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9" activeTab="1"/>
  </bookViews>
  <sheets>
    <sheet name="当前年度" sheetId="3" r:id="rId1"/>
    <sheet name="以前年度" sheetId="2" r:id="rId2"/>
    <sheet name="资产分类" sheetId="4" r:id="rId3"/>
    <sheet name="业务范围" sheetId="5" r:id="rId4"/>
    <sheet name="单位编码" sheetId="6" r:id="rId5"/>
    <sheet name="资产增加、减少方式" sheetId="7" r:id="rId6"/>
    <sheet name="资产状态" sheetId="8" r:id="rId7"/>
    <sheet name="折旧码" sheetId="9" r:id="rId8"/>
    <sheet name="成本中心" sheetId="10" r:id="rId9"/>
    <sheet name="日期调整" sheetId="11" r:id="rId10"/>
  </sheets>
  <externalReferences>
    <externalReference r:id="rId11"/>
  </externalReferences>
  <definedNames>
    <definedName name="_xlnm._FilterDatabase" localSheetId="8" hidden="1">成本中心!$A$2:$L$248</definedName>
    <definedName name="_xlnm._FilterDatabase" localSheetId="0" hidden="1">当前年度!$A$2:$BB$89</definedName>
    <definedName name="_xlnm._FilterDatabase" localSheetId="9" hidden="1">日期调整!$A$2:$M$2</definedName>
    <definedName name="_xlnm._FilterDatabase" localSheetId="1" hidden="1">以前年度!$A$2:$BM$1198</definedName>
    <definedName name="单位编码">[1]单位编码!$C$3:$C$29</definedName>
    <definedName name="业务范围编码">[1]业务范围!$B$3:$B$13</definedName>
    <definedName name="折旧码">[1]折旧码!$B$3:$B$12</definedName>
    <definedName name="资产分类编码">[1]资产分类!$B$3:$B$28</definedName>
    <definedName name="资产减少方式编码">'[1]资产增加、 减少方式'!$D$3:$D$7</definedName>
    <definedName name="资产增加方式编码">'[1]资产增加、 减少方式'!$B$3:$B$11</definedName>
    <definedName name="资产状态编码">[1]资产状态!$B$3:$B$8</definedName>
  </definedNames>
  <calcPr calcId="162913" calcOnSave="0"/>
</workbook>
</file>

<file path=xl/calcChain.xml><?xml version="1.0" encoding="utf-8"?>
<calcChain xmlns="http://schemas.openxmlformats.org/spreadsheetml/2006/main">
  <c r="BA4" i="2" l="1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99" i="2"/>
  <c r="BA400" i="2"/>
  <c r="BA401" i="2"/>
  <c r="BA402" i="2"/>
  <c r="BA403" i="2"/>
  <c r="BA404" i="2"/>
  <c r="BA405" i="2"/>
  <c r="BA406" i="2"/>
  <c r="BA407" i="2"/>
  <c r="BA408" i="2"/>
  <c r="BA409" i="2"/>
  <c r="BA410" i="2"/>
  <c r="BA411" i="2"/>
  <c r="BA412" i="2"/>
  <c r="BA413" i="2"/>
  <c r="BA414" i="2"/>
  <c r="BA415" i="2"/>
  <c r="BA416" i="2"/>
  <c r="BA417" i="2"/>
  <c r="BA418" i="2"/>
  <c r="BA419" i="2"/>
  <c r="BA420" i="2"/>
  <c r="BA421" i="2"/>
  <c r="BA422" i="2"/>
  <c r="BA423" i="2"/>
  <c r="BA424" i="2"/>
  <c r="BA425" i="2"/>
  <c r="BA426" i="2"/>
  <c r="BA427" i="2"/>
  <c r="BA428" i="2"/>
  <c r="BA429" i="2"/>
  <c r="BA430" i="2"/>
  <c r="BA431" i="2"/>
  <c r="BA432" i="2"/>
  <c r="BA433" i="2"/>
  <c r="BA434" i="2"/>
  <c r="BA435" i="2"/>
  <c r="BA436" i="2"/>
  <c r="BA437" i="2"/>
  <c r="BA438" i="2"/>
  <c r="BA439" i="2"/>
  <c r="BA440" i="2"/>
  <c r="BA441" i="2"/>
  <c r="BA442" i="2"/>
  <c r="BA443" i="2"/>
  <c r="BA444" i="2"/>
  <c r="BA445" i="2"/>
  <c r="BA446" i="2"/>
  <c r="BA447" i="2"/>
  <c r="BA448" i="2"/>
  <c r="BA449" i="2"/>
  <c r="BA450" i="2"/>
  <c r="BA451" i="2"/>
  <c r="BA452" i="2"/>
  <c r="BA453" i="2"/>
  <c r="BA454" i="2"/>
  <c r="BA455" i="2"/>
  <c r="BA456" i="2"/>
  <c r="BA457" i="2"/>
  <c r="BA458" i="2"/>
  <c r="BA459" i="2"/>
  <c r="BA460" i="2"/>
  <c r="BA461" i="2"/>
  <c r="BA462" i="2"/>
  <c r="BA463" i="2"/>
  <c r="BA464" i="2"/>
  <c r="BA465" i="2"/>
  <c r="BA466" i="2"/>
  <c r="BA467" i="2"/>
  <c r="BA468" i="2"/>
  <c r="BA469" i="2"/>
  <c r="BA470" i="2"/>
  <c r="BA471" i="2"/>
  <c r="BA472" i="2"/>
  <c r="BA473" i="2"/>
  <c r="BA474" i="2"/>
  <c r="BA475" i="2"/>
  <c r="BA476" i="2"/>
  <c r="BA477" i="2"/>
  <c r="BA478" i="2"/>
  <c r="BA479" i="2"/>
  <c r="BA480" i="2"/>
  <c r="BA481" i="2"/>
  <c r="BA482" i="2"/>
  <c r="BA483" i="2"/>
  <c r="BA484" i="2"/>
  <c r="BA485" i="2"/>
  <c r="BA486" i="2"/>
  <c r="BA487" i="2"/>
  <c r="BA488" i="2"/>
  <c r="BA489" i="2"/>
  <c r="BA490" i="2"/>
  <c r="BA491" i="2"/>
  <c r="BA492" i="2"/>
  <c r="BA493" i="2"/>
  <c r="BA494" i="2"/>
  <c r="BA495" i="2"/>
  <c r="BA496" i="2"/>
  <c r="BA497" i="2"/>
  <c r="BA498" i="2"/>
  <c r="BA499" i="2"/>
  <c r="BA500" i="2"/>
  <c r="BA501" i="2"/>
  <c r="BA502" i="2"/>
  <c r="BA503" i="2"/>
  <c r="BA504" i="2"/>
  <c r="BA505" i="2"/>
  <c r="BA506" i="2"/>
  <c r="BA507" i="2"/>
  <c r="BA508" i="2"/>
  <c r="BA509" i="2"/>
  <c r="BA510" i="2"/>
  <c r="BA511" i="2"/>
  <c r="BA512" i="2"/>
  <c r="BA513" i="2"/>
  <c r="BA514" i="2"/>
  <c r="BA515" i="2"/>
  <c r="BA516" i="2"/>
  <c r="BA517" i="2"/>
  <c r="BA518" i="2"/>
  <c r="BA519" i="2"/>
  <c r="BA520" i="2"/>
  <c r="BA521" i="2"/>
  <c r="BA522" i="2"/>
  <c r="BA523" i="2"/>
  <c r="BA524" i="2"/>
  <c r="BA525" i="2"/>
  <c r="BA526" i="2"/>
  <c r="BA527" i="2"/>
  <c r="BA528" i="2"/>
  <c r="BA529" i="2"/>
  <c r="BA530" i="2"/>
  <c r="BA531" i="2"/>
  <c r="BA532" i="2"/>
  <c r="BA533" i="2"/>
  <c r="BA534" i="2"/>
  <c r="BA535" i="2"/>
  <c r="BA536" i="2"/>
  <c r="BA537" i="2"/>
  <c r="BA538" i="2"/>
  <c r="BA539" i="2"/>
  <c r="BA540" i="2"/>
  <c r="BA541" i="2"/>
  <c r="BA542" i="2"/>
  <c r="BA543" i="2"/>
  <c r="BA544" i="2"/>
  <c r="BA545" i="2"/>
  <c r="BA546" i="2"/>
  <c r="BA547" i="2"/>
  <c r="BA548" i="2"/>
  <c r="BA549" i="2"/>
  <c r="BA550" i="2"/>
  <c r="BA551" i="2"/>
  <c r="BA552" i="2"/>
  <c r="BA553" i="2"/>
  <c r="BA554" i="2"/>
  <c r="BA555" i="2"/>
  <c r="BA556" i="2"/>
  <c r="BA557" i="2"/>
  <c r="BA558" i="2"/>
  <c r="BA559" i="2"/>
  <c r="BA560" i="2"/>
  <c r="BA561" i="2"/>
  <c r="BA562" i="2"/>
  <c r="BA563" i="2"/>
  <c r="BA564" i="2"/>
  <c r="BA565" i="2"/>
  <c r="BA566" i="2"/>
  <c r="BA567" i="2"/>
  <c r="BA568" i="2"/>
  <c r="BA569" i="2"/>
  <c r="BA570" i="2"/>
  <c r="BA571" i="2"/>
  <c r="BA572" i="2"/>
  <c r="BA573" i="2"/>
  <c r="BA574" i="2"/>
  <c r="BA575" i="2"/>
  <c r="BA576" i="2"/>
  <c r="BA577" i="2"/>
  <c r="BA578" i="2"/>
  <c r="BA579" i="2"/>
  <c r="BA580" i="2"/>
  <c r="BA581" i="2"/>
  <c r="BA582" i="2"/>
  <c r="BA583" i="2"/>
  <c r="BA584" i="2"/>
  <c r="BA585" i="2"/>
  <c r="BA586" i="2"/>
  <c r="BA587" i="2"/>
  <c r="BA588" i="2"/>
  <c r="BA589" i="2"/>
  <c r="BA590" i="2"/>
  <c r="BA591" i="2"/>
  <c r="BA592" i="2"/>
  <c r="BA593" i="2"/>
  <c r="BA594" i="2"/>
  <c r="BA595" i="2"/>
  <c r="BA596" i="2"/>
  <c r="BA597" i="2"/>
  <c r="BA598" i="2"/>
  <c r="BA599" i="2"/>
  <c r="BA600" i="2"/>
  <c r="BA601" i="2"/>
  <c r="BA602" i="2"/>
  <c r="BA603" i="2"/>
  <c r="BA604" i="2"/>
  <c r="BA605" i="2"/>
  <c r="BA606" i="2"/>
  <c r="BA607" i="2"/>
  <c r="BA608" i="2"/>
  <c r="BA609" i="2"/>
  <c r="BA610" i="2"/>
  <c r="BA611" i="2"/>
  <c r="BA612" i="2"/>
  <c r="BA613" i="2"/>
  <c r="BA614" i="2"/>
  <c r="BA615" i="2"/>
  <c r="BA616" i="2"/>
  <c r="BA617" i="2"/>
  <c r="BA618" i="2"/>
  <c r="BA619" i="2"/>
  <c r="BA620" i="2"/>
  <c r="BA621" i="2"/>
  <c r="BA622" i="2"/>
  <c r="BA623" i="2"/>
  <c r="BA624" i="2"/>
  <c r="BA625" i="2"/>
  <c r="BA626" i="2"/>
  <c r="BA627" i="2"/>
  <c r="BA628" i="2"/>
  <c r="BA629" i="2"/>
  <c r="BA630" i="2"/>
  <c r="BA631" i="2"/>
  <c r="BA632" i="2"/>
  <c r="BA633" i="2"/>
  <c r="BA634" i="2"/>
  <c r="BA635" i="2"/>
  <c r="BA636" i="2"/>
  <c r="BA637" i="2"/>
  <c r="BA638" i="2"/>
  <c r="BA639" i="2"/>
  <c r="BA640" i="2"/>
  <c r="BA641" i="2"/>
  <c r="BA642" i="2"/>
  <c r="BA643" i="2"/>
  <c r="BA644" i="2"/>
  <c r="BA645" i="2"/>
  <c r="BA646" i="2"/>
  <c r="BA647" i="2"/>
  <c r="BA648" i="2"/>
  <c r="BA649" i="2"/>
  <c r="BA650" i="2"/>
  <c r="BA651" i="2"/>
  <c r="BA652" i="2"/>
  <c r="BA653" i="2"/>
  <c r="BA654" i="2"/>
  <c r="BA655" i="2"/>
  <c r="BA656" i="2"/>
  <c r="BA657" i="2"/>
  <c r="BA658" i="2"/>
  <c r="BA659" i="2"/>
  <c r="BA660" i="2"/>
  <c r="BA661" i="2"/>
  <c r="BA662" i="2"/>
  <c r="BA663" i="2"/>
  <c r="BA664" i="2"/>
  <c r="BA665" i="2"/>
  <c r="BA666" i="2"/>
  <c r="BA667" i="2"/>
  <c r="BA668" i="2"/>
  <c r="BA669" i="2"/>
  <c r="BA670" i="2"/>
  <c r="BA671" i="2"/>
  <c r="BA672" i="2"/>
  <c r="BA673" i="2"/>
  <c r="BA674" i="2"/>
  <c r="BA675" i="2"/>
  <c r="BA676" i="2"/>
  <c r="BA677" i="2"/>
  <c r="BA678" i="2"/>
  <c r="BA679" i="2"/>
  <c r="BA680" i="2"/>
  <c r="BA681" i="2"/>
  <c r="BA682" i="2"/>
  <c r="BA683" i="2"/>
  <c r="BA684" i="2"/>
  <c r="BA685" i="2"/>
  <c r="BA686" i="2"/>
  <c r="BA687" i="2"/>
  <c r="BA688" i="2"/>
  <c r="BA689" i="2"/>
  <c r="BA690" i="2"/>
  <c r="BA691" i="2"/>
  <c r="BA692" i="2"/>
  <c r="BA693" i="2"/>
  <c r="BA694" i="2"/>
  <c r="BA695" i="2"/>
  <c r="BA696" i="2"/>
  <c r="BA697" i="2"/>
  <c r="BA698" i="2"/>
  <c r="BA699" i="2"/>
  <c r="BA700" i="2"/>
  <c r="BA701" i="2"/>
  <c r="BA702" i="2"/>
  <c r="BA703" i="2"/>
  <c r="BA704" i="2"/>
  <c r="BA705" i="2"/>
  <c r="BA706" i="2"/>
  <c r="BA707" i="2"/>
  <c r="BA708" i="2"/>
  <c r="BA709" i="2"/>
  <c r="BA710" i="2"/>
  <c r="BA711" i="2"/>
  <c r="BA712" i="2"/>
  <c r="BA713" i="2"/>
  <c r="BA714" i="2"/>
  <c r="BA715" i="2"/>
  <c r="BA716" i="2"/>
  <c r="BA717" i="2"/>
  <c r="BA718" i="2"/>
  <c r="BA719" i="2"/>
  <c r="BA720" i="2"/>
  <c r="BA721" i="2"/>
  <c r="BA722" i="2"/>
  <c r="BA723" i="2"/>
  <c r="BA724" i="2"/>
  <c r="BA725" i="2"/>
  <c r="BA726" i="2"/>
  <c r="BA727" i="2"/>
  <c r="BA728" i="2"/>
  <c r="BA729" i="2"/>
  <c r="BA730" i="2"/>
  <c r="BA731" i="2"/>
  <c r="BA732" i="2"/>
  <c r="BA733" i="2"/>
  <c r="BA734" i="2"/>
  <c r="BA735" i="2"/>
  <c r="BA736" i="2"/>
  <c r="BA737" i="2"/>
  <c r="BA738" i="2"/>
  <c r="BA739" i="2"/>
  <c r="BA740" i="2"/>
  <c r="BA741" i="2"/>
  <c r="BA742" i="2"/>
  <c r="BA743" i="2"/>
  <c r="BA744" i="2"/>
  <c r="BA745" i="2"/>
  <c r="BA746" i="2"/>
  <c r="BA747" i="2"/>
  <c r="BA748" i="2"/>
  <c r="BA749" i="2"/>
  <c r="BA750" i="2"/>
  <c r="BA751" i="2"/>
  <c r="BA752" i="2"/>
  <c r="BA753" i="2"/>
  <c r="BA754" i="2"/>
  <c r="BA755" i="2"/>
  <c r="BA756" i="2"/>
  <c r="BA757" i="2"/>
  <c r="BA758" i="2"/>
  <c r="BA759" i="2"/>
  <c r="BA760" i="2"/>
  <c r="BA761" i="2"/>
  <c r="BA762" i="2"/>
  <c r="BA763" i="2"/>
  <c r="BA764" i="2"/>
  <c r="BA765" i="2"/>
  <c r="BA766" i="2"/>
  <c r="BA767" i="2"/>
  <c r="BA768" i="2"/>
  <c r="BA769" i="2"/>
  <c r="BA770" i="2"/>
  <c r="BA771" i="2"/>
  <c r="BA772" i="2"/>
  <c r="BA773" i="2"/>
  <c r="BA774" i="2"/>
  <c r="BA775" i="2"/>
  <c r="BA776" i="2"/>
  <c r="BA777" i="2"/>
  <c r="BA778" i="2"/>
  <c r="BA779" i="2"/>
  <c r="BA780" i="2"/>
  <c r="BA781" i="2"/>
  <c r="BA782" i="2"/>
  <c r="BA783" i="2"/>
  <c r="BA784" i="2"/>
  <c r="BA785" i="2"/>
  <c r="BA786" i="2"/>
  <c r="BA787" i="2"/>
  <c r="BA788" i="2"/>
  <c r="BA789" i="2"/>
  <c r="BA790" i="2"/>
  <c r="BA791" i="2"/>
  <c r="BA792" i="2"/>
  <c r="BA793" i="2"/>
  <c r="BA794" i="2"/>
  <c r="BA795" i="2"/>
  <c r="BA796" i="2"/>
  <c r="BA797" i="2"/>
  <c r="BA798" i="2"/>
  <c r="BA799" i="2"/>
  <c r="BA800" i="2"/>
  <c r="BA801" i="2"/>
  <c r="BA802" i="2"/>
  <c r="BA803" i="2"/>
  <c r="BA804" i="2"/>
  <c r="BA805" i="2"/>
  <c r="BA806" i="2"/>
  <c r="BA807" i="2"/>
  <c r="BA808" i="2"/>
  <c r="BA809" i="2"/>
  <c r="BA810" i="2"/>
  <c r="BA811" i="2"/>
  <c r="BA812" i="2"/>
  <c r="BA813" i="2"/>
  <c r="BA814" i="2"/>
  <c r="BA815" i="2"/>
  <c r="BA816" i="2"/>
  <c r="BA817" i="2"/>
  <c r="BA818" i="2"/>
  <c r="BA819" i="2"/>
  <c r="BA820" i="2"/>
  <c r="BA821" i="2"/>
  <c r="BA822" i="2"/>
  <c r="BA823" i="2"/>
  <c r="BA824" i="2"/>
  <c r="BA825" i="2"/>
  <c r="BA826" i="2"/>
  <c r="BA827" i="2"/>
  <c r="BA828" i="2"/>
  <c r="BA829" i="2"/>
  <c r="BA830" i="2"/>
  <c r="BA831" i="2"/>
  <c r="BA832" i="2"/>
  <c r="BA833" i="2"/>
  <c r="BA834" i="2"/>
  <c r="BA835" i="2"/>
  <c r="BA836" i="2"/>
  <c r="BA837" i="2"/>
  <c r="BA838" i="2"/>
  <c r="BA839" i="2"/>
  <c r="BA840" i="2"/>
  <c r="BA841" i="2"/>
  <c r="BA842" i="2"/>
  <c r="BA843" i="2"/>
  <c r="BA844" i="2"/>
  <c r="BA845" i="2"/>
  <c r="BA846" i="2"/>
  <c r="BA847" i="2"/>
  <c r="BA848" i="2"/>
  <c r="BA849" i="2"/>
  <c r="BA850" i="2"/>
  <c r="BA851" i="2"/>
  <c r="BA852" i="2"/>
  <c r="BA853" i="2"/>
  <c r="BA854" i="2"/>
  <c r="BA855" i="2"/>
  <c r="BA856" i="2"/>
  <c r="BA857" i="2"/>
  <c r="BA858" i="2"/>
  <c r="BA859" i="2"/>
  <c r="BA860" i="2"/>
  <c r="BA861" i="2"/>
  <c r="BA862" i="2"/>
  <c r="BA863" i="2"/>
  <c r="BA864" i="2"/>
  <c r="BA865" i="2"/>
  <c r="BA866" i="2"/>
  <c r="BA867" i="2"/>
  <c r="BA868" i="2"/>
  <c r="BA869" i="2"/>
  <c r="BA870" i="2"/>
  <c r="BA871" i="2"/>
  <c r="BA872" i="2"/>
  <c r="BA873" i="2"/>
  <c r="BA874" i="2"/>
  <c r="BA875" i="2"/>
  <c r="BA876" i="2"/>
  <c r="BA877" i="2"/>
  <c r="BA878" i="2"/>
  <c r="BA879" i="2"/>
  <c r="BA880" i="2"/>
  <c r="BA881" i="2"/>
  <c r="BA882" i="2"/>
  <c r="BA883" i="2"/>
  <c r="BA884" i="2"/>
  <c r="BA885" i="2"/>
  <c r="BA886" i="2"/>
  <c r="BA887" i="2"/>
  <c r="BA888" i="2"/>
  <c r="BA889" i="2"/>
  <c r="BA890" i="2"/>
  <c r="BA891" i="2"/>
  <c r="BA892" i="2"/>
  <c r="BA893" i="2"/>
  <c r="BA894" i="2"/>
  <c r="BA895" i="2"/>
  <c r="BA896" i="2"/>
  <c r="BA897" i="2"/>
  <c r="BA898" i="2"/>
  <c r="BA899" i="2"/>
  <c r="BA900" i="2"/>
  <c r="BA901" i="2"/>
  <c r="BA902" i="2"/>
  <c r="BA903" i="2"/>
  <c r="BA904" i="2"/>
  <c r="BA905" i="2"/>
  <c r="BA906" i="2"/>
  <c r="BA907" i="2"/>
  <c r="BA908" i="2"/>
  <c r="BA909" i="2"/>
  <c r="BA910" i="2"/>
  <c r="BA911" i="2"/>
  <c r="BA912" i="2"/>
  <c r="BA913" i="2"/>
  <c r="BA914" i="2"/>
  <c r="BA915" i="2"/>
  <c r="BA916" i="2"/>
  <c r="BA917" i="2"/>
  <c r="BA918" i="2"/>
  <c r="BA919" i="2"/>
  <c r="BA920" i="2"/>
  <c r="BA921" i="2"/>
  <c r="BA922" i="2"/>
  <c r="BA923" i="2"/>
  <c r="BA924" i="2"/>
  <c r="BA925" i="2"/>
  <c r="BA926" i="2"/>
  <c r="BA927" i="2"/>
  <c r="BA928" i="2"/>
  <c r="BA929" i="2"/>
  <c r="BA930" i="2"/>
  <c r="BA931" i="2"/>
  <c r="BA932" i="2"/>
  <c r="BA933" i="2"/>
  <c r="BA934" i="2"/>
  <c r="BA935" i="2"/>
  <c r="BA936" i="2"/>
  <c r="BA937" i="2"/>
  <c r="BA938" i="2"/>
  <c r="BA939" i="2"/>
  <c r="BA940" i="2"/>
  <c r="BA941" i="2"/>
  <c r="BA942" i="2"/>
  <c r="BA943" i="2"/>
  <c r="BA944" i="2"/>
  <c r="BA945" i="2"/>
  <c r="BA946" i="2"/>
  <c r="BA947" i="2"/>
  <c r="BA948" i="2"/>
  <c r="BA949" i="2"/>
  <c r="BA950" i="2"/>
  <c r="BA951" i="2"/>
  <c r="BA952" i="2"/>
  <c r="BA953" i="2"/>
  <c r="BA954" i="2"/>
  <c r="BA955" i="2"/>
  <c r="BA956" i="2"/>
  <c r="BA957" i="2"/>
  <c r="BA958" i="2"/>
  <c r="BA959" i="2"/>
  <c r="BA960" i="2"/>
  <c r="BA961" i="2"/>
  <c r="BA962" i="2"/>
  <c r="BA963" i="2"/>
  <c r="BA964" i="2"/>
  <c r="BA965" i="2"/>
  <c r="BA966" i="2"/>
  <c r="BA967" i="2"/>
  <c r="BA968" i="2"/>
  <c r="BA969" i="2"/>
  <c r="BA970" i="2"/>
  <c r="BA971" i="2"/>
  <c r="BA972" i="2"/>
  <c r="BA973" i="2"/>
  <c r="BA974" i="2"/>
  <c r="BA975" i="2"/>
  <c r="BA976" i="2"/>
  <c r="BA977" i="2"/>
  <c r="BA978" i="2"/>
  <c r="BA979" i="2"/>
  <c r="BA980" i="2"/>
  <c r="BA981" i="2"/>
  <c r="BA982" i="2"/>
  <c r="BA983" i="2"/>
  <c r="BA984" i="2"/>
  <c r="BA985" i="2"/>
  <c r="BA986" i="2"/>
  <c r="BA987" i="2"/>
  <c r="BA988" i="2"/>
  <c r="BA989" i="2"/>
  <c r="BA990" i="2"/>
  <c r="BA991" i="2"/>
  <c r="BA992" i="2"/>
  <c r="BA993" i="2"/>
  <c r="BA994" i="2"/>
  <c r="BA995" i="2"/>
  <c r="BA996" i="2"/>
  <c r="BA997" i="2"/>
  <c r="BA998" i="2"/>
  <c r="BA999" i="2"/>
  <c r="BA1000" i="2"/>
  <c r="BA1001" i="2"/>
  <c r="BA1002" i="2"/>
  <c r="BA1003" i="2"/>
  <c r="BA1004" i="2"/>
  <c r="BA1005" i="2"/>
  <c r="BA1006" i="2"/>
  <c r="BA1007" i="2"/>
  <c r="BA1008" i="2"/>
  <c r="BA1009" i="2"/>
  <c r="BA1010" i="2"/>
  <c r="BA1011" i="2"/>
  <c r="BA1012" i="2"/>
  <c r="BA1013" i="2"/>
  <c r="BA1014" i="2"/>
  <c r="BA1015" i="2"/>
  <c r="BA1016" i="2"/>
  <c r="BA1017" i="2"/>
  <c r="BA1018" i="2"/>
  <c r="BA1019" i="2"/>
  <c r="BA1020" i="2"/>
  <c r="BA1021" i="2"/>
  <c r="BA1022" i="2"/>
  <c r="BA1023" i="2"/>
  <c r="BA1024" i="2"/>
  <c r="BA1025" i="2"/>
  <c r="BA1026" i="2"/>
  <c r="BA1027" i="2"/>
  <c r="BA1028" i="2"/>
  <c r="BA1029" i="2"/>
  <c r="BA1030" i="2"/>
  <c r="BA1031" i="2"/>
  <c r="BA1032" i="2"/>
  <c r="BA1033" i="2"/>
  <c r="BA1034" i="2"/>
  <c r="BA1035" i="2"/>
  <c r="BA1036" i="2"/>
  <c r="BA1037" i="2"/>
  <c r="BA1038" i="2"/>
  <c r="BA1039" i="2"/>
  <c r="BA1040" i="2"/>
  <c r="BA1041" i="2"/>
  <c r="BA1042" i="2"/>
  <c r="BA1043" i="2"/>
  <c r="BA1044" i="2"/>
  <c r="BA1045" i="2"/>
  <c r="BA1046" i="2"/>
  <c r="BA1047" i="2"/>
  <c r="BA1048" i="2"/>
  <c r="BA1049" i="2"/>
  <c r="BA1050" i="2"/>
  <c r="BA1051" i="2"/>
  <c r="BA1052" i="2"/>
  <c r="BA1053" i="2"/>
  <c r="BA1054" i="2"/>
  <c r="BA1055" i="2"/>
  <c r="BA1056" i="2"/>
  <c r="BA1057" i="2"/>
  <c r="BA1058" i="2"/>
  <c r="BA1059" i="2"/>
  <c r="BA1060" i="2"/>
  <c r="BA1061" i="2"/>
  <c r="BA1062" i="2"/>
  <c r="BA1063" i="2"/>
  <c r="BA1064" i="2"/>
  <c r="BA1065" i="2"/>
  <c r="BA1066" i="2"/>
  <c r="BA1067" i="2"/>
  <c r="BA1068" i="2"/>
  <c r="BA1069" i="2"/>
  <c r="BA1070" i="2"/>
  <c r="BA1071" i="2"/>
  <c r="BA1072" i="2"/>
  <c r="BA1073" i="2"/>
  <c r="BA1074" i="2"/>
  <c r="BA1075" i="2"/>
  <c r="BA1076" i="2"/>
  <c r="BA1077" i="2"/>
  <c r="BA1078" i="2"/>
  <c r="BA1079" i="2"/>
  <c r="BA1080" i="2"/>
  <c r="BA1081" i="2"/>
  <c r="BA1082" i="2"/>
  <c r="BA1083" i="2"/>
  <c r="BA1084" i="2"/>
  <c r="BA1085" i="2"/>
  <c r="BA1086" i="2"/>
  <c r="BA1087" i="2"/>
  <c r="BA1088" i="2"/>
  <c r="BA1089" i="2"/>
  <c r="BA1090" i="2"/>
  <c r="BA1091" i="2"/>
  <c r="BA1092" i="2"/>
  <c r="BA1093" i="2"/>
  <c r="BA1094" i="2"/>
  <c r="BA1095" i="2"/>
  <c r="BA1096" i="2"/>
  <c r="BA1097" i="2"/>
  <c r="BA1098" i="2"/>
  <c r="BA1099" i="2"/>
  <c r="BA1100" i="2"/>
  <c r="BA1101" i="2"/>
  <c r="BA1102" i="2"/>
  <c r="BA1103" i="2"/>
  <c r="BA1104" i="2"/>
  <c r="BA1105" i="2"/>
  <c r="BA1106" i="2"/>
  <c r="BA1107" i="2"/>
  <c r="BA1108" i="2"/>
  <c r="BA1109" i="2"/>
  <c r="BA1110" i="2"/>
  <c r="BA1111" i="2"/>
  <c r="BA1112" i="2"/>
  <c r="BA1113" i="2"/>
  <c r="BA1114" i="2"/>
  <c r="BA1115" i="2"/>
  <c r="BA1116" i="2"/>
  <c r="BA1117" i="2"/>
  <c r="BA1118" i="2"/>
  <c r="BA1119" i="2"/>
  <c r="BA1120" i="2"/>
  <c r="BA1121" i="2"/>
  <c r="BA1122" i="2"/>
  <c r="BA1123" i="2"/>
  <c r="BA1124" i="2"/>
  <c r="BA1125" i="2"/>
  <c r="BA1126" i="2"/>
  <c r="BA1127" i="2"/>
  <c r="BA1128" i="2"/>
  <c r="BA1129" i="2"/>
  <c r="BA1130" i="2"/>
  <c r="BA1131" i="2"/>
  <c r="BA1132" i="2"/>
  <c r="BA1133" i="2"/>
  <c r="BA1134" i="2"/>
  <c r="BA1135" i="2"/>
  <c r="BA1136" i="2"/>
  <c r="BA1137" i="2"/>
  <c r="BA1138" i="2"/>
  <c r="BA1139" i="2"/>
  <c r="BA1140" i="2"/>
  <c r="BA1141" i="2"/>
  <c r="BA1142" i="2"/>
  <c r="BA1143" i="2"/>
  <c r="BA1144" i="2"/>
  <c r="BA1145" i="2"/>
  <c r="BA1146" i="2"/>
  <c r="BA1147" i="2"/>
  <c r="BA1148" i="2"/>
  <c r="BA1149" i="2"/>
  <c r="BA1150" i="2"/>
  <c r="BA1151" i="2"/>
  <c r="BA1152" i="2"/>
  <c r="BA1153" i="2"/>
  <c r="BA1154" i="2"/>
  <c r="BA1155" i="2"/>
  <c r="BA1156" i="2"/>
  <c r="BA1157" i="2"/>
  <c r="BA1158" i="2"/>
  <c r="BA1159" i="2"/>
  <c r="BA1160" i="2"/>
  <c r="BA1161" i="2"/>
  <c r="BA1162" i="2"/>
  <c r="BA1163" i="2"/>
  <c r="BA1164" i="2"/>
  <c r="BA1165" i="2"/>
  <c r="BA1166" i="2"/>
  <c r="BA1167" i="2"/>
  <c r="BA1168" i="2"/>
  <c r="BA1169" i="2"/>
  <c r="BA1170" i="2"/>
  <c r="BA1171" i="2"/>
  <c r="BA1172" i="2"/>
  <c r="BA1173" i="2"/>
  <c r="BA1174" i="2"/>
  <c r="BA1175" i="2"/>
  <c r="BA1176" i="2"/>
  <c r="BA1177" i="2"/>
  <c r="BA1178" i="2"/>
  <c r="BA1179" i="2"/>
  <c r="BA1180" i="2"/>
  <c r="BA1181" i="2"/>
  <c r="BA1182" i="2"/>
  <c r="BA1183" i="2"/>
  <c r="BA1184" i="2"/>
  <c r="BA1185" i="2"/>
  <c r="BA1186" i="2"/>
  <c r="BA1187" i="2"/>
  <c r="BA1188" i="2"/>
  <c r="BA1189" i="2"/>
  <c r="BA1190" i="2"/>
  <c r="BA1191" i="2"/>
  <c r="BA1192" i="2"/>
  <c r="BA1193" i="2"/>
  <c r="BA1194" i="2"/>
  <c r="BA1195" i="2"/>
  <c r="BA1196" i="2"/>
  <c r="BA1197" i="2"/>
  <c r="BA1198" i="2"/>
  <c r="BA3" i="2"/>
  <c r="BD3" i="2"/>
  <c r="AJ98" i="2" l="1"/>
  <c r="Y98" i="2"/>
  <c r="AJ97" i="2"/>
  <c r="Y97" i="2"/>
  <c r="AJ96" i="2"/>
  <c r="Y96" i="2"/>
  <c r="AJ95" i="2"/>
  <c r="Y95" i="2"/>
  <c r="AJ94" i="2"/>
  <c r="Y94" i="2"/>
  <c r="AJ93" i="2"/>
  <c r="Y93" i="2"/>
  <c r="AJ92" i="2"/>
  <c r="Y92" i="2"/>
  <c r="AJ91" i="2"/>
  <c r="Y91" i="2"/>
  <c r="AJ90" i="2"/>
  <c r="Y90" i="2"/>
  <c r="AJ89" i="2"/>
  <c r="Y89" i="2"/>
  <c r="AJ88" i="2"/>
  <c r="Y88" i="2"/>
  <c r="AJ87" i="2"/>
  <c r="Y87" i="2"/>
  <c r="AJ86" i="2"/>
  <c r="Y86" i="2"/>
  <c r="AJ85" i="2"/>
  <c r="Y85" i="2"/>
  <c r="AJ84" i="2"/>
  <c r="Y84" i="2"/>
  <c r="AJ83" i="2"/>
  <c r="Y83" i="2"/>
  <c r="AJ82" i="2"/>
  <c r="Y82" i="2"/>
  <c r="AJ81" i="2"/>
  <c r="Y81" i="2"/>
  <c r="AJ80" i="2"/>
  <c r="Y80" i="2"/>
  <c r="AJ79" i="2"/>
  <c r="Y79" i="2"/>
  <c r="AJ78" i="2"/>
  <c r="Y78" i="2"/>
  <c r="AJ77" i="2"/>
  <c r="AJ76" i="2"/>
  <c r="AJ75" i="2"/>
  <c r="AJ74" i="2"/>
  <c r="Y74" i="2"/>
  <c r="AJ73" i="2"/>
  <c r="Y73" i="2"/>
  <c r="AJ72" i="2"/>
  <c r="Y72" i="2"/>
  <c r="AJ71" i="2"/>
  <c r="AJ70" i="2"/>
  <c r="AJ69" i="2"/>
  <c r="Y69" i="2"/>
  <c r="AJ68" i="2"/>
  <c r="Y68" i="2"/>
  <c r="AJ67" i="2"/>
  <c r="Y67" i="2"/>
  <c r="AJ66" i="2"/>
  <c r="Y66" i="2"/>
  <c r="AJ65" i="2"/>
  <c r="AJ64" i="2"/>
  <c r="G64" i="2"/>
  <c r="AJ63" i="2"/>
  <c r="Y63" i="2"/>
  <c r="AJ62" i="2"/>
  <c r="Y62" i="2"/>
  <c r="AJ61" i="2"/>
  <c r="Y61" i="2"/>
  <c r="AJ60" i="2"/>
  <c r="Y60" i="2"/>
  <c r="AJ59" i="2"/>
  <c r="AJ58" i="2"/>
  <c r="AJ57" i="2"/>
  <c r="Y57" i="2"/>
  <c r="AJ56" i="2"/>
  <c r="Y56" i="2"/>
  <c r="AJ55" i="2"/>
  <c r="Y55" i="2"/>
  <c r="AJ54" i="2"/>
  <c r="Y54" i="2"/>
  <c r="AJ53" i="2"/>
  <c r="AJ52" i="2"/>
  <c r="AJ51" i="2"/>
  <c r="AJ50" i="2"/>
  <c r="AJ49" i="2"/>
  <c r="AJ48" i="2"/>
  <c r="G48" i="2"/>
  <c r="AJ47" i="2"/>
  <c r="G47" i="2"/>
  <c r="AJ46" i="2"/>
  <c r="AJ45" i="2"/>
  <c r="AJ44" i="2"/>
  <c r="AJ43" i="2"/>
  <c r="AJ42" i="2"/>
  <c r="AJ41" i="2"/>
  <c r="BJ4" i="2" l="1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BJ478" i="2"/>
  <c r="BJ479" i="2"/>
  <c r="BJ480" i="2"/>
  <c r="BJ481" i="2"/>
  <c r="BJ482" i="2"/>
  <c r="BJ483" i="2"/>
  <c r="BJ484" i="2"/>
  <c r="BJ485" i="2"/>
  <c r="BJ486" i="2"/>
  <c r="BJ487" i="2"/>
  <c r="BJ488" i="2"/>
  <c r="BJ489" i="2"/>
  <c r="BJ490" i="2"/>
  <c r="BJ491" i="2"/>
  <c r="BJ492" i="2"/>
  <c r="BJ493" i="2"/>
  <c r="BJ494" i="2"/>
  <c r="BJ495" i="2"/>
  <c r="BJ496" i="2"/>
  <c r="BJ497" i="2"/>
  <c r="BJ498" i="2"/>
  <c r="BJ499" i="2"/>
  <c r="BJ500" i="2"/>
  <c r="BJ501" i="2"/>
  <c r="BJ502" i="2"/>
  <c r="BJ503" i="2"/>
  <c r="BJ504" i="2"/>
  <c r="BJ505" i="2"/>
  <c r="BJ506" i="2"/>
  <c r="BJ507" i="2"/>
  <c r="BJ508" i="2"/>
  <c r="BJ509" i="2"/>
  <c r="BJ510" i="2"/>
  <c r="BJ511" i="2"/>
  <c r="BJ512" i="2"/>
  <c r="BJ513" i="2"/>
  <c r="BJ514" i="2"/>
  <c r="BJ515" i="2"/>
  <c r="BJ516" i="2"/>
  <c r="BJ517" i="2"/>
  <c r="BJ518" i="2"/>
  <c r="BJ519" i="2"/>
  <c r="BJ520" i="2"/>
  <c r="BJ521" i="2"/>
  <c r="BJ522" i="2"/>
  <c r="BJ523" i="2"/>
  <c r="BJ524" i="2"/>
  <c r="BJ525" i="2"/>
  <c r="BJ526" i="2"/>
  <c r="BJ527" i="2"/>
  <c r="BJ528" i="2"/>
  <c r="BJ529" i="2"/>
  <c r="BJ530" i="2"/>
  <c r="BJ531" i="2"/>
  <c r="BJ532" i="2"/>
  <c r="BJ533" i="2"/>
  <c r="BJ534" i="2"/>
  <c r="BJ535" i="2"/>
  <c r="BJ536" i="2"/>
  <c r="BJ537" i="2"/>
  <c r="BJ538" i="2"/>
  <c r="BJ539" i="2"/>
  <c r="BJ540" i="2"/>
  <c r="BJ541" i="2"/>
  <c r="BJ542" i="2"/>
  <c r="BJ543" i="2"/>
  <c r="BJ544" i="2"/>
  <c r="BJ545" i="2"/>
  <c r="BJ546" i="2"/>
  <c r="BJ547" i="2"/>
  <c r="BJ548" i="2"/>
  <c r="BJ549" i="2"/>
  <c r="BJ550" i="2"/>
  <c r="BJ551" i="2"/>
  <c r="BJ552" i="2"/>
  <c r="BJ553" i="2"/>
  <c r="BJ554" i="2"/>
  <c r="BJ555" i="2"/>
  <c r="BJ556" i="2"/>
  <c r="BJ557" i="2"/>
  <c r="BJ558" i="2"/>
  <c r="BJ559" i="2"/>
  <c r="BJ560" i="2"/>
  <c r="BJ561" i="2"/>
  <c r="BJ562" i="2"/>
  <c r="BJ563" i="2"/>
  <c r="BJ564" i="2"/>
  <c r="BJ565" i="2"/>
  <c r="BJ566" i="2"/>
  <c r="BJ567" i="2"/>
  <c r="BJ568" i="2"/>
  <c r="BJ569" i="2"/>
  <c r="BJ570" i="2"/>
  <c r="BJ571" i="2"/>
  <c r="BJ572" i="2"/>
  <c r="BJ573" i="2"/>
  <c r="BJ574" i="2"/>
  <c r="BJ575" i="2"/>
  <c r="BJ576" i="2"/>
  <c r="BJ577" i="2"/>
  <c r="BJ578" i="2"/>
  <c r="BJ579" i="2"/>
  <c r="BJ580" i="2"/>
  <c r="BJ581" i="2"/>
  <c r="BJ582" i="2"/>
  <c r="BJ583" i="2"/>
  <c r="BJ584" i="2"/>
  <c r="BJ585" i="2"/>
  <c r="BJ586" i="2"/>
  <c r="BJ587" i="2"/>
  <c r="BJ588" i="2"/>
  <c r="BJ589" i="2"/>
  <c r="BJ590" i="2"/>
  <c r="BJ591" i="2"/>
  <c r="BJ592" i="2"/>
  <c r="BJ593" i="2"/>
  <c r="BJ594" i="2"/>
  <c r="BJ595" i="2"/>
  <c r="BJ596" i="2"/>
  <c r="BJ597" i="2"/>
  <c r="BJ598" i="2"/>
  <c r="BJ599" i="2"/>
  <c r="BJ600" i="2"/>
  <c r="BJ601" i="2"/>
  <c r="BJ602" i="2"/>
  <c r="BJ603" i="2"/>
  <c r="BJ604" i="2"/>
  <c r="BJ605" i="2"/>
  <c r="BJ606" i="2"/>
  <c r="BJ607" i="2"/>
  <c r="BJ608" i="2"/>
  <c r="BJ609" i="2"/>
  <c r="BJ610" i="2"/>
  <c r="BJ611" i="2"/>
  <c r="BJ612" i="2"/>
  <c r="BJ613" i="2"/>
  <c r="BJ614" i="2"/>
  <c r="BJ615" i="2"/>
  <c r="BJ616" i="2"/>
  <c r="BJ617" i="2"/>
  <c r="BJ618" i="2"/>
  <c r="BJ619" i="2"/>
  <c r="BJ620" i="2"/>
  <c r="BJ621" i="2"/>
  <c r="BJ622" i="2"/>
  <c r="BJ623" i="2"/>
  <c r="BJ624" i="2"/>
  <c r="BJ625" i="2"/>
  <c r="BJ626" i="2"/>
  <c r="BJ627" i="2"/>
  <c r="BJ628" i="2"/>
  <c r="BJ629" i="2"/>
  <c r="BJ630" i="2"/>
  <c r="BJ631" i="2"/>
  <c r="BJ632" i="2"/>
  <c r="BJ633" i="2"/>
  <c r="BJ634" i="2"/>
  <c r="BJ635" i="2"/>
  <c r="BJ636" i="2"/>
  <c r="BJ637" i="2"/>
  <c r="BJ638" i="2"/>
  <c r="BJ639" i="2"/>
  <c r="BJ640" i="2"/>
  <c r="BJ641" i="2"/>
  <c r="BJ642" i="2"/>
  <c r="BJ643" i="2"/>
  <c r="BJ644" i="2"/>
  <c r="BJ645" i="2"/>
  <c r="BJ646" i="2"/>
  <c r="BJ647" i="2"/>
  <c r="BJ648" i="2"/>
  <c r="BJ649" i="2"/>
  <c r="BJ650" i="2"/>
  <c r="BJ651" i="2"/>
  <c r="BJ652" i="2"/>
  <c r="BJ653" i="2"/>
  <c r="BJ654" i="2"/>
  <c r="BJ655" i="2"/>
  <c r="BJ656" i="2"/>
  <c r="BJ657" i="2"/>
  <c r="BJ658" i="2"/>
  <c r="BJ659" i="2"/>
  <c r="BJ660" i="2"/>
  <c r="BJ661" i="2"/>
  <c r="BJ662" i="2"/>
  <c r="BJ663" i="2"/>
  <c r="BJ664" i="2"/>
  <c r="BJ665" i="2"/>
  <c r="BJ666" i="2"/>
  <c r="BJ667" i="2"/>
  <c r="BJ668" i="2"/>
  <c r="BJ669" i="2"/>
  <c r="BJ670" i="2"/>
  <c r="BJ671" i="2"/>
  <c r="BJ672" i="2"/>
  <c r="BJ673" i="2"/>
  <c r="BJ674" i="2"/>
  <c r="BJ675" i="2"/>
  <c r="BJ676" i="2"/>
  <c r="BJ677" i="2"/>
  <c r="BJ678" i="2"/>
  <c r="BJ679" i="2"/>
  <c r="BJ680" i="2"/>
  <c r="BJ681" i="2"/>
  <c r="BJ682" i="2"/>
  <c r="BJ683" i="2"/>
  <c r="BJ684" i="2"/>
  <c r="BJ685" i="2"/>
  <c r="BJ686" i="2"/>
  <c r="BJ687" i="2"/>
  <c r="BJ688" i="2"/>
  <c r="BJ689" i="2"/>
  <c r="BJ690" i="2"/>
  <c r="BJ691" i="2"/>
  <c r="BJ692" i="2"/>
  <c r="BJ693" i="2"/>
  <c r="BJ694" i="2"/>
  <c r="BJ695" i="2"/>
  <c r="BJ696" i="2"/>
  <c r="BJ697" i="2"/>
  <c r="BJ698" i="2"/>
  <c r="BJ699" i="2"/>
  <c r="BJ700" i="2"/>
  <c r="BJ701" i="2"/>
  <c r="BJ702" i="2"/>
  <c r="BJ703" i="2"/>
  <c r="BJ704" i="2"/>
  <c r="BJ705" i="2"/>
  <c r="BJ706" i="2"/>
  <c r="BJ707" i="2"/>
  <c r="BJ708" i="2"/>
  <c r="BJ709" i="2"/>
  <c r="BJ710" i="2"/>
  <c r="BJ711" i="2"/>
  <c r="BJ712" i="2"/>
  <c r="BJ713" i="2"/>
  <c r="BJ714" i="2"/>
  <c r="BJ715" i="2"/>
  <c r="BJ716" i="2"/>
  <c r="BJ717" i="2"/>
  <c r="BJ718" i="2"/>
  <c r="BJ719" i="2"/>
  <c r="BJ720" i="2"/>
  <c r="BJ721" i="2"/>
  <c r="BJ722" i="2"/>
  <c r="BJ723" i="2"/>
  <c r="BJ724" i="2"/>
  <c r="BJ725" i="2"/>
  <c r="BJ726" i="2"/>
  <c r="BJ727" i="2"/>
  <c r="BJ728" i="2"/>
  <c r="BJ729" i="2"/>
  <c r="BJ730" i="2"/>
  <c r="BJ731" i="2"/>
  <c r="BJ732" i="2"/>
  <c r="BJ733" i="2"/>
  <c r="BJ734" i="2"/>
  <c r="BJ735" i="2"/>
  <c r="BJ736" i="2"/>
  <c r="BJ737" i="2"/>
  <c r="BJ738" i="2"/>
  <c r="BJ739" i="2"/>
  <c r="BJ740" i="2"/>
  <c r="BJ741" i="2"/>
  <c r="BJ742" i="2"/>
  <c r="BJ743" i="2"/>
  <c r="BJ744" i="2"/>
  <c r="BJ745" i="2"/>
  <c r="BJ746" i="2"/>
  <c r="BJ747" i="2"/>
  <c r="BJ748" i="2"/>
  <c r="BJ749" i="2"/>
  <c r="BJ750" i="2"/>
  <c r="BJ751" i="2"/>
  <c r="BJ752" i="2"/>
  <c r="BJ753" i="2"/>
  <c r="BJ754" i="2"/>
  <c r="BJ755" i="2"/>
  <c r="BJ756" i="2"/>
  <c r="BJ757" i="2"/>
  <c r="BJ758" i="2"/>
  <c r="BJ759" i="2"/>
  <c r="BJ760" i="2"/>
  <c r="BJ761" i="2"/>
  <c r="BJ762" i="2"/>
  <c r="BJ763" i="2"/>
  <c r="BJ764" i="2"/>
  <c r="BJ765" i="2"/>
  <c r="BJ766" i="2"/>
  <c r="BJ767" i="2"/>
  <c r="BJ768" i="2"/>
  <c r="BJ769" i="2"/>
  <c r="BJ770" i="2"/>
  <c r="BJ771" i="2"/>
  <c r="BJ772" i="2"/>
  <c r="BJ773" i="2"/>
  <c r="BJ774" i="2"/>
  <c r="BJ775" i="2"/>
  <c r="BJ776" i="2"/>
  <c r="BJ777" i="2"/>
  <c r="BJ778" i="2"/>
  <c r="BJ779" i="2"/>
  <c r="BJ780" i="2"/>
  <c r="BJ781" i="2"/>
  <c r="BJ782" i="2"/>
  <c r="BJ783" i="2"/>
  <c r="BJ784" i="2"/>
  <c r="BJ785" i="2"/>
  <c r="BJ786" i="2"/>
  <c r="BJ787" i="2"/>
  <c r="BJ788" i="2"/>
  <c r="BJ789" i="2"/>
  <c r="BJ790" i="2"/>
  <c r="BJ791" i="2"/>
  <c r="BJ792" i="2"/>
  <c r="BJ793" i="2"/>
  <c r="BJ794" i="2"/>
  <c r="BJ795" i="2"/>
  <c r="BJ796" i="2"/>
  <c r="BJ797" i="2"/>
  <c r="BJ798" i="2"/>
  <c r="BJ799" i="2"/>
  <c r="BJ800" i="2"/>
  <c r="BJ801" i="2"/>
  <c r="BJ802" i="2"/>
  <c r="BJ803" i="2"/>
  <c r="BJ804" i="2"/>
  <c r="BJ805" i="2"/>
  <c r="BJ806" i="2"/>
  <c r="BJ807" i="2"/>
  <c r="BJ808" i="2"/>
  <c r="BJ809" i="2"/>
  <c r="BJ810" i="2"/>
  <c r="BJ811" i="2"/>
  <c r="BJ812" i="2"/>
  <c r="BJ813" i="2"/>
  <c r="BJ814" i="2"/>
  <c r="BJ815" i="2"/>
  <c r="BJ816" i="2"/>
  <c r="BJ817" i="2"/>
  <c r="BJ818" i="2"/>
  <c r="BJ819" i="2"/>
  <c r="BJ820" i="2"/>
  <c r="BJ821" i="2"/>
  <c r="BJ822" i="2"/>
  <c r="BJ823" i="2"/>
  <c r="BJ824" i="2"/>
  <c r="BJ825" i="2"/>
  <c r="BJ826" i="2"/>
  <c r="BJ827" i="2"/>
  <c r="BJ828" i="2"/>
  <c r="BJ829" i="2"/>
  <c r="BJ830" i="2"/>
  <c r="BJ831" i="2"/>
  <c r="BJ832" i="2"/>
  <c r="BJ833" i="2"/>
  <c r="BJ834" i="2"/>
  <c r="BJ835" i="2"/>
  <c r="BJ836" i="2"/>
  <c r="BJ837" i="2"/>
  <c r="BJ838" i="2"/>
  <c r="BJ839" i="2"/>
  <c r="BJ840" i="2"/>
  <c r="BJ841" i="2"/>
  <c r="BJ842" i="2"/>
  <c r="BJ843" i="2"/>
  <c r="BJ844" i="2"/>
  <c r="BJ845" i="2"/>
  <c r="BJ846" i="2"/>
  <c r="BJ847" i="2"/>
  <c r="BJ848" i="2"/>
  <c r="BJ849" i="2"/>
  <c r="BJ850" i="2"/>
  <c r="BJ851" i="2"/>
  <c r="BJ852" i="2"/>
  <c r="BJ853" i="2"/>
  <c r="BJ854" i="2"/>
  <c r="BJ855" i="2"/>
  <c r="BJ856" i="2"/>
  <c r="BJ857" i="2"/>
  <c r="BJ858" i="2"/>
  <c r="BJ859" i="2"/>
  <c r="BJ860" i="2"/>
  <c r="BJ861" i="2"/>
  <c r="BJ862" i="2"/>
  <c r="BJ863" i="2"/>
  <c r="BJ864" i="2"/>
  <c r="BJ865" i="2"/>
  <c r="BJ866" i="2"/>
  <c r="BJ867" i="2"/>
  <c r="BJ868" i="2"/>
  <c r="BJ869" i="2"/>
  <c r="BJ870" i="2"/>
  <c r="BJ871" i="2"/>
  <c r="BJ872" i="2"/>
  <c r="BJ873" i="2"/>
  <c r="BJ874" i="2"/>
  <c r="BJ875" i="2"/>
  <c r="BJ876" i="2"/>
  <c r="BJ877" i="2"/>
  <c r="BJ878" i="2"/>
  <c r="BJ879" i="2"/>
  <c r="BJ880" i="2"/>
  <c r="BJ881" i="2"/>
  <c r="BJ882" i="2"/>
  <c r="BJ883" i="2"/>
  <c r="BJ884" i="2"/>
  <c r="BJ885" i="2"/>
  <c r="BJ886" i="2"/>
  <c r="BJ887" i="2"/>
  <c r="BJ888" i="2"/>
  <c r="BJ889" i="2"/>
  <c r="BJ890" i="2"/>
  <c r="BJ891" i="2"/>
  <c r="BJ892" i="2"/>
  <c r="BJ893" i="2"/>
  <c r="BJ894" i="2"/>
  <c r="BJ895" i="2"/>
  <c r="BJ896" i="2"/>
  <c r="BJ897" i="2"/>
  <c r="BJ898" i="2"/>
  <c r="BJ899" i="2"/>
  <c r="BJ900" i="2"/>
  <c r="BJ901" i="2"/>
  <c r="BJ902" i="2"/>
  <c r="BJ903" i="2"/>
  <c r="BJ904" i="2"/>
  <c r="BJ905" i="2"/>
  <c r="BJ906" i="2"/>
  <c r="BJ907" i="2"/>
  <c r="BJ908" i="2"/>
  <c r="BJ909" i="2"/>
  <c r="BJ910" i="2"/>
  <c r="BJ911" i="2"/>
  <c r="BJ912" i="2"/>
  <c r="BJ913" i="2"/>
  <c r="BJ914" i="2"/>
  <c r="BJ915" i="2"/>
  <c r="BJ916" i="2"/>
  <c r="BJ917" i="2"/>
  <c r="BJ918" i="2"/>
  <c r="BJ919" i="2"/>
  <c r="BJ920" i="2"/>
  <c r="BJ921" i="2"/>
  <c r="BJ922" i="2"/>
  <c r="BJ923" i="2"/>
  <c r="BJ924" i="2"/>
  <c r="BJ925" i="2"/>
  <c r="BJ926" i="2"/>
  <c r="BJ927" i="2"/>
  <c r="BJ928" i="2"/>
  <c r="BJ929" i="2"/>
  <c r="BJ930" i="2"/>
  <c r="BJ931" i="2"/>
  <c r="BJ932" i="2"/>
  <c r="BJ933" i="2"/>
  <c r="BJ934" i="2"/>
  <c r="BJ935" i="2"/>
  <c r="BJ936" i="2"/>
  <c r="BJ937" i="2"/>
  <c r="BJ938" i="2"/>
  <c r="BJ939" i="2"/>
  <c r="BJ940" i="2"/>
  <c r="BJ941" i="2"/>
  <c r="BJ942" i="2"/>
  <c r="BJ943" i="2"/>
  <c r="BJ944" i="2"/>
  <c r="BJ945" i="2"/>
  <c r="BJ946" i="2"/>
  <c r="BJ947" i="2"/>
  <c r="BJ948" i="2"/>
  <c r="BJ949" i="2"/>
  <c r="BJ950" i="2"/>
  <c r="BJ951" i="2"/>
  <c r="BJ952" i="2"/>
  <c r="BJ953" i="2"/>
  <c r="BJ954" i="2"/>
  <c r="BJ955" i="2"/>
  <c r="BJ956" i="2"/>
  <c r="BJ957" i="2"/>
  <c r="BJ958" i="2"/>
  <c r="BJ959" i="2"/>
  <c r="BJ960" i="2"/>
  <c r="BJ961" i="2"/>
  <c r="BJ962" i="2"/>
  <c r="BJ963" i="2"/>
  <c r="BJ964" i="2"/>
  <c r="BJ965" i="2"/>
  <c r="BJ966" i="2"/>
  <c r="BJ967" i="2"/>
  <c r="BJ968" i="2"/>
  <c r="BJ969" i="2"/>
  <c r="BJ970" i="2"/>
  <c r="BJ971" i="2"/>
  <c r="BJ972" i="2"/>
  <c r="BJ973" i="2"/>
  <c r="BJ974" i="2"/>
  <c r="BJ975" i="2"/>
  <c r="BJ976" i="2"/>
  <c r="BJ977" i="2"/>
  <c r="BJ978" i="2"/>
  <c r="BJ979" i="2"/>
  <c r="BJ980" i="2"/>
  <c r="BJ981" i="2"/>
  <c r="BJ982" i="2"/>
  <c r="BJ983" i="2"/>
  <c r="BJ984" i="2"/>
  <c r="BJ985" i="2"/>
  <c r="BJ986" i="2"/>
  <c r="BJ987" i="2"/>
  <c r="BJ988" i="2"/>
  <c r="BJ989" i="2"/>
  <c r="BJ990" i="2"/>
  <c r="BJ991" i="2"/>
  <c r="BJ992" i="2"/>
  <c r="BJ993" i="2"/>
  <c r="BJ994" i="2"/>
  <c r="BJ995" i="2"/>
  <c r="BJ996" i="2"/>
  <c r="BJ997" i="2"/>
  <c r="BJ998" i="2"/>
  <c r="BJ999" i="2"/>
  <c r="BJ1000" i="2"/>
  <c r="BJ1001" i="2"/>
  <c r="BJ1002" i="2"/>
  <c r="BJ1003" i="2"/>
  <c r="BJ1004" i="2"/>
  <c r="BJ1005" i="2"/>
  <c r="BJ1006" i="2"/>
  <c r="BJ1007" i="2"/>
  <c r="BJ1008" i="2"/>
  <c r="BJ1009" i="2"/>
  <c r="BJ1010" i="2"/>
  <c r="BJ1011" i="2"/>
  <c r="BJ1012" i="2"/>
  <c r="BJ1013" i="2"/>
  <c r="BJ1014" i="2"/>
  <c r="BJ1015" i="2"/>
  <c r="BJ1016" i="2"/>
  <c r="BJ1017" i="2"/>
  <c r="BJ1018" i="2"/>
  <c r="BJ1019" i="2"/>
  <c r="BJ1020" i="2"/>
  <c r="BJ1021" i="2"/>
  <c r="BJ1022" i="2"/>
  <c r="BJ1023" i="2"/>
  <c r="BJ1024" i="2"/>
  <c r="BJ1025" i="2"/>
  <c r="BJ1026" i="2"/>
  <c r="BJ1027" i="2"/>
  <c r="BJ1028" i="2"/>
  <c r="BJ1029" i="2"/>
  <c r="BJ1030" i="2"/>
  <c r="BJ1031" i="2"/>
  <c r="BJ1032" i="2"/>
  <c r="BJ1033" i="2"/>
  <c r="BJ1034" i="2"/>
  <c r="BJ1035" i="2"/>
  <c r="BJ1036" i="2"/>
  <c r="BJ1037" i="2"/>
  <c r="BJ1038" i="2"/>
  <c r="BJ1039" i="2"/>
  <c r="BJ1040" i="2"/>
  <c r="BJ1041" i="2"/>
  <c r="BJ1042" i="2"/>
  <c r="BJ1043" i="2"/>
  <c r="BJ1044" i="2"/>
  <c r="BJ1045" i="2"/>
  <c r="BJ1046" i="2"/>
  <c r="BJ1047" i="2"/>
  <c r="BJ1048" i="2"/>
  <c r="BJ1049" i="2"/>
  <c r="BJ1050" i="2"/>
  <c r="BJ1051" i="2"/>
  <c r="BJ1052" i="2"/>
  <c r="BJ1053" i="2"/>
  <c r="BJ1054" i="2"/>
  <c r="BJ1055" i="2"/>
  <c r="BJ1056" i="2"/>
  <c r="BJ1057" i="2"/>
  <c r="BJ1058" i="2"/>
  <c r="BJ1059" i="2"/>
  <c r="BJ1060" i="2"/>
  <c r="BJ1061" i="2"/>
  <c r="BJ1062" i="2"/>
  <c r="BJ1063" i="2"/>
  <c r="BJ1064" i="2"/>
  <c r="BJ1065" i="2"/>
  <c r="BJ1066" i="2"/>
  <c r="BJ1067" i="2"/>
  <c r="BJ1068" i="2"/>
  <c r="BJ1069" i="2"/>
  <c r="BJ1070" i="2"/>
  <c r="BJ1071" i="2"/>
  <c r="BJ1072" i="2"/>
  <c r="BJ1073" i="2"/>
  <c r="BJ1074" i="2"/>
  <c r="BJ1075" i="2"/>
  <c r="BJ1076" i="2"/>
  <c r="BJ1077" i="2"/>
  <c r="BJ1078" i="2"/>
  <c r="BJ1079" i="2"/>
  <c r="BJ1080" i="2"/>
  <c r="BJ1081" i="2"/>
  <c r="BJ1082" i="2"/>
  <c r="BJ1083" i="2"/>
  <c r="BJ1084" i="2"/>
  <c r="BJ1085" i="2"/>
  <c r="BJ1086" i="2"/>
  <c r="BJ1087" i="2"/>
  <c r="BJ1088" i="2"/>
  <c r="BJ1089" i="2"/>
  <c r="BJ1090" i="2"/>
  <c r="BJ1091" i="2"/>
  <c r="BJ1092" i="2"/>
  <c r="BJ1093" i="2"/>
  <c r="BJ1094" i="2"/>
  <c r="BJ1095" i="2"/>
  <c r="BJ1096" i="2"/>
  <c r="BJ1097" i="2"/>
  <c r="BJ1098" i="2"/>
  <c r="BJ1099" i="2"/>
  <c r="BJ1100" i="2"/>
  <c r="BJ1101" i="2"/>
  <c r="BJ1102" i="2"/>
  <c r="BJ1103" i="2"/>
  <c r="BJ1104" i="2"/>
  <c r="BJ1105" i="2"/>
  <c r="BJ1106" i="2"/>
  <c r="BJ1107" i="2"/>
  <c r="BJ1108" i="2"/>
  <c r="BJ1109" i="2"/>
  <c r="BJ1110" i="2"/>
  <c r="BJ1111" i="2"/>
  <c r="BJ1112" i="2"/>
  <c r="BJ1113" i="2"/>
  <c r="BJ1114" i="2"/>
  <c r="BJ1115" i="2"/>
  <c r="BJ1116" i="2"/>
  <c r="BJ1117" i="2"/>
  <c r="BJ1118" i="2"/>
  <c r="BJ1119" i="2"/>
  <c r="BJ1120" i="2"/>
  <c r="BJ1121" i="2"/>
  <c r="BJ1122" i="2"/>
  <c r="BJ1123" i="2"/>
  <c r="BJ1124" i="2"/>
  <c r="BJ1125" i="2"/>
  <c r="BJ1126" i="2"/>
  <c r="BJ1127" i="2"/>
  <c r="BJ1128" i="2"/>
  <c r="BJ1129" i="2"/>
  <c r="BJ1130" i="2"/>
  <c r="BJ1131" i="2"/>
  <c r="BJ1132" i="2"/>
  <c r="BJ1133" i="2"/>
  <c r="BJ1134" i="2"/>
  <c r="BJ1135" i="2"/>
  <c r="BJ1136" i="2"/>
  <c r="BJ1137" i="2"/>
  <c r="BJ1138" i="2"/>
  <c r="BJ1139" i="2"/>
  <c r="BJ1140" i="2"/>
  <c r="BJ1141" i="2"/>
  <c r="BJ1142" i="2"/>
  <c r="BJ1143" i="2"/>
  <c r="BJ1144" i="2"/>
  <c r="BJ1145" i="2"/>
  <c r="BJ1146" i="2"/>
  <c r="BJ1147" i="2"/>
  <c r="BJ1148" i="2"/>
  <c r="BJ1149" i="2"/>
  <c r="BJ1150" i="2"/>
  <c r="BJ1151" i="2"/>
  <c r="BJ1152" i="2"/>
  <c r="BJ1153" i="2"/>
  <c r="BJ1154" i="2"/>
  <c r="BJ1155" i="2"/>
  <c r="BJ1156" i="2"/>
  <c r="BJ1157" i="2"/>
  <c r="BJ1158" i="2"/>
  <c r="BJ1159" i="2"/>
  <c r="BJ1160" i="2"/>
  <c r="BJ1161" i="2"/>
  <c r="BJ1162" i="2"/>
  <c r="BJ1163" i="2"/>
  <c r="BJ1164" i="2"/>
  <c r="BJ1165" i="2"/>
  <c r="BJ1166" i="2"/>
  <c r="BJ1167" i="2"/>
  <c r="BJ1168" i="2"/>
  <c r="BJ1169" i="2"/>
  <c r="BJ1170" i="2"/>
  <c r="BJ1171" i="2"/>
  <c r="BJ1172" i="2"/>
  <c r="BJ1173" i="2"/>
  <c r="BJ1174" i="2"/>
  <c r="BJ1175" i="2"/>
  <c r="BJ1176" i="2"/>
  <c r="BJ1177" i="2"/>
  <c r="BJ1178" i="2"/>
  <c r="BJ1179" i="2"/>
  <c r="BJ1180" i="2"/>
  <c r="BJ1181" i="2"/>
  <c r="BJ1182" i="2"/>
  <c r="BJ1183" i="2"/>
  <c r="BJ1184" i="2"/>
  <c r="BJ1185" i="2"/>
  <c r="BJ1186" i="2"/>
  <c r="BJ1187" i="2"/>
  <c r="BJ1188" i="2"/>
  <c r="BJ1189" i="2"/>
  <c r="BJ1190" i="2"/>
  <c r="BJ1191" i="2"/>
  <c r="BJ1192" i="2"/>
  <c r="BJ1193" i="2"/>
  <c r="BJ1194" i="2"/>
  <c r="BJ1195" i="2"/>
  <c r="BJ1196" i="2"/>
  <c r="BJ1197" i="2"/>
  <c r="BJ1198" i="2"/>
  <c r="BJ3" i="2"/>
  <c r="BD4" i="2"/>
  <c r="BD5" i="2"/>
  <c r="BE5" i="2" s="1"/>
  <c r="BD6" i="2"/>
  <c r="BE6" i="2" s="1"/>
  <c r="BD7" i="2"/>
  <c r="BD8" i="2"/>
  <c r="BD9" i="2"/>
  <c r="BE9" i="2" s="1"/>
  <c r="BD10" i="2"/>
  <c r="BD11" i="2"/>
  <c r="BD12" i="2"/>
  <c r="BD13" i="2"/>
  <c r="BE13" i="2" s="1"/>
  <c r="BD14" i="2"/>
  <c r="BE14" i="2" s="1"/>
  <c r="BD15" i="2"/>
  <c r="BD16" i="2"/>
  <c r="BD17" i="2"/>
  <c r="BE17" i="2" s="1"/>
  <c r="BD18" i="2"/>
  <c r="BD19" i="2"/>
  <c r="BD20" i="2"/>
  <c r="BD21" i="2"/>
  <c r="BE21" i="2" s="1"/>
  <c r="BD22" i="2"/>
  <c r="BE22" i="2" s="1"/>
  <c r="BD23" i="2"/>
  <c r="BD24" i="2"/>
  <c r="BD25" i="2"/>
  <c r="BE25" i="2" s="1"/>
  <c r="BD26" i="2"/>
  <c r="BD27" i="2"/>
  <c r="BD28" i="2"/>
  <c r="BD29" i="2"/>
  <c r="BE29" i="2" s="1"/>
  <c r="BD30" i="2"/>
  <c r="BE30" i="2" s="1"/>
  <c r="BD31" i="2"/>
  <c r="BD32" i="2"/>
  <c r="BD33" i="2"/>
  <c r="BE33" i="2" s="1"/>
  <c r="BD34" i="2"/>
  <c r="BD35" i="2"/>
  <c r="BD36" i="2"/>
  <c r="BD37" i="2"/>
  <c r="BE37" i="2" s="1"/>
  <c r="BD38" i="2"/>
  <c r="BE38" i="2" s="1"/>
  <c r="BD39" i="2"/>
  <c r="BD40" i="2"/>
  <c r="BD41" i="2"/>
  <c r="BE41" i="2" s="1"/>
  <c r="BD42" i="2"/>
  <c r="BD43" i="2"/>
  <c r="BD44" i="2"/>
  <c r="BD45" i="2"/>
  <c r="BE45" i="2" s="1"/>
  <c r="BD46" i="2"/>
  <c r="BE46" i="2" s="1"/>
  <c r="BD47" i="2"/>
  <c r="BD48" i="2"/>
  <c r="BD49" i="2"/>
  <c r="BE49" i="2" s="1"/>
  <c r="BD50" i="2"/>
  <c r="BD51" i="2"/>
  <c r="BD52" i="2"/>
  <c r="BD53" i="2"/>
  <c r="BE53" i="2" s="1"/>
  <c r="BD54" i="2"/>
  <c r="BE54" i="2" s="1"/>
  <c r="BD55" i="2"/>
  <c r="BD56" i="2"/>
  <c r="BD57" i="2"/>
  <c r="BE57" i="2" s="1"/>
  <c r="BD58" i="2"/>
  <c r="BD59" i="2"/>
  <c r="BD60" i="2"/>
  <c r="BD61" i="2"/>
  <c r="BE61" i="2" s="1"/>
  <c r="BD62" i="2"/>
  <c r="BE62" i="2" s="1"/>
  <c r="BD63" i="2"/>
  <c r="BD64" i="2"/>
  <c r="BD65" i="2"/>
  <c r="BE65" i="2" s="1"/>
  <c r="BD66" i="2"/>
  <c r="BD67" i="2"/>
  <c r="BD68" i="2"/>
  <c r="BD69" i="2"/>
  <c r="BE69" i="2" s="1"/>
  <c r="BD70" i="2"/>
  <c r="BE70" i="2" s="1"/>
  <c r="BD71" i="2"/>
  <c r="BD72" i="2"/>
  <c r="BD73" i="2"/>
  <c r="BE73" i="2" s="1"/>
  <c r="BD74" i="2"/>
  <c r="BD75" i="2"/>
  <c r="BD76" i="2"/>
  <c r="BD77" i="2"/>
  <c r="BE77" i="2" s="1"/>
  <c r="BD78" i="2"/>
  <c r="BE78" i="2" s="1"/>
  <c r="BD79" i="2"/>
  <c r="BD80" i="2"/>
  <c r="BD81" i="2"/>
  <c r="BE81" i="2" s="1"/>
  <c r="BD82" i="2"/>
  <c r="BD83" i="2"/>
  <c r="BD84" i="2"/>
  <c r="BD85" i="2"/>
  <c r="BE85" i="2" s="1"/>
  <c r="BD86" i="2"/>
  <c r="BE86" i="2" s="1"/>
  <c r="BD87" i="2"/>
  <c r="BD88" i="2"/>
  <c r="BD89" i="2"/>
  <c r="BE89" i="2" s="1"/>
  <c r="BD90" i="2"/>
  <c r="BD91" i="2"/>
  <c r="BD92" i="2"/>
  <c r="BD93" i="2"/>
  <c r="BE93" i="2" s="1"/>
  <c r="BD94" i="2"/>
  <c r="BE94" i="2" s="1"/>
  <c r="BD95" i="2"/>
  <c r="BD96" i="2"/>
  <c r="BD97" i="2"/>
  <c r="BE97" i="2" s="1"/>
  <c r="BD98" i="2"/>
  <c r="BD99" i="2"/>
  <c r="BD100" i="2"/>
  <c r="BD101" i="2"/>
  <c r="BE101" i="2" s="1"/>
  <c r="BD102" i="2"/>
  <c r="BE102" i="2" s="1"/>
  <c r="BD103" i="2"/>
  <c r="BD104" i="2"/>
  <c r="BD105" i="2"/>
  <c r="BE105" i="2" s="1"/>
  <c r="BD106" i="2"/>
  <c r="BD107" i="2"/>
  <c r="BD108" i="2"/>
  <c r="BD109" i="2"/>
  <c r="BE109" i="2" s="1"/>
  <c r="BD110" i="2"/>
  <c r="BE110" i="2" s="1"/>
  <c r="BD111" i="2"/>
  <c r="BD112" i="2"/>
  <c r="BD113" i="2"/>
  <c r="BE113" i="2" s="1"/>
  <c r="BD114" i="2"/>
  <c r="BD115" i="2"/>
  <c r="BD116" i="2"/>
  <c r="BD117" i="2"/>
  <c r="BE117" i="2" s="1"/>
  <c r="BD118" i="2"/>
  <c r="BE118" i="2" s="1"/>
  <c r="BD119" i="2"/>
  <c r="BD120" i="2"/>
  <c r="BD121" i="2"/>
  <c r="BE121" i="2" s="1"/>
  <c r="BD122" i="2"/>
  <c r="BD123" i="2"/>
  <c r="BD124" i="2"/>
  <c r="BD125" i="2"/>
  <c r="BE125" i="2" s="1"/>
  <c r="BD126" i="2"/>
  <c r="BE126" i="2" s="1"/>
  <c r="BD127" i="2"/>
  <c r="BD128" i="2"/>
  <c r="BD129" i="2"/>
  <c r="BE129" i="2" s="1"/>
  <c r="BD130" i="2"/>
  <c r="BD131" i="2"/>
  <c r="BD132" i="2"/>
  <c r="BD133" i="2"/>
  <c r="BE133" i="2" s="1"/>
  <c r="BD134" i="2"/>
  <c r="BE134" i="2" s="1"/>
  <c r="BD135" i="2"/>
  <c r="BD136" i="2"/>
  <c r="BD137" i="2"/>
  <c r="BE137" i="2" s="1"/>
  <c r="BD138" i="2"/>
  <c r="BD139" i="2"/>
  <c r="BD140" i="2"/>
  <c r="BD141" i="2"/>
  <c r="BE141" i="2" s="1"/>
  <c r="BD142" i="2"/>
  <c r="BE142" i="2" s="1"/>
  <c r="BD143" i="2"/>
  <c r="BD144" i="2"/>
  <c r="BD145" i="2"/>
  <c r="BE145" i="2" s="1"/>
  <c r="BD146" i="2"/>
  <c r="BD147" i="2"/>
  <c r="BD148" i="2"/>
  <c r="BD149" i="2"/>
  <c r="BE149" i="2" s="1"/>
  <c r="BD150" i="2"/>
  <c r="BE150" i="2" s="1"/>
  <c r="BD151" i="2"/>
  <c r="BD152" i="2"/>
  <c r="BD153" i="2"/>
  <c r="BE153" i="2" s="1"/>
  <c r="BD154" i="2"/>
  <c r="BD155" i="2"/>
  <c r="BD156" i="2"/>
  <c r="BD157" i="2"/>
  <c r="BE157" i="2" s="1"/>
  <c r="BD158" i="2"/>
  <c r="BE158" i="2" s="1"/>
  <c r="BD159" i="2"/>
  <c r="BD160" i="2"/>
  <c r="BD161" i="2"/>
  <c r="BE161" i="2" s="1"/>
  <c r="BD162" i="2"/>
  <c r="BD163" i="2"/>
  <c r="BD164" i="2"/>
  <c r="BD165" i="2"/>
  <c r="BE165" i="2" s="1"/>
  <c r="BD166" i="2"/>
  <c r="BE166" i="2" s="1"/>
  <c r="BD167" i="2"/>
  <c r="BD168" i="2"/>
  <c r="BD169" i="2"/>
  <c r="BE169" i="2" s="1"/>
  <c r="BD170" i="2"/>
  <c r="BD171" i="2"/>
  <c r="BD172" i="2"/>
  <c r="BD173" i="2"/>
  <c r="BE173" i="2" s="1"/>
  <c r="BD174" i="2"/>
  <c r="BE174" i="2" s="1"/>
  <c r="BD175" i="2"/>
  <c r="BD176" i="2"/>
  <c r="BD177" i="2"/>
  <c r="BE177" i="2" s="1"/>
  <c r="BD178" i="2"/>
  <c r="BD179" i="2"/>
  <c r="BD180" i="2"/>
  <c r="BD181" i="2"/>
  <c r="BE181" i="2" s="1"/>
  <c r="BD182" i="2"/>
  <c r="BE182" i="2" s="1"/>
  <c r="BD183" i="2"/>
  <c r="BD184" i="2"/>
  <c r="BD185" i="2"/>
  <c r="BE185" i="2" s="1"/>
  <c r="BD186" i="2"/>
  <c r="BD187" i="2"/>
  <c r="BD188" i="2"/>
  <c r="BD189" i="2"/>
  <c r="BE189" i="2" s="1"/>
  <c r="BD190" i="2"/>
  <c r="BE190" i="2" s="1"/>
  <c r="BD191" i="2"/>
  <c r="BD192" i="2"/>
  <c r="BD193" i="2"/>
  <c r="BE193" i="2" s="1"/>
  <c r="BD194" i="2"/>
  <c r="BD195" i="2"/>
  <c r="BD196" i="2"/>
  <c r="BD197" i="2"/>
  <c r="BE197" i="2" s="1"/>
  <c r="BD198" i="2"/>
  <c r="BE198" i="2" s="1"/>
  <c r="BD199" i="2"/>
  <c r="BD200" i="2"/>
  <c r="BD201" i="2"/>
  <c r="BE201" i="2" s="1"/>
  <c r="BD202" i="2"/>
  <c r="BD203" i="2"/>
  <c r="BD204" i="2"/>
  <c r="BD205" i="2"/>
  <c r="BE205" i="2" s="1"/>
  <c r="BD206" i="2"/>
  <c r="BE206" i="2" s="1"/>
  <c r="BD207" i="2"/>
  <c r="BD208" i="2"/>
  <c r="BD209" i="2"/>
  <c r="BE209" i="2" s="1"/>
  <c r="BD210" i="2"/>
  <c r="BD211" i="2"/>
  <c r="BD212" i="2"/>
  <c r="BD213" i="2"/>
  <c r="BE213" i="2" s="1"/>
  <c r="BD214" i="2"/>
  <c r="BE214" i="2" s="1"/>
  <c r="BD215" i="2"/>
  <c r="BD216" i="2"/>
  <c r="BD217" i="2"/>
  <c r="BE217" i="2" s="1"/>
  <c r="BD218" i="2"/>
  <c r="BD219" i="2"/>
  <c r="BD220" i="2"/>
  <c r="BD221" i="2"/>
  <c r="BE221" i="2" s="1"/>
  <c r="BD222" i="2"/>
  <c r="BE222" i="2" s="1"/>
  <c r="BD223" i="2"/>
  <c r="BD224" i="2"/>
  <c r="BD225" i="2"/>
  <c r="BE225" i="2" s="1"/>
  <c r="BD226" i="2"/>
  <c r="BD227" i="2"/>
  <c r="BD228" i="2"/>
  <c r="BD229" i="2"/>
  <c r="BE229" i="2" s="1"/>
  <c r="BD230" i="2"/>
  <c r="BE230" i="2" s="1"/>
  <c r="BD231" i="2"/>
  <c r="BD232" i="2"/>
  <c r="BD233" i="2"/>
  <c r="BE233" i="2" s="1"/>
  <c r="BD234" i="2"/>
  <c r="BD235" i="2"/>
  <c r="BD236" i="2"/>
  <c r="BD237" i="2"/>
  <c r="BE237" i="2" s="1"/>
  <c r="BD238" i="2"/>
  <c r="BE238" i="2" s="1"/>
  <c r="BD239" i="2"/>
  <c r="BD240" i="2"/>
  <c r="BD241" i="2"/>
  <c r="BE241" i="2" s="1"/>
  <c r="BD242" i="2"/>
  <c r="BD243" i="2"/>
  <c r="BD244" i="2"/>
  <c r="BD245" i="2"/>
  <c r="BE245" i="2" s="1"/>
  <c r="BD246" i="2"/>
  <c r="BE246" i="2" s="1"/>
  <c r="BD247" i="2"/>
  <c r="BD248" i="2"/>
  <c r="BD249" i="2"/>
  <c r="BE249" i="2" s="1"/>
  <c r="BD250" i="2"/>
  <c r="BD251" i="2"/>
  <c r="BD252" i="2"/>
  <c r="BD253" i="2"/>
  <c r="BE253" i="2" s="1"/>
  <c r="BD254" i="2"/>
  <c r="BE254" i="2" s="1"/>
  <c r="BD255" i="2"/>
  <c r="BD256" i="2"/>
  <c r="BD257" i="2"/>
  <c r="BE257" i="2" s="1"/>
  <c r="BD258" i="2"/>
  <c r="BD259" i="2"/>
  <c r="BD260" i="2"/>
  <c r="BD261" i="2"/>
  <c r="BE261" i="2" s="1"/>
  <c r="BD262" i="2"/>
  <c r="BE262" i="2" s="1"/>
  <c r="BD263" i="2"/>
  <c r="BD264" i="2"/>
  <c r="BD265" i="2"/>
  <c r="BE265" i="2" s="1"/>
  <c r="BD266" i="2"/>
  <c r="BD267" i="2"/>
  <c r="BD268" i="2"/>
  <c r="BD269" i="2"/>
  <c r="BE269" i="2" s="1"/>
  <c r="BD270" i="2"/>
  <c r="BE270" i="2" s="1"/>
  <c r="BD271" i="2"/>
  <c r="BD272" i="2"/>
  <c r="BD273" i="2"/>
  <c r="BE273" i="2" s="1"/>
  <c r="BD274" i="2"/>
  <c r="BD275" i="2"/>
  <c r="BD276" i="2"/>
  <c r="BD277" i="2"/>
  <c r="BE277" i="2" s="1"/>
  <c r="BD278" i="2"/>
  <c r="BE278" i="2" s="1"/>
  <c r="BD279" i="2"/>
  <c r="BD280" i="2"/>
  <c r="BD281" i="2"/>
  <c r="BE281" i="2" s="1"/>
  <c r="BD282" i="2"/>
  <c r="BD283" i="2"/>
  <c r="BD284" i="2"/>
  <c r="BD285" i="2"/>
  <c r="BE285" i="2" s="1"/>
  <c r="BD286" i="2"/>
  <c r="BE286" i="2" s="1"/>
  <c r="BD287" i="2"/>
  <c r="BD288" i="2"/>
  <c r="BD289" i="2"/>
  <c r="BE289" i="2" s="1"/>
  <c r="BD290" i="2"/>
  <c r="BD291" i="2"/>
  <c r="BD292" i="2"/>
  <c r="BD293" i="2"/>
  <c r="BE293" i="2" s="1"/>
  <c r="BD294" i="2"/>
  <c r="BE294" i="2" s="1"/>
  <c r="BD295" i="2"/>
  <c r="BD296" i="2"/>
  <c r="BD297" i="2"/>
  <c r="BE297" i="2" s="1"/>
  <c r="BD298" i="2"/>
  <c r="BD299" i="2"/>
  <c r="BD300" i="2"/>
  <c r="BD301" i="2"/>
  <c r="BE301" i="2" s="1"/>
  <c r="BD302" i="2"/>
  <c r="BE302" i="2" s="1"/>
  <c r="BD303" i="2"/>
  <c r="BD304" i="2"/>
  <c r="BD305" i="2"/>
  <c r="BE305" i="2" s="1"/>
  <c r="BD306" i="2"/>
  <c r="BD307" i="2"/>
  <c r="BD308" i="2"/>
  <c r="BD309" i="2"/>
  <c r="BE309" i="2" s="1"/>
  <c r="BD310" i="2"/>
  <c r="BE310" i="2" s="1"/>
  <c r="BD311" i="2"/>
  <c r="BD312" i="2"/>
  <c r="BD313" i="2"/>
  <c r="BE313" i="2" s="1"/>
  <c r="BD314" i="2"/>
  <c r="BD315" i="2"/>
  <c r="BD316" i="2"/>
  <c r="BD317" i="2"/>
  <c r="BE317" i="2" s="1"/>
  <c r="BD318" i="2"/>
  <c r="BE318" i="2" s="1"/>
  <c r="BD319" i="2"/>
  <c r="BD320" i="2"/>
  <c r="BD321" i="2"/>
  <c r="BE321" i="2" s="1"/>
  <c r="BD322" i="2"/>
  <c r="BD323" i="2"/>
  <c r="BD324" i="2"/>
  <c r="BD325" i="2"/>
  <c r="BE325" i="2" s="1"/>
  <c r="BD326" i="2"/>
  <c r="BE326" i="2" s="1"/>
  <c r="BD327" i="2"/>
  <c r="BD328" i="2"/>
  <c r="BD329" i="2"/>
  <c r="BE329" i="2" s="1"/>
  <c r="BD330" i="2"/>
  <c r="BD331" i="2"/>
  <c r="BD332" i="2"/>
  <c r="BD333" i="2"/>
  <c r="BE333" i="2" s="1"/>
  <c r="BD334" i="2"/>
  <c r="BE334" i="2" s="1"/>
  <c r="BD335" i="2"/>
  <c r="BD336" i="2"/>
  <c r="BD337" i="2"/>
  <c r="BE337" i="2" s="1"/>
  <c r="BD338" i="2"/>
  <c r="BD339" i="2"/>
  <c r="BD340" i="2"/>
  <c r="BD341" i="2"/>
  <c r="BE341" i="2" s="1"/>
  <c r="BD342" i="2"/>
  <c r="BE342" i="2" s="1"/>
  <c r="BD343" i="2"/>
  <c r="BD344" i="2"/>
  <c r="BD345" i="2"/>
  <c r="BE345" i="2" s="1"/>
  <c r="BD346" i="2"/>
  <c r="BD347" i="2"/>
  <c r="BD348" i="2"/>
  <c r="BD349" i="2"/>
  <c r="BE349" i="2" s="1"/>
  <c r="BD350" i="2"/>
  <c r="BE350" i="2" s="1"/>
  <c r="BD351" i="2"/>
  <c r="BD352" i="2"/>
  <c r="BD353" i="2"/>
  <c r="BE353" i="2" s="1"/>
  <c r="BD354" i="2"/>
  <c r="BD355" i="2"/>
  <c r="BD356" i="2"/>
  <c r="BD357" i="2"/>
  <c r="BE357" i="2" s="1"/>
  <c r="BD358" i="2"/>
  <c r="BE358" i="2" s="1"/>
  <c r="BD359" i="2"/>
  <c r="BD360" i="2"/>
  <c r="BD361" i="2"/>
  <c r="BE361" i="2" s="1"/>
  <c r="BD362" i="2"/>
  <c r="BD363" i="2"/>
  <c r="BD364" i="2"/>
  <c r="BD365" i="2"/>
  <c r="BE365" i="2" s="1"/>
  <c r="BD366" i="2"/>
  <c r="BE366" i="2" s="1"/>
  <c r="BD367" i="2"/>
  <c r="BD368" i="2"/>
  <c r="BD369" i="2"/>
  <c r="BE369" i="2" s="1"/>
  <c r="BD370" i="2"/>
  <c r="BD371" i="2"/>
  <c r="BD372" i="2"/>
  <c r="BD373" i="2"/>
  <c r="BE373" i="2" s="1"/>
  <c r="BD374" i="2"/>
  <c r="BE374" i="2" s="1"/>
  <c r="BD375" i="2"/>
  <c r="BD376" i="2"/>
  <c r="BD377" i="2"/>
  <c r="BE377" i="2" s="1"/>
  <c r="BD378" i="2"/>
  <c r="BD379" i="2"/>
  <c r="BD380" i="2"/>
  <c r="BD381" i="2"/>
  <c r="BE381" i="2" s="1"/>
  <c r="BD382" i="2"/>
  <c r="BE382" i="2" s="1"/>
  <c r="BD383" i="2"/>
  <c r="BD384" i="2"/>
  <c r="BD385" i="2"/>
  <c r="BE385" i="2" s="1"/>
  <c r="BD386" i="2"/>
  <c r="BD387" i="2"/>
  <c r="BD388" i="2"/>
  <c r="BD389" i="2"/>
  <c r="BE389" i="2" s="1"/>
  <c r="BD390" i="2"/>
  <c r="BE390" i="2" s="1"/>
  <c r="BD391" i="2"/>
  <c r="BD392" i="2"/>
  <c r="BD393" i="2"/>
  <c r="BE393" i="2" s="1"/>
  <c r="BD394" i="2"/>
  <c r="BD395" i="2"/>
  <c r="BD396" i="2"/>
  <c r="BD397" i="2"/>
  <c r="BE397" i="2" s="1"/>
  <c r="BD398" i="2"/>
  <c r="BE398" i="2" s="1"/>
  <c r="BD399" i="2"/>
  <c r="BD400" i="2"/>
  <c r="BD401" i="2"/>
  <c r="BE401" i="2" s="1"/>
  <c r="BD402" i="2"/>
  <c r="BD403" i="2"/>
  <c r="BD404" i="2"/>
  <c r="BD405" i="2"/>
  <c r="BE405" i="2" s="1"/>
  <c r="BD406" i="2"/>
  <c r="BE406" i="2" s="1"/>
  <c r="BD407" i="2"/>
  <c r="BD408" i="2"/>
  <c r="BD409" i="2"/>
  <c r="BE409" i="2" s="1"/>
  <c r="BD410" i="2"/>
  <c r="BD411" i="2"/>
  <c r="BD412" i="2"/>
  <c r="BD413" i="2"/>
  <c r="BE413" i="2" s="1"/>
  <c r="BD414" i="2"/>
  <c r="BE414" i="2" s="1"/>
  <c r="BD415" i="2"/>
  <c r="BD416" i="2"/>
  <c r="BD417" i="2"/>
  <c r="BE417" i="2" s="1"/>
  <c r="BD418" i="2"/>
  <c r="BD419" i="2"/>
  <c r="BD420" i="2"/>
  <c r="BD421" i="2"/>
  <c r="BE421" i="2" s="1"/>
  <c r="BD422" i="2"/>
  <c r="BE422" i="2" s="1"/>
  <c r="BD423" i="2"/>
  <c r="BD424" i="2"/>
  <c r="BD425" i="2"/>
  <c r="BE425" i="2" s="1"/>
  <c r="BD426" i="2"/>
  <c r="BD427" i="2"/>
  <c r="BD428" i="2"/>
  <c r="BD429" i="2"/>
  <c r="BE429" i="2" s="1"/>
  <c r="BD430" i="2"/>
  <c r="BE430" i="2" s="1"/>
  <c r="BD431" i="2"/>
  <c r="BD432" i="2"/>
  <c r="BD433" i="2"/>
  <c r="BE433" i="2" s="1"/>
  <c r="BD434" i="2"/>
  <c r="BD435" i="2"/>
  <c r="BD436" i="2"/>
  <c r="BD437" i="2"/>
  <c r="BE437" i="2" s="1"/>
  <c r="BD438" i="2"/>
  <c r="BE438" i="2" s="1"/>
  <c r="BD439" i="2"/>
  <c r="BD440" i="2"/>
  <c r="BD441" i="2"/>
  <c r="BE441" i="2" s="1"/>
  <c r="BD442" i="2"/>
  <c r="BD443" i="2"/>
  <c r="BD444" i="2"/>
  <c r="BD445" i="2"/>
  <c r="BE445" i="2" s="1"/>
  <c r="BD446" i="2"/>
  <c r="BE446" i="2" s="1"/>
  <c r="BD447" i="2"/>
  <c r="BD448" i="2"/>
  <c r="BD449" i="2"/>
  <c r="BE449" i="2" s="1"/>
  <c r="BD450" i="2"/>
  <c r="BD451" i="2"/>
  <c r="BD452" i="2"/>
  <c r="BD453" i="2"/>
  <c r="BE453" i="2" s="1"/>
  <c r="BD454" i="2"/>
  <c r="BE454" i="2" s="1"/>
  <c r="BD455" i="2"/>
  <c r="BD456" i="2"/>
  <c r="BD457" i="2"/>
  <c r="BE457" i="2" s="1"/>
  <c r="BD458" i="2"/>
  <c r="BD459" i="2"/>
  <c r="BD460" i="2"/>
  <c r="BD461" i="2"/>
  <c r="BE461" i="2" s="1"/>
  <c r="BD462" i="2"/>
  <c r="BE462" i="2" s="1"/>
  <c r="BD463" i="2"/>
  <c r="BD464" i="2"/>
  <c r="BD465" i="2"/>
  <c r="BE465" i="2" s="1"/>
  <c r="BD466" i="2"/>
  <c r="BD467" i="2"/>
  <c r="BD468" i="2"/>
  <c r="BD469" i="2"/>
  <c r="BE469" i="2" s="1"/>
  <c r="BD470" i="2"/>
  <c r="BE470" i="2" s="1"/>
  <c r="BD471" i="2"/>
  <c r="BD472" i="2"/>
  <c r="BD473" i="2"/>
  <c r="BE473" i="2" s="1"/>
  <c r="BD474" i="2"/>
  <c r="BD475" i="2"/>
  <c r="BD476" i="2"/>
  <c r="BD477" i="2"/>
  <c r="BE477" i="2" s="1"/>
  <c r="BD478" i="2"/>
  <c r="BE478" i="2" s="1"/>
  <c r="BD479" i="2"/>
  <c r="BD480" i="2"/>
  <c r="BD481" i="2"/>
  <c r="BE481" i="2" s="1"/>
  <c r="BD482" i="2"/>
  <c r="BD483" i="2"/>
  <c r="BD484" i="2"/>
  <c r="BD485" i="2"/>
  <c r="BE485" i="2" s="1"/>
  <c r="BD486" i="2"/>
  <c r="BE486" i="2" s="1"/>
  <c r="BD487" i="2"/>
  <c r="BD488" i="2"/>
  <c r="BD489" i="2"/>
  <c r="BE489" i="2" s="1"/>
  <c r="BD490" i="2"/>
  <c r="BD491" i="2"/>
  <c r="BD492" i="2"/>
  <c r="BD493" i="2"/>
  <c r="BE493" i="2" s="1"/>
  <c r="BD494" i="2"/>
  <c r="BE494" i="2" s="1"/>
  <c r="BD495" i="2"/>
  <c r="BD496" i="2"/>
  <c r="BD497" i="2"/>
  <c r="BE497" i="2" s="1"/>
  <c r="BD498" i="2"/>
  <c r="BD499" i="2"/>
  <c r="BD500" i="2"/>
  <c r="BD501" i="2"/>
  <c r="BE501" i="2" s="1"/>
  <c r="BD502" i="2"/>
  <c r="BE502" i="2" s="1"/>
  <c r="BD503" i="2"/>
  <c r="BD504" i="2"/>
  <c r="BD505" i="2"/>
  <c r="BE505" i="2" s="1"/>
  <c r="BD506" i="2"/>
  <c r="BD507" i="2"/>
  <c r="BD508" i="2"/>
  <c r="BD509" i="2"/>
  <c r="BE509" i="2" s="1"/>
  <c r="BD510" i="2"/>
  <c r="BE510" i="2" s="1"/>
  <c r="BD511" i="2"/>
  <c r="BD512" i="2"/>
  <c r="BD513" i="2"/>
  <c r="BE513" i="2" s="1"/>
  <c r="BD514" i="2"/>
  <c r="BD515" i="2"/>
  <c r="BD516" i="2"/>
  <c r="BD517" i="2"/>
  <c r="BE517" i="2" s="1"/>
  <c r="BD518" i="2"/>
  <c r="BE518" i="2" s="1"/>
  <c r="BD519" i="2"/>
  <c r="BD520" i="2"/>
  <c r="BD521" i="2"/>
  <c r="BE521" i="2" s="1"/>
  <c r="BD522" i="2"/>
  <c r="BD523" i="2"/>
  <c r="BD524" i="2"/>
  <c r="BD525" i="2"/>
  <c r="BE525" i="2" s="1"/>
  <c r="BD526" i="2"/>
  <c r="BE526" i="2" s="1"/>
  <c r="BD527" i="2"/>
  <c r="BD528" i="2"/>
  <c r="BD529" i="2"/>
  <c r="BE529" i="2" s="1"/>
  <c r="BD530" i="2"/>
  <c r="BD531" i="2"/>
  <c r="BD532" i="2"/>
  <c r="BD533" i="2"/>
  <c r="BE533" i="2" s="1"/>
  <c r="BD534" i="2"/>
  <c r="BE534" i="2" s="1"/>
  <c r="BD535" i="2"/>
  <c r="BD536" i="2"/>
  <c r="BD537" i="2"/>
  <c r="BE537" i="2" s="1"/>
  <c r="BD538" i="2"/>
  <c r="BD539" i="2"/>
  <c r="BD540" i="2"/>
  <c r="BD541" i="2"/>
  <c r="BE541" i="2" s="1"/>
  <c r="BD542" i="2"/>
  <c r="BE542" i="2" s="1"/>
  <c r="BD543" i="2"/>
  <c r="BD544" i="2"/>
  <c r="BD545" i="2"/>
  <c r="BE545" i="2" s="1"/>
  <c r="BD546" i="2"/>
  <c r="BD547" i="2"/>
  <c r="BD548" i="2"/>
  <c r="BD549" i="2"/>
  <c r="BE549" i="2" s="1"/>
  <c r="BD550" i="2"/>
  <c r="BE550" i="2" s="1"/>
  <c r="BD551" i="2"/>
  <c r="BD552" i="2"/>
  <c r="BD553" i="2"/>
  <c r="BE553" i="2" s="1"/>
  <c r="BD554" i="2"/>
  <c r="BD555" i="2"/>
  <c r="BD556" i="2"/>
  <c r="BD557" i="2"/>
  <c r="BE557" i="2" s="1"/>
  <c r="BD558" i="2"/>
  <c r="BE558" i="2" s="1"/>
  <c r="BD559" i="2"/>
  <c r="BD560" i="2"/>
  <c r="BD561" i="2"/>
  <c r="BE561" i="2" s="1"/>
  <c r="BD562" i="2"/>
  <c r="BD563" i="2"/>
  <c r="BD564" i="2"/>
  <c r="BD565" i="2"/>
  <c r="BE565" i="2" s="1"/>
  <c r="BD566" i="2"/>
  <c r="BE566" i="2" s="1"/>
  <c r="BD567" i="2"/>
  <c r="BD568" i="2"/>
  <c r="BD569" i="2"/>
  <c r="BE569" i="2" s="1"/>
  <c r="BD570" i="2"/>
  <c r="BD571" i="2"/>
  <c r="BD572" i="2"/>
  <c r="BD573" i="2"/>
  <c r="BE573" i="2" s="1"/>
  <c r="BD574" i="2"/>
  <c r="BE574" i="2" s="1"/>
  <c r="BD575" i="2"/>
  <c r="BD576" i="2"/>
  <c r="BD577" i="2"/>
  <c r="BE577" i="2" s="1"/>
  <c r="BD578" i="2"/>
  <c r="BD579" i="2"/>
  <c r="BD580" i="2"/>
  <c r="BD581" i="2"/>
  <c r="BE581" i="2" s="1"/>
  <c r="BD582" i="2"/>
  <c r="BE582" i="2" s="1"/>
  <c r="BD583" i="2"/>
  <c r="BD584" i="2"/>
  <c r="BD585" i="2"/>
  <c r="BE585" i="2" s="1"/>
  <c r="BD586" i="2"/>
  <c r="BD587" i="2"/>
  <c r="BD588" i="2"/>
  <c r="BD589" i="2"/>
  <c r="BE589" i="2" s="1"/>
  <c r="BD590" i="2"/>
  <c r="BE590" i="2" s="1"/>
  <c r="BD591" i="2"/>
  <c r="BD592" i="2"/>
  <c r="BD593" i="2"/>
  <c r="BE593" i="2" s="1"/>
  <c r="BD594" i="2"/>
  <c r="BD595" i="2"/>
  <c r="BD596" i="2"/>
  <c r="BD597" i="2"/>
  <c r="BE597" i="2" s="1"/>
  <c r="BD598" i="2"/>
  <c r="BE598" i="2" s="1"/>
  <c r="BD599" i="2"/>
  <c r="BD600" i="2"/>
  <c r="BD601" i="2"/>
  <c r="BE601" i="2" s="1"/>
  <c r="BD602" i="2"/>
  <c r="BD603" i="2"/>
  <c r="BD604" i="2"/>
  <c r="BD605" i="2"/>
  <c r="BE605" i="2" s="1"/>
  <c r="BD606" i="2"/>
  <c r="BE606" i="2" s="1"/>
  <c r="BD607" i="2"/>
  <c r="BD608" i="2"/>
  <c r="BD609" i="2"/>
  <c r="BE609" i="2" s="1"/>
  <c r="BD610" i="2"/>
  <c r="BD611" i="2"/>
  <c r="BD612" i="2"/>
  <c r="BD613" i="2"/>
  <c r="BE613" i="2" s="1"/>
  <c r="BD614" i="2"/>
  <c r="BE614" i="2" s="1"/>
  <c r="BD615" i="2"/>
  <c r="BD616" i="2"/>
  <c r="BD617" i="2"/>
  <c r="BE617" i="2" s="1"/>
  <c r="BD618" i="2"/>
  <c r="BD619" i="2"/>
  <c r="BD620" i="2"/>
  <c r="BD621" i="2"/>
  <c r="BE621" i="2" s="1"/>
  <c r="BD622" i="2"/>
  <c r="BE622" i="2" s="1"/>
  <c r="BD623" i="2"/>
  <c r="BD624" i="2"/>
  <c r="BD625" i="2"/>
  <c r="BE625" i="2" s="1"/>
  <c r="BD626" i="2"/>
  <c r="BD627" i="2"/>
  <c r="BD628" i="2"/>
  <c r="BD629" i="2"/>
  <c r="BE629" i="2" s="1"/>
  <c r="BD630" i="2"/>
  <c r="BE630" i="2" s="1"/>
  <c r="BD631" i="2"/>
  <c r="BD632" i="2"/>
  <c r="BD633" i="2"/>
  <c r="BE633" i="2" s="1"/>
  <c r="BD634" i="2"/>
  <c r="BD635" i="2"/>
  <c r="BD636" i="2"/>
  <c r="BD637" i="2"/>
  <c r="BE637" i="2" s="1"/>
  <c r="BD638" i="2"/>
  <c r="BE638" i="2" s="1"/>
  <c r="BD639" i="2"/>
  <c r="BD640" i="2"/>
  <c r="BD641" i="2"/>
  <c r="BE641" i="2" s="1"/>
  <c r="BD642" i="2"/>
  <c r="BD643" i="2"/>
  <c r="BD644" i="2"/>
  <c r="BD645" i="2"/>
  <c r="BE645" i="2" s="1"/>
  <c r="BD646" i="2"/>
  <c r="BE646" i="2" s="1"/>
  <c r="BD647" i="2"/>
  <c r="BD648" i="2"/>
  <c r="BD649" i="2"/>
  <c r="BE649" i="2" s="1"/>
  <c r="BD650" i="2"/>
  <c r="BD651" i="2"/>
  <c r="BD652" i="2"/>
  <c r="BD653" i="2"/>
  <c r="BE653" i="2" s="1"/>
  <c r="BD654" i="2"/>
  <c r="BE654" i="2" s="1"/>
  <c r="BD655" i="2"/>
  <c r="BD656" i="2"/>
  <c r="BD657" i="2"/>
  <c r="BE657" i="2" s="1"/>
  <c r="BD658" i="2"/>
  <c r="BD659" i="2"/>
  <c r="BD660" i="2"/>
  <c r="BD661" i="2"/>
  <c r="BE661" i="2" s="1"/>
  <c r="BD662" i="2"/>
  <c r="BE662" i="2" s="1"/>
  <c r="BD663" i="2"/>
  <c r="BD664" i="2"/>
  <c r="BD665" i="2"/>
  <c r="BE665" i="2" s="1"/>
  <c r="BD666" i="2"/>
  <c r="BD667" i="2"/>
  <c r="BD668" i="2"/>
  <c r="BD669" i="2"/>
  <c r="BE669" i="2" s="1"/>
  <c r="BD670" i="2"/>
  <c r="BE670" i="2" s="1"/>
  <c r="BD671" i="2"/>
  <c r="BD672" i="2"/>
  <c r="BD673" i="2"/>
  <c r="BE673" i="2" s="1"/>
  <c r="BD674" i="2"/>
  <c r="BD675" i="2"/>
  <c r="BD676" i="2"/>
  <c r="BD677" i="2"/>
  <c r="BE677" i="2" s="1"/>
  <c r="BD678" i="2"/>
  <c r="BE678" i="2" s="1"/>
  <c r="BD679" i="2"/>
  <c r="BD680" i="2"/>
  <c r="BD681" i="2"/>
  <c r="BE681" i="2" s="1"/>
  <c r="BD682" i="2"/>
  <c r="BD683" i="2"/>
  <c r="BD684" i="2"/>
  <c r="BD685" i="2"/>
  <c r="BE685" i="2" s="1"/>
  <c r="BD686" i="2"/>
  <c r="BE686" i="2" s="1"/>
  <c r="BD687" i="2"/>
  <c r="BD688" i="2"/>
  <c r="BD689" i="2"/>
  <c r="BE689" i="2" s="1"/>
  <c r="BD690" i="2"/>
  <c r="BD691" i="2"/>
  <c r="BD692" i="2"/>
  <c r="BD693" i="2"/>
  <c r="BE693" i="2" s="1"/>
  <c r="BD694" i="2"/>
  <c r="BE694" i="2" s="1"/>
  <c r="BD695" i="2"/>
  <c r="BD696" i="2"/>
  <c r="BD697" i="2"/>
  <c r="BE697" i="2" s="1"/>
  <c r="BD698" i="2"/>
  <c r="BD699" i="2"/>
  <c r="BD700" i="2"/>
  <c r="BD701" i="2"/>
  <c r="BE701" i="2" s="1"/>
  <c r="BD702" i="2"/>
  <c r="BE702" i="2" s="1"/>
  <c r="BD703" i="2"/>
  <c r="BD704" i="2"/>
  <c r="BD705" i="2"/>
  <c r="BE705" i="2" s="1"/>
  <c r="BD706" i="2"/>
  <c r="BD707" i="2"/>
  <c r="BD708" i="2"/>
  <c r="BD709" i="2"/>
  <c r="BE709" i="2" s="1"/>
  <c r="BD710" i="2"/>
  <c r="BE710" i="2" s="1"/>
  <c r="BD711" i="2"/>
  <c r="BD712" i="2"/>
  <c r="BD713" i="2"/>
  <c r="BE713" i="2" s="1"/>
  <c r="BD714" i="2"/>
  <c r="BD715" i="2"/>
  <c r="BD716" i="2"/>
  <c r="BD717" i="2"/>
  <c r="BE717" i="2" s="1"/>
  <c r="BD718" i="2"/>
  <c r="BE718" i="2" s="1"/>
  <c r="BD719" i="2"/>
  <c r="BD720" i="2"/>
  <c r="BD721" i="2"/>
  <c r="BE721" i="2" s="1"/>
  <c r="BD722" i="2"/>
  <c r="BD723" i="2"/>
  <c r="BD724" i="2"/>
  <c r="BD725" i="2"/>
  <c r="BE725" i="2" s="1"/>
  <c r="BD726" i="2"/>
  <c r="BE726" i="2" s="1"/>
  <c r="BD727" i="2"/>
  <c r="BD728" i="2"/>
  <c r="BD729" i="2"/>
  <c r="BE729" i="2" s="1"/>
  <c r="BD730" i="2"/>
  <c r="BD731" i="2"/>
  <c r="BD732" i="2"/>
  <c r="BD733" i="2"/>
  <c r="BE733" i="2" s="1"/>
  <c r="BD734" i="2"/>
  <c r="BE734" i="2" s="1"/>
  <c r="BD735" i="2"/>
  <c r="BD736" i="2"/>
  <c r="BD737" i="2"/>
  <c r="BE737" i="2" s="1"/>
  <c r="BD738" i="2"/>
  <c r="BD739" i="2"/>
  <c r="BD740" i="2"/>
  <c r="BD741" i="2"/>
  <c r="BE741" i="2" s="1"/>
  <c r="BD742" i="2"/>
  <c r="BE742" i="2" s="1"/>
  <c r="BD743" i="2"/>
  <c r="BD744" i="2"/>
  <c r="BD745" i="2"/>
  <c r="BE745" i="2" s="1"/>
  <c r="BD746" i="2"/>
  <c r="BD747" i="2"/>
  <c r="BD748" i="2"/>
  <c r="BD749" i="2"/>
  <c r="BE749" i="2" s="1"/>
  <c r="BD750" i="2"/>
  <c r="BE750" i="2" s="1"/>
  <c r="BD751" i="2"/>
  <c r="BD752" i="2"/>
  <c r="BD753" i="2"/>
  <c r="BE753" i="2" s="1"/>
  <c r="BD754" i="2"/>
  <c r="BD755" i="2"/>
  <c r="BD756" i="2"/>
  <c r="BD757" i="2"/>
  <c r="BE757" i="2" s="1"/>
  <c r="BD758" i="2"/>
  <c r="BE758" i="2" s="1"/>
  <c r="BD759" i="2"/>
  <c r="BD760" i="2"/>
  <c r="BD761" i="2"/>
  <c r="BE761" i="2" s="1"/>
  <c r="BD762" i="2"/>
  <c r="BD763" i="2"/>
  <c r="BD764" i="2"/>
  <c r="BD765" i="2"/>
  <c r="BE765" i="2" s="1"/>
  <c r="BD766" i="2"/>
  <c r="BE766" i="2" s="1"/>
  <c r="BD767" i="2"/>
  <c r="BD768" i="2"/>
  <c r="BD769" i="2"/>
  <c r="BE769" i="2" s="1"/>
  <c r="BD770" i="2"/>
  <c r="BD771" i="2"/>
  <c r="BD772" i="2"/>
  <c r="BD773" i="2"/>
  <c r="BE773" i="2" s="1"/>
  <c r="BD774" i="2"/>
  <c r="BE774" i="2" s="1"/>
  <c r="BD775" i="2"/>
  <c r="BD776" i="2"/>
  <c r="BD777" i="2"/>
  <c r="BE777" i="2" s="1"/>
  <c r="BD778" i="2"/>
  <c r="BD779" i="2"/>
  <c r="BD780" i="2"/>
  <c r="BD781" i="2"/>
  <c r="BE781" i="2" s="1"/>
  <c r="BD782" i="2"/>
  <c r="BE782" i="2" s="1"/>
  <c r="BD783" i="2"/>
  <c r="BD784" i="2"/>
  <c r="BD785" i="2"/>
  <c r="BE785" i="2" s="1"/>
  <c r="BD786" i="2"/>
  <c r="BD787" i="2"/>
  <c r="BD788" i="2"/>
  <c r="BD789" i="2"/>
  <c r="BE789" i="2" s="1"/>
  <c r="BD790" i="2"/>
  <c r="BE790" i="2" s="1"/>
  <c r="BD791" i="2"/>
  <c r="BD792" i="2"/>
  <c r="BD793" i="2"/>
  <c r="BE793" i="2" s="1"/>
  <c r="BD794" i="2"/>
  <c r="BD795" i="2"/>
  <c r="BD796" i="2"/>
  <c r="BD797" i="2"/>
  <c r="BE797" i="2" s="1"/>
  <c r="BD798" i="2"/>
  <c r="BE798" i="2" s="1"/>
  <c r="BD799" i="2"/>
  <c r="BD800" i="2"/>
  <c r="BD801" i="2"/>
  <c r="BE801" i="2" s="1"/>
  <c r="BD802" i="2"/>
  <c r="BD803" i="2"/>
  <c r="BD804" i="2"/>
  <c r="BD805" i="2"/>
  <c r="BE805" i="2" s="1"/>
  <c r="BD806" i="2"/>
  <c r="BE806" i="2" s="1"/>
  <c r="BD807" i="2"/>
  <c r="BD808" i="2"/>
  <c r="BD809" i="2"/>
  <c r="BE809" i="2" s="1"/>
  <c r="BD810" i="2"/>
  <c r="BD811" i="2"/>
  <c r="BD812" i="2"/>
  <c r="BD813" i="2"/>
  <c r="BE813" i="2" s="1"/>
  <c r="BD814" i="2"/>
  <c r="BE814" i="2" s="1"/>
  <c r="BD815" i="2"/>
  <c r="BD816" i="2"/>
  <c r="BD817" i="2"/>
  <c r="BE817" i="2" s="1"/>
  <c r="BD818" i="2"/>
  <c r="BD819" i="2"/>
  <c r="BD820" i="2"/>
  <c r="BD821" i="2"/>
  <c r="BE821" i="2" s="1"/>
  <c r="BD822" i="2"/>
  <c r="BE822" i="2" s="1"/>
  <c r="BD823" i="2"/>
  <c r="BD824" i="2"/>
  <c r="BD825" i="2"/>
  <c r="BE825" i="2" s="1"/>
  <c r="BD826" i="2"/>
  <c r="BD827" i="2"/>
  <c r="BD828" i="2"/>
  <c r="BD829" i="2"/>
  <c r="BE829" i="2" s="1"/>
  <c r="BD830" i="2"/>
  <c r="BE830" i="2" s="1"/>
  <c r="BD831" i="2"/>
  <c r="BD832" i="2"/>
  <c r="BD833" i="2"/>
  <c r="BE833" i="2" s="1"/>
  <c r="BD834" i="2"/>
  <c r="BD835" i="2"/>
  <c r="BD836" i="2"/>
  <c r="BD837" i="2"/>
  <c r="BE837" i="2" s="1"/>
  <c r="BD838" i="2"/>
  <c r="BE838" i="2" s="1"/>
  <c r="BD839" i="2"/>
  <c r="BD840" i="2"/>
  <c r="BD841" i="2"/>
  <c r="BE841" i="2" s="1"/>
  <c r="BD842" i="2"/>
  <c r="BD843" i="2"/>
  <c r="BD844" i="2"/>
  <c r="BD845" i="2"/>
  <c r="BE845" i="2" s="1"/>
  <c r="BD846" i="2"/>
  <c r="BE846" i="2" s="1"/>
  <c r="BD847" i="2"/>
  <c r="BD848" i="2"/>
  <c r="BD849" i="2"/>
  <c r="BE849" i="2" s="1"/>
  <c r="BD850" i="2"/>
  <c r="BD851" i="2"/>
  <c r="BD852" i="2"/>
  <c r="BD853" i="2"/>
  <c r="BE853" i="2" s="1"/>
  <c r="BD854" i="2"/>
  <c r="BE854" i="2" s="1"/>
  <c r="BD855" i="2"/>
  <c r="BD856" i="2"/>
  <c r="BD857" i="2"/>
  <c r="BE857" i="2" s="1"/>
  <c r="BD858" i="2"/>
  <c r="BD859" i="2"/>
  <c r="BD860" i="2"/>
  <c r="BD861" i="2"/>
  <c r="BE861" i="2" s="1"/>
  <c r="BD862" i="2"/>
  <c r="BE862" i="2" s="1"/>
  <c r="BD863" i="2"/>
  <c r="BD864" i="2"/>
  <c r="BD865" i="2"/>
  <c r="BE865" i="2" s="1"/>
  <c r="BD866" i="2"/>
  <c r="BD867" i="2"/>
  <c r="BD868" i="2"/>
  <c r="BD869" i="2"/>
  <c r="BE869" i="2" s="1"/>
  <c r="BD870" i="2"/>
  <c r="BE870" i="2" s="1"/>
  <c r="BD871" i="2"/>
  <c r="BD872" i="2"/>
  <c r="BD873" i="2"/>
  <c r="BE873" i="2" s="1"/>
  <c r="BD874" i="2"/>
  <c r="BD875" i="2"/>
  <c r="BD876" i="2"/>
  <c r="BD877" i="2"/>
  <c r="BE877" i="2" s="1"/>
  <c r="BD878" i="2"/>
  <c r="BE878" i="2" s="1"/>
  <c r="BD879" i="2"/>
  <c r="BD880" i="2"/>
  <c r="BD881" i="2"/>
  <c r="BE881" i="2" s="1"/>
  <c r="BD882" i="2"/>
  <c r="BD883" i="2"/>
  <c r="BD884" i="2"/>
  <c r="BD885" i="2"/>
  <c r="BE885" i="2" s="1"/>
  <c r="BD886" i="2"/>
  <c r="BE886" i="2" s="1"/>
  <c r="BD887" i="2"/>
  <c r="BD888" i="2"/>
  <c r="BD889" i="2"/>
  <c r="BE889" i="2" s="1"/>
  <c r="BD890" i="2"/>
  <c r="BD891" i="2"/>
  <c r="BD892" i="2"/>
  <c r="BD893" i="2"/>
  <c r="BE893" i="2" s="1"/>
  <c r="BD894" i="2"/>
  <c r="BE894" i="2" s="1"/>
  <c r="BD895" i="2"/>
  <c r="BD896" i="2"/>
  <c r="BD897" i="2"/>
  <c r="BE897" i="2" s="1"/>
  <c r="BD898" i="2"/>
  <c r="BD899" i="2"/>
  <c r="BD900" i="2"/>
  <c r="BD901" i="2"/>
  <c r="BE901" i="2" s="1"/>
  <c r="BD902" i="2"/>
  <c r="BE902" i="2" s="1"/>
  <c r="BD903" i="2"/>
  <c r="BD904" i="2"/>
  <c r="BD905" i="2"/>
  <c r="BE905" i="2" s="1"/>
  <c r="BD906" i="2"/>
  <c r="BD907" i="2"/>
  <c r="BD908" i="2"/>
  <c r="BD909" i="2"/>
  <c r="BE909" i="2" s="1"/>
  <c r="BD910" i="2"/>
  <c r="BE910" i="2" s="1"/>
  <c r="BD911" i="2"/>
  <c r="BD912" i="2"/>
  <c r="BD913" i="2"/>
  <c r="BE913" i="2" s="1"/>
  <c r="BD914" i="2"/>
  <c r="BD915" i="2"/>
  <c r="BD916" i="2"/>
  <c r="BD917" i="2"/>
  <c r="BE917" i="2" s="1"/>
  <c r="BD918" i="2"/>
  <c r="BE918" i="2" s="1"/>
  <c r="BD919" i="2"/>
  <c r="BD920" i="2"/>
  <c r="BD921" i="2"/>
  <c r="BE921" i="2" s="1"/>
  <c r="BD922" i="2"/>
  <c r="BD923" i="2"/>
  <c r="BD924" i="2"/>
  <c r="BD925" i="2"/>
  <c r="BE925" i="2" s="1"/>
  <c r="BD926" i="2"/>
  <c r="BE926" i="2" s="1"/>
  <c r="BD927" i="2"/>
  <c r="BD928" i="2"/>
  <c r="BD929" i="2"/>
  <c r="BE929" i="2" s="1"/>
  <c r="BD930" i="2"/>
  <c r="BD931" i="2"/>
  <c r="BD932" i="2"/>
  <c r="BD933" i="2"/>
  <c r="BE933" i="2" s="1"/>
  <c r="BD934" i="2"/>
  <c r="BE934" i="2" s="1"/>
  <c r="BD935" i="2"/>
  <c r="BD936" i="2"/>
  <c r="BD937" i="2"/>
  <c r="BE937" i="2" s="1"/>
  <c r="BD938" i="2"/>
  <c r="BD939" i="2"/>
  <c r="BD940" i="2"/>
  <c r="BD941" i="2"/>
  <c r="BE941" i="2" s="1"/>
  <c r="BD942" i="2"/>
  <c r="BE942" i="2" s="1"/>
  <c r="BD943" i="2"/>
  <c r="BD944" i="2"/>
  <c r="BD945" i="2"/>
  <c r="BE945" i="2" s="1"/>
  <c r="BD946" i="2"/>
  <c r="BD947" i="2"/>
  <c r="BD948" i="2"/>
  <c r="BD949" i="2"/>
  <c r="BE949" i="2" s="1"/>
  <c r="BD950" i="2"/>
  <c r="BE950" i="2" s="1"/>
  <c r="BD951" i="2"/>
  <c r="BD952" i="2"/>
  <c r="BD953" i="2"/>
  <c r="BE953" i="2" s="1"/>
  <c r="BD954" i="2"/>
  <c r="BD955" i="2"/>
  <c r="BD956" i="2"/>
  <c r="BD957" i="2"/>
  <c r="BE957" i="2" s="1"/>
  <c r="BD958" i="2"/>
  <c r="BE958" i="2" s="1"/>
  <c r="BD959" i="2"/>
  <c r="BD960" i="2"/>
  <c r="BD961" i="2"/>
  <c r="BE961" i="2" s="1"/>
  <c r="BD962" i="2"/>
  <c r="BD963" i="2"/>
  <c r="BD964" i="2"/>
  <c r="BD965" i="2"/>
  <c r="BE965" i="2" s="1"/>
  <c r="BD966" i="2"/>
  <c r="BE966" i="2" s="1"/>
  <c r="BD967" i="2"/>
  <c r="BD968" i="2"/>
  <c r="BD969" i="2"/>
  <c r="BE969" i="2" s="1"/>
  <c r="BD970" i="2"/>
  <c r="BD971" i="2"/>
  <c r="BD972" i="2"/>
  <c r="BD973" i="2"/>
  <c r="BE973" i="2" s="1"/>
  <c r="BD974" i="2"/>
  <c r="BE974" i="2" s="1"/>
  <c r="BD975" i="2"/>
  <c r="BD976" i="2"/>
  <c r="BD977" i="2"/>
  <c r="BE977" i="2" s="1"/>
  <c r="BD978" i="2"/>
  <c r="BD979" i="2"/>
  <c r="BD980" i="2"/>
  <c r="BD981" i="2"/>
  <c r="BE981" i="2" s="1"/>
  <c r="BD982" i="2"/>
  <c r="BE982" i="2" s="1"/>
  <c r="BD983" i="2"/>
  <c r="BD984" i="2"/>
  <c r="BD985" i="2"/>
  <c r="BE985" i="2" s="1"/>
  <c r="BD986" i="2"/>
  <c r="BD987" i="2"/>
  <c r="BD988" i="2"/>
  <c r="BD989" i="2"/>
  <c r="BE989" i="2" s="1"/>
  <c r="BD990" i="2"/>
  <c r="BE990" i="2" s="1"/>
  <c r="BD991" i="2"/>
  <c r="BD992" i="2"/>
  <c r="BD993" i="2"/>
  <c r="BE993" i="2" s="1"/>
  <c r="BD994" i="2"/>
  <c r="BD995" i="2"/>
  <c r="BD996" i="2"/>
  <c r="BD997" i="2"/>
  <c r="BE997" i="2" s="1"/>
  <c r="BD998" i="2"/>
  <c r="BE998" i="2" s="1"/>
  <c r="BD999" i="2"/>
  <c r="BD1000" i="2"/>
  <c r="BD1001" i="2"/>
  <c r="BE1001" i="2" s="1"/>
  <c r="BD1002" i="2"/>
  <c r="BD1003" i="2"/>
  <c r="BD1004" i="2"/>
  <c r="BD1005" i="2"/>
  <c r="BE1005" i="2" s="1"/>
  <c r="BD1006" i="2"/>
  <c r="BE1006" i="2" s="1"/>
  <c r="BD1007" i="2"/>
  <c r="BD1008" i="2"/>
  <c r="BD1009" i="2"/>
  <c r="BE1009" i="2" s="1"/>
  <c r="BD1010" i="2"/>
  <c r="BD1011" i="2"/>
  <c r="BD1012" i="2"/>
  <c r="BD1013" i="2"/>
  <c r="BE1013" i="2" s="1"/>
  <c r="BD1014" i="2"/>
  <c r="BE1014" i="2" s="1"/>
  <c r="BD1015" i="2"/>
  <c r="BD1016" i="2"/>
  <c r="BD1017" i="2"/>
  <c r="BE1017" i="2" s="1"/>
  <c r="BD1018" i="2"/>
  <c r="BD1019" i="2"/>
  <c r="BD1020" i="2"/>
  <c r="BD1021" i="2"/>
  <c r="BE1021" i="2" s="1"/>
  <c r="BD1022" i="2"/>
  <c r="BE1022" i="2" s="1"/>
  <c r="BD1023" i="2"/>
  <c r="BD1024" i="2"/>
  <c r="BD1025" i="2"/>
  <c r="BE1025" i="2" s="1"/>
  <c r="BD1026" i="2"/>
  <c r="BD1027" i="2"/>
  <c r="BD1028" i="2"/>
  <c r="BD1029" i="2"/>
  <c r="BE1029" i="2" s="1"/>
  <c r="BD1030" i="2"/>
  <c r="BE1030" i="2" s="1"/>
  <c r="BD1031" i="2"/>
  <c r="BD1032" i="2"/>
  <c r="BD1033" i="2"/>
  <c r="BE1033" i="2" s="1"/>
  <c r="BD1034" i="2"/>
  <c r="BD1035" i="2"/>
  <c r="BD1036" i="2"/>
  <c r="BD1037" i="2"/>
  <c r="BE1037" i="2" s="1"/>
  <c r="BD1038" i="2"/>
  <c r="BE1038" i="2" s="1"/>
  <c r="BD1039" i="2"/>
  <c r="BD1040" i="2"/>
  <c r="BD1041" i="2"/>
  <c r="BE1041" i="2" s="1"/>
  <c r="BD1042" i="2"/>
  <c r="BD1043" i="2"/>
  <c r="BD1044" i="2"/>
  <c r="BD1045" i="2"/>
  <c r="BE1045" i="2" s="1"/>
  <c r="BD1046" i="2"/>
  <c r="BE1046" i="2" s="1"/>
  <c r="BD1047" i="2"/>
  <c r="BD1048" i="2"/>
  <c r="BD1049" i="2"/>
  <c r="BE1049" i="2" s="1"/>
  <c r="BD1050" i="2"/>
  <c r="BD1051" i="2"/>
  <c r="BD1052" i="2"/>
  <c r="BD1053" i="2"/>
  <c r="BE1053" i="2" s="1"/>
  <c r="BD1054" i="2"/>
  <c r="BE1054" i="2" s="1"/>
  <c r="BD1055" i="2"/>
  <c r="BD1056" i="2"/>
  <c r="BD1057" i="2"/>
  <c r="BE1057" i="2" s="1"/>
  <c r="BD1058" i="2"/>
  <c r="BD1059" i="2"/>
  <c r="BD1060" i="2"/>
  <c r="BD1061" i="2"/>
  <c r="BE1061" i="2" s="1"/>
  <c r="BD1062" i="2"/>
  <c r="BE1062" i="2" s="1"/>
  <c r="BD1063" i="2"/>
  <c r="BD1064" i="2"/>
  <c r="BD1065" i="2"/>
  <c r="BE1065" i="2" s="1"/>
  <c r="BD1066" i="2"/>
  <c r="BD1067" i="2"/>
  <c r="BD1068" i="2"/>
  <c r="BD1069" i="2"/>
  <c r="BE1069" i="2" s="1"/>
  <c r="BD1070" i="2"/>
  <c r="BE1070" i="2" s="1"/>
  <c r="BD1071" i="2"/>
  <c r="BD1072" i="2"/>
  <c r="BD1073" i="2"/>
  <c r="BE1073" i="2" s="1"/>
  <c r="BD1074" i="2"/>
  <c r="BD1075" i="2"/>
  <c r="BD1076" i="2"/>
  <c r="BD1077" i="2"/>
  <c r="BE1077" i="2" s="1"/>
  <c r="BD1078" i="2"/>
  <c r="BE1078" i="2" s="1"/>
  <c r="BD1079" i="2"/>
  <c r="BD1080" i="2"/>
  <c r="BD1081" i="2"/>
  <c r="BE1081" i="2" s="1"/>
  <c r="BD1082" i="2"/>
  <c r="BD1083" i="2"/>
  <c r="BD1084" i="2"/>
  <c r="BD1085" i="2"/>
  <c r="BE1085" i="2" s="1"/>
  <c r="BD1086" i="2"/>
  <c r="BE1086" i="2" s="1"/>
  <c r="BD1087" i="2"/>
  <c r="BD1088" i="2"/>
  <c r="BD1089" i="2"/>
  <c r="BE1089" i="2" s="1"/>
  <c r="BD1090" i="2"/>
  <c r="BD1091" i="2"/>
  <c r="BD1092" i="2"/>
  <c r="BD1093" i="2"/>
  <c r="BE1093" i="2" s="1"/>
  <c r="BD1094" i="2"/>
  <c r="BE1094" i="2" s="1"/>
  <c r="BD1095" i="2"/>
  <c r="BD1096" i="2"/>
  <c r="BD1097" i="2"/>
  <c r="BE1097" i="2" s="1"/>
  <c r="BD1098" i="2"/>
  <c r="BD1099" i="2"/>
  <c r="BD1100" i="2"/>
  <c r="BD1101" i="2"/>
  <c r="BE1101" i="2" s="1"/>
  <c r="BD1102" i="2"/>
  <c r="BE1102" i="2" s="1"/>
  <c r="BD1103" i="2"/>
  <c r="BD1104" i="2"/>
  <c r="BD1105" i="2"/>
  <c r="BE1105" i="2" s="1"/>
  <c r="BD1106" i="2"/>
  <c r="BD1107" i="2"/>
  <c r="BD1108" i="2"/>
  <c r="BD1109" i="2"/>
  <c r="BE1109" i="2" s="1"/>
  <c r="BD1110" i="2"/>
  <c r="BE1110" i="2" s="1"/>
  <c r="BD1111" i="2"/>
  <c r="BD1112" i="2"/>
  <c r="BD1113" i="2"/>
  <c r="BE1113" i="2" s="1"/>
  <c r="BD1114" i="2"/>
  <c r="BD1115" i="2"/>
  <c r="BD1116" i="2"/>
  <c r="BD1117" i="2"/>
  <c r="BE1117" i="2" s="1"/>
  <c r="BD1118" i="2"/>
  <c r="BE1118" i="2" s="1"/>
  <c r="BD1119" i="2"/>
  <c r="BD1120" i="2"/>
  <c r="BD1121" i="2"/>
  <c r="BE1121" i="2" s="1"/>
  <c r="BD1122" i="2"/>
  <c r="BD1123" i="2"/>
  <c r="BD1124" i="2"/>
  <c r="BD1125" i="2"/>
  <c r="BE1125" i="2" s="1"/>
  <c r="BD1126" i="2"/>
  <c r="BE1126" i="2" s="1"/>
  <c r="BD1127" i="2"/>
  <c r="BD1128" i="2"/>
  <c r="BD1129" i="2"/>
  <c r="BE1129" i="2" s="1"/>
  <c r="BD1130" i="2"/>
  <c r="BD1131" i="2"/>
  <c r="BD1132" i="2"/>
  <c r="BD1133" i="2"/>
  <c r="BE1133" i="2" s="1"/>
  <c r="BD1134" i="2"/>
  <c r="BE1134" i="2" s="1"/>
  <c r="BD1135" i="2"/>
  <c r="BD1136" i="2"/>
  <c r="BD1137" i="2"/>
  <c r="BE1137" i="2" s="1"/>
  <c r="BD1138" i="2"/>
  <c r="BD1139" i="2"/>
  <c r="BD1140" i="2"/>
  <c r="BD1141" i="2"/>
  <c r="BE1141" i="2" s="1"/>
  <c r="BD1142" i="2"/>
  <c r="BE1142" i="2" s="1"/>
  <c r="BD1143" i="2"/>
  <c r="BD1144" i="2"/>
  <c r="BD1145" i="2"/>
  <c r="BE1145" i="2" s="1"/>
  <c r="BD1146" i="2"/>
  <c r="BD1147" i="2"/>
  <c r="BD1148" i="2"/>
  <c r="BD1149" i="2"/>
  <c r="BE1149" i="2" s="1"/>
  <c r="BD1150" i="2"/>
  <c r="BE1150" i="2" s="1"/>
  <c r="BD1151" i="2"/>
  <c r="BD1152" i="2"/>
  <c r="BD1153" i="2"/>
  <c r="BE1153" i="2" s="1"/>
  <c r="BD1154" i="2"/>
  <c r="BD1155" i="2"/>
  <c r="BD1156" i="2"/>
  <c r="BD1157" i="2"/>
  <c r="BE1157" i="2" s="1"/>
  <c r="BD1158" i="2"/>
  <c r="BE1158" i="2" s="1"/>
  <c r="BD1159" i="2"/>
  <c r="BD1160" i="2"/>
  <c r="BD1161" i="2"/>
  <c r="BE1161" i="2" s="1"/>
  <c r="BD1162" i="2"/>
  <c r="BD1163" i="2"/>
  <c r="BD1164" i="2"/>
  <c r="BD1165" i="2"/>
  <c r="BE1165" i="2" s="1"/>
  <c r="BD1166" i="2"/>
  <c r="BE1166" i="2" s="1"/>
  <c r="BD1167" i="2"/>
  <c r="BD1168" i="2"/>
  <c r="BD1169" i="2"/>
  <c r="BE1169" i="2" s="1"/>
  <c r="BD1170" i="2"/>
  <c r="BD1171" i="2"/>
  <c r="BD1172" i="2"/>
  <c r="BD1173" i="2"/>
  <c r="BE1173" i="2" s="1"/>
  <c r="BD1174" i="2"/>
  <c r="BE1174" i="2" s="1"/>
  <c r="BD1175" i="2"/>
  <c r="BD1176" i="2"/>
  <c r="BD1177" i="2"/>
  <c r="BE1177" i="2" s="1"/>
  <c r="BD1178" i="2"/>
  <c r="BD1179" i="2"/>
  <c r="BD1180" i="2"/>
  <c r="BD1181" i="2"/>
  <c r="BE1181" i="2" s="1"/>
  <c r="BD1182" i="2"/>
  <c r="BE1182" i="2" s="1"/>
  <c r="BD1183" i="2"/>
  <c r="BD1184" i="2"/>
  <c r="BD1185" i="2"/>
  <c r="BE1185" i="2" s="1"/>
  <c r="BD1186" i="2"/>
  <c r="BD1187" i="2"/>
  <c r="BD1188" i="2"/>
  <c r="BD1189" i="2"/>
  <c r="BE1189" i="2" s="1"/>
  <c r="BD1190" i="2"/>
  <c r="BE1190" i="2" s="1"/>
  <c r="BD1191" i="2"/>
  <c r="BD1192" i="2"/>
  <c r="BD1193" i="2"/>
  <c r="BE1193" i="2" s="1"/>
  <c r="BD1194" i="2"/>
  <c r="BD1195" i="2"/>
  <c r="BD1196" i="2"/>
  <c r="BD1197" i="2"/>
  <c r="BE1197" i="2" s="1"/>
  <c r="BD1198" i="2"/>
  <c r="BE1198" i="2" s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358" i="2"/>
  <c r="BC359" i="2"/>
  <c r="BC360" i="2"/>
  <c r="BC361" i="2"/>
  <c r="BC362" i="2"/>
  <c r="BC363" i="2"/>
  <c r="BC364" i="2"/>
  <c r="BC365" i="2"/>
  <c r="BC366" i="2"/>
  <c r="BC367" i="2"/>
  <c r="BC368" i="2"/>
  <c r="BC369" i="2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C382" i="2"/>
  <c r="BC383" i="2"/>
  <c r="BC384" i="2"/>
  <c r="BC385" i="2"/>
  <c r="BC386" i="2"/>
  <c r="BC387" i="2"/>
  <c r="BC388" i="2"/>
  <c r="BC389" i="2"/>
  <c r="BC390" i="2"/>
  <c r="BC391" i="2"/>
  <c r="BC392" i="2"/>
  <c r="BC393" i="2"/>
  <c r="BC394" i="2"/>
  <c r="BC395" i="2"/>
  <c r="BC396" i="2"/>
  <c r="BC397" i="2"/>
  <c r="BC398" i="2"/>
  <c r="BC399" i="2"/>
  <c r="BC400" i="2"/>
  <c r="BC401" i="2"/>
  <c r="BC402" i="2"/>
  <c r="BC403" i="2"/>
  <c r="BC404" i="2"/>
  <c r="BC405" i="2"/>
  <c r="BC406" i="2"/>
  <c r="BC407" i="2"/>
  <c r="BC408" i="2"/>
  <c r="BC409" i="2"/>
  <c r="BC410" i="2"/>
  <c r="BC411" i="2"/>
  <c r="BC412" i="2"/>
  <c r="BC413" i="2"/>
  <c r="BC414" i="2"/>
  <c r="BC415" i="2"/>
  <c r="BC416" i="2"/>
  <c r="BC417" i="2"/>
  <c r="BC41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C434" i="2"/>
  <c r="BC435" i="2"/>
  <c r="BC436" i="2"/>
  <c r="BC437" i="2"/>
  <c r="BC438" i="2"/>
  <c r="BC439" i="2"/>
  <c r="BC440" i="2"/>
  <c r="BC441" i="2"/>
  <c r="BC442" i="2"/>
  <c r="BC443" i="2"/>
  <c r="BC444" i="2"/>
  <c r="BC445" i="2"/>
  <c r="BC446" i="2"/>
  <c r="BC447" i="2"/>
  <c r="BC448" i="2"/>
  <c r="BC449" i="2"/>
  <c r="BC450" i="2"/>
  <c r="BC451" i="2"/>
  <c r="BC452" i="2"/>
  <c r="BC453" i="2"/>
  <c r="BC454" i="2"/>
  <c r="BC455" i="2"/>
  <c r="BC456" i="2"/>
  <c r="BC457" i="2"/>
  <c r="BC458" i="2"/>
  <c r="BC459" i="2"/>
  <c r="BC460" i="2"/>
  <c r="BC461" i="2"/>
  <c r="BC462" i="2"/>
  <c r="BC463" i="2"/>
  <c r="BC464" i="2"/>
  <c r="BC465" i="2"/>
  <c r="BC466" i="2"/>
  <c r="BC467" i="2"/>
  <c r="BC468" i="2"/>
  <c r="BC469" i="2"/>
  <c r="BC470" i="2"/>
  <c r="BC471" i="2"/>
  <c r="BC472" i="2"/>
  <c r="BC473" i="2"/>
  <c r="BC474" i="2"/>
  <c r="BC475" i="2"/>
  <c r="BC476" i="2"/>
  <c r="BC477" i="2"/>
  <c r="BC478" i="2"/>
  <c r="BC479" i="2"/>
  <c r="BC480" i="2"/>
  <c r="BC481" i="2"/>
  <c r="BC482" i="2"/>
  <c r="BC483" i="2"/>
  <c r="BC484" i="2"/>
  <c r="BC485" i="2"/>
  <c r="BC486" i="2"/>
  <c r="BC487" i="2"/>
  <c r="BC488" i="2"/>
  <c r="BC489" i="2"/>
  <c r="BC490" i="2"/>
  <c r="BC4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506" i="2"/>
  <c r="BC507" i="2"/>
  <c r="BC508" i="2"/>
  <c r="BC509" i="2"/>
  <c r="BC510" i="2"/>
  <c r="BC511" i="2"/>
  <c r="BC512" i="2"/>
  <c r="BC513" i="2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526" i="2"/>
  <c r="BC527" i="2"/>
  <c r="BC528" i="2"/>
  <c r="BC529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546" i="2"/>
  <c r="BC547" i="2"/>
  <c r="BC548" i="2"/>
  <c r="BC549" i="2"/>
  <c r="BC550" i="2"/>
  <c r="BC551" i="2"/>
  <c r="BC552" i="2"/>
  <c r="BC553" i="2"/>
  <c r="BC554" i="2"/>
  <c r="BC555" i="2"/>
  <c r="BC556" i="2"/>
  <c r="BC557" i="2"/>
  <c r="BC558" i="2"/>
  <c r="BC559" i="2"/>
  <c r="BC560" i="2"/>
  <c r="BC561" i="2"/>
  <c r="BC562" i="2"/>
  <c r="BC563" i="2"/>
  <c r="BC564" i="2"/>
  <c r="BC565" i="2"/>
  <c r="BC566" i="2"/>
  <c r="BC567" i="2"/>
  <c r="BC568" i="2"/>
  <c r="BC569" i="2"/>
  <c r="BC570" i="2"/>
  <c r="BC571" i="2"/>
  <c r="BC572" i="2"/>
  <c r="BC573" i="2"/>
  <c r="BC574" i="2"/>
  <c r="BC575" i="2"/>
  <c r="BC576" i="2"/>
  <c r="BC577" i="2"/>
  <c r="BC578" i="2"/>
  <c r="BC579" i="2"/>
  <c r="BC580" i="2"/>
  <c r="BC581" i="2"/>
  <c r="BC582" i="2"/>
  <c r="BC583" i="2"/>
  <c r="BC584" i="2"/>
  <c r="BC585" i="2"/>
  <c r="BC586" i="2"/>
  <c r="BC587" i="2"/>
  <c r="BC588" i="2"/>
  <c r="BC589" i="2"/>
  <c r="BC590" i="2"/>
  <c r="BC591" i="2"/>
  <c r="BC592" i="2"/>
  <c r="BC593" i="2"/>
  <c r="BC594" i="2"/>
  <c r="BC595" i="2"/>
  <c r="BC596" i="2"/>
  <c r="BC597" i="2"/>
  <c r="BC598" i="2"/>
  <c r="BC599" i="2"/>
  <c r="BC600" i="2"/>
  <c r="BC601" i="2"/>
  <c r="BC602" i="2"/>
  <c r="BC603" i="2"/>
  <c r="BC604" i="2"/>
  <c r="BC605" i="2"/>
  <c r="BC606" i="2"/>
  <c r="BC607" i="2"/>
  <c r="BC608" i="2"/>
  <c r="BC609" i="2"/>
  <c r="BC610" i="2"/>
  <c r="BC611" i="2"/>
  <c r="BC612" i="2"/>
  <c r="BC613" i="2"/>
  <c r="BC614" i="2"/>
  <c r="BC615" i="2"/>
  <c r="BC616" i="2"/>
  <c r="BC617" i="2"/>
  <c r="BC618" i="2"/>
  <c r="BC619" i="2"/>
  <c r="BC620" i="2"/>
  <c r="BC621" i="2"/>
  <c r="BC622" i="2"/>
  <c r="BC623" i="2"/>
  <c r="BC624" i="2"/>
  <c r="BC625" i="2"/>
  <c r="BC626" i="2"/>
  <c r="BC627" i="2"/>
  <c r="BC628" i="2"/>
  <c r="BC629" i="2"/>
  <c r="BC630" i="2"/>
  <c r="BC631" i="2"/>
  <c r="BC632" i="2"/>
  <c r="BC633" i="2"/>
  <c r="BC634" i="2"/>
  <c r="BC635" i="2"/>
  <c r="BC636" i="2"/>
  <c r="BC637" i="2"/>
  <c r="BC638" i="2"/>
  <c r="BC639" i="2"/>
  <c r="BC640" i="2"/>
  <c r="BC641" i="2"/>
  <c r="BC642" i="2"/>
  <c r="BC643" i="2"/>
  <c r="BC644" i="2"/>
  <c r="BC645" i="2"/>
  <c r="BC646" i="2"/>
  <c r="BC647" i="2"/>
  <c r="BC648" i="2"/>
  <c r="BC649" i="2"/>
  <c r="BC650" i="2"/>
  <c r="BC651" i="2"/>
  <c r="BC652" i="2"/>
  <c r="BC653" i="2"/>
  <c r="BC654" i="2"/>
  <c r="BC655" i="2"/>
  <c r="BC656" i="2"/>
  <c r="BC657" i="2"/>
  <c r="BC658" i="2"/>
  <c r="BC659" i="2"/>
  <c r="BC660" i="2"/>
  <c r="BC661" i="2"/>
  <c r="BC662" i="2"/>
  <c r="BC663" i="2"/>
  <c r="BC664" i="2"/>
  <c r="BC665" i="2"/>
  <c r="BC666" i="2"/>
  <c r="BC667" i="2"/>
  <c r="BC668" i="2"/>
  <c r="BC669" i="2"/>
  <c r="BC670" i="2"/>
  <c r="BC671" i="2"/>
  <c r="BC672" i="2"/>
  <c r="BC673" i="2"/>
  <c r="BC674" i="2"/>
  <c r="BC675" i="2"/>
  <c r="BC676" i="2"/>
  <c r="BC677" i="2"/>
  <c r="BC678" i="2"/>
  <c r="BC679" i="2"/>
  <c r="BC680" i="2"/>
  <c r="BC681" i="2"/>
  <c r="BC682" i="2"/>
  <c r="BC683" i="2"/>
  <c r="BC684" i="2"/>
  <c r="BC685" i="2"/>
  <c r="BC686" i="2"/>
  <c r="BC687" i="2"/>
  <c r="BC688" i="2"/>
  <c r="BC689" i="2"/>
  <c r="BC690" i="2"/>
  <c r="BC691" i="2"/>
  <c r="BC692" i="2"/>
  <c r="BC693" i="2"/>
  <c r="BC694" i="2"/>
  <c r="BC695" i="2"/>
  <c r="BC696" i="2"/>
  <c r="BC697" i="2"/>
  <c r="BC698" i="2"/>
  <c r="BC699" i="2"/>
  <c r="BC700" i="2"/>
  <c r="BC701" i="2"/>
  <c r="BC702" i="2"/>
  <c r="BC703" i="2"/>
  <c r="BC704" i="2"/>
  <c r="BC705" i="2"/>
  <c r="BC706" i="2"/>
  <c r="BC707" i="2"/>
  <c r="BC708" i="2"/>
  <c r="BC709" i="2"/>
  <c r="BC710" i="2"/>
  <c r="BC711" i="2"/>
  <c r="BC712" i="2"/>
  <c r="BC713" i="2"/>
  <c r="BC714" i="2"/>
  <c r="BC715" i="2"/>
  <c r="BC716" i="2"/>
  <c r="BC717" i="2"/>
  <c r="BC718" i="2"/>
  <c r="BC719" i="2"/>
  <c r="BC720" i="2"/>
  <c r="BC721" i="2"/>
  <c r="BC722" i="2"/>
  <c r="BC723" i="2"/>
  <c r="BC724" i="2"/>
  <c r="BC725" i="2"/>
  <c r="BC726" i="2"/>
  <c r="BC727" i="2"/>
  <c r="BC728" i="2"/>
  <c r="BC729" i="2"/>
  <c r="BC730" i="2"/>
  <c r="BC731" i="2"/>
  <c r="BC732" i="2"/>
  <c r="BC733" i="2"/>
  <c r="BC734" i="2"/>
  <c r="BC735" i="2"/>
  <c r="BC736" i="2"/>
  <c r="BC737" i="2"/>
  <c r="BC738" i="2"/>
  <c r="BC739" i="2"/>
  <c r="BC740" i="2"/>
  <c r="BC741" i="2"/>
  <c r="BC742" i="2"/>
  <c r="BC743" i="2"/>
  <c r="BC744" i="2"/>
  <c r="BC745" i="2"/>
  <c r="BC746" i="2"/>
  <c r="BC747" i="2"/>
  <c r="BC748" i="2"/>
  <c r="BC749" i="2"/>
  <c r="BC750" i="2"/>
  <c r="BC751" i="2"/>
  <c r="BC752" i="2"/>
  <c r="BC753" i="2"/>
  <c r="BC754" i="2"/>
  <c r="BC755" i="2"/>
  <c r="BC756" i="2"/>
  <c r="BC757" i="2"/>
  <c r="BC758" i="2"/>
  <c r="BC759" i="2"/>
  <c r="BC760" i="2"/>
  <c r="BC761" i="2"/>
  <c r="BC762" i="2"/>
  <c r="BC763" i="2"/>
  <c r="BC764" i="2"/>
  <c r="BC765" i="2"/>
  <c r="BC766" i="2"/>
  <c r="BC767" i="2"/>
  <c r="BC768" i="2"/>
  <c r="BC769" i="2"/>
  <c r="BC770" i="2"/>
  <c r="BC771" i="2"/>
  <c r="BC772" i="2"/>
  <c r="BC773" i="2"/>
  <c r="BC774" i="2"/>
  <c r="BC775" i="2"/>
  <c r="BC776" i="2"/>
  <c r="BC777" i="2"/>
  <c r="BC778" i="2"/>
  <c r="BC779" i="2"/>
  <c r="BC780" i="2"/>
  <c r="BC781" i="2"/>
  <c r="BC782" i="2"/>
  <c r="BC783" i="2"/>
  <c r="BC784" i="2"/>
  <c r="BC785" i="2"/>
  <c r="BC786" i="2"/>
  <c r="BC787" i="2"/>
  <c r="BC788" i="2"/>
  <c r="BC789" i="2"/>
  <c r="BC790" i="2"/>
  <c r="BC791" i="2"/>
  <c r="BC792" i="2"/>
  <c r="BC793" i="2"/>
  <c r="BC794" i="2"/>
  <c r="BC795" i="2"/>
  <c r="BC796" i="2"/>
  <c r="BC797" i="2"/>
  <c r="BC798" i="2"/>
  <c r="BC799" i="2"/>
  <c r="BC800" i="2"/>
  <c r="BC801" i="2"/>
  <c r="BC802" i="2"/>
  <c r="BC803" i="2"/>
  <c r="BC804" i="2"/>
  <c r="BC805" i="2"/>
  <c r="BC806" i="2"/>
  <c r="BC807" i="2"/>
  <c r="BC808" i="2"/>
  <c r="BC809" i="2"/>
  <c r="BC810" i="2"/>
  <c r="BC811" i="2"/>
  <c r="BC812" i="2"/>
  <c r="BC813" i="2"/>
  <c r="BC814" i="2"/>
  <c r="BC815" i="2"/>
  <c r="BC816" i="2"/>
  <c r="BC817" i="2"/>
  <c r="BC818" i="2"/>
  <c r="BC819" i="2"/>
  <c r="BC820" i="2"/>
  <c r="BC821" i="2"/>
  <c r="BC822" i="2"/>
  <c r="BC823" i="2"/>
  <c r="BC824" i="2"/>
  <c r="BC825" i="2"/>
  <c r="BC826" i="2"/>
  <c r="BC827" i="2"/>
  <c r="BC828" i="2"/>
  <c r="BC829" i="2"/>
  <c r="BC830" i="2"/>
  <c r="BC831" i="2"/>
  <c r="BC832" i="2"/>
  <c r="BC833" i="2"/>
  <c r="BC834" i="2"/>
  <c r="BC835" i="2"/>
  <c r="BC836" i="2"/>
  <c r="BC837" i="2"/>
  <c r="BC838" i="2"/>
  <c r="BC839" i="2"/>
  <c r="BC840" i="2"/>
  <c r="BC841" i="2"/>
  <c r="BC842" i="2"/>
  <c r="BC843" i="2"/>
  <c r="BC844" i="2"/>
  <c r="BC845" i="2"/>
  <c r="BC846" i="2"/>
  <c r="BC847" i="2"/>
  <c r="BC848" i="2"/>
  <c r="BC849" i="2"/>
  <c r="BC850" i="2"/>
  <c r="BC851" i="2"/>
  <c r="BC852" i="2"/>
  <c r="BC853" i="2"/>
  <c r="BC854" i="2"/>
  <c r="BC855" i="2"/>
  <c r="BC856" i="2"/>
  <c r="BC857" i="2"/>
  <c r="BC858" i="2"/>
  <c r="BC859" i="2"/>
  <c r="BC860" i="2"/>
  <c r="BC861" i="2"/>
  <c r="BC862" i="2"/>
  <c r="BC863" i="2"/>
  <c r="BC864" i="2"/>
  <c r="BC865" i="2"/>
  <c r="BC866" i="2"/>
  <c r="BC867" i="2"/>
  <c r="BC868" i="2"/>
  <c r="BC869" i="2"/>
  <c r="BC870" i="2"/>
  <c r="BC871" i="2"/>
  <c r="BC872" i="2"/>
  <c r="BC873" i="2"/>
  <c r="BC874" i="2"/>
  <c r="BC875" i="2"/>
  <c r="BC876" i="2"/>
  <c r="BC877" i="2"/>
  <c r="BC878" i="2"/>
  <c r="BC879" i="2"/>
  <c r="BC880" i="2"/>
  <c r="BC881" i="2"/>
  <c r="BC882" i="2"/>
  <c r="BC883" i="2"/>
  <c r="BC884" i="2"/>
  <c r="BC885" i="2"/>
  <c r="BC886" i="2"/>
  <c r="BC887" i="2"/>
  <c r="BC888" i="2"/>
  <c r="BC889" i="2"/>
  <c r="BC890" i="2"/>
  <c r="BC891" i="2"/>
  <c r="BC892" i="2"/>
  <c r="BC893" i="2"/>
  <c r="BC894" i="2"/>
  <c r="BC895" i="2"/>
  <c r="BC896" i="2"/>
  <c r="BC897" i="2"/>
  <c r="BC898" i="2"/>
  <c r="BC899" i="2"/>
  <c r="BC900" i="2"/>
  <c r="BC901" i="2"/>
  <c r="BC902" i="2"/>
  <c r="BC903" i="2"/>
  <c r="BC904" i="2"/>
  <c r="BC905" i="2"/>
  <c r="BC906" i="2"/>
  <c r="BC907" i="2"/>
  <c r="BC908" i="2"/>
  <c r="BC909" i="2"/>
  <c r="BC910" i="2"/>
  <c r="BC911" i="2"/>
  <c r="BC912" i="2"/>
  <c r="BC913" i="2"/>
  <c r="BC914" i="2"/>
  <c r="BC915" i="2"/>
  <c r="BC916" i="2"/>
  <c r="BC917" i="2"/>
  <c r="BC918" i="2"/>
  <c r="BC919" i="2"/>
  <c r="BC920" i="2"/>
  <c r="BC921" i="2"/>
  <c r="BC922" i="2"/>
  <c r="BC923" i="2"/>
  <c r="BC924" i="2"/>
  <c r="BC925" i="2"/>
  <c r="BC926" i="2"/>
  <c r="BC927" i="2"/>
  <c r="BC928" i="2"/>
  <c r="BC929" i="2"/>
  <c r="BC930" i="2"/>
  <c r="BC931" i="2"/>
  <c r="BC932" i="2"/>
  <c r="BC933" i="2"/>
  <c r="BC934" i="2"/>
  <c r="BC935" i="2"/>
  <c r="BC936" i="2"/>
  <c r="BC937" i="2"/>
  <c r="BC938" i="2"/>
  <c r="BC939" i="2"/>
  <c r="BC940" i="2"/>
  <c r="BC941" i="2"/>
  <c r="BC942" i="2"/>
  <c r="BC943" i="2"/>
  <c r="BC944" i="2"/>
  <c r="BC945" i="2"/>
  <c r="BC946" i="2"/>
  <c r="BC947" i="2"/>
  <c r="BC948" i="2"/>
  <c r="BC949" i="2"/>
  <c r="BC950" i="2"/>
  <c r="BC951" i="2"/>
  <c r="BC952" i="2"/>
  <c r="BC953" i="2"/>
  <c r="BC954" i="2"/>
  <c r="BC955" i="2"/>
  <c r="BC956" i="2"/>
  <c r="BC957" i="2"/>
  <c r="BC958" i="2"/>
  <c r="BC959" i="2"/>
  <c r="BC960" i="2"/>
  <c r="BC961" i="2"/>
  <c r="BC962" i="2"/>
  <c r="BC963" i="2"/>
  <c r="BC964" i="2"/>
  <c r="BC965" i="2"/>
  <c r="BC966" i="2"/>
  <c r="BC967" i="2"/>
  <c r="BC968" i="2"/>
  <c r="BC969" i="2"/>
  <c r="BC970" i="2"/>
  <c r="BC971" i="2"/>
  <c r="BC972" i="2"/>
  <c r="BC973" i="2"/>
  <c r="BC974" i="2"/>
  <c r="BC975" i="2"/>
  <c r="BC976" i="2"/>
  <c r="BC977" i="2"/>
  <c r="BC978" i="2"/>
  <c r="BC979" i="2"/>
  <c r="BC980" i="2"/>
  <c r="BC981" i="2"/>
  <c r="BC982" i="2"/>
  <c r="BC983" i="2"/>
  <c r="BC984" i="2"/>
  <c r="BC985" i="2"/>
  <c r="BC986" i="2"/>
  <c r="BC987" i="2"/>
  <c r="BC988" i="2"/>
  <c r="BC989" i="2"/>
  <c r="BC990" i="2"/>
  <c r="BC991" i="2"/>
  <c r="BC992" i="2"/>
  <c r="BC993" i="2"/>
  <c r="BC994" i="2"/>
  <c r="BC995" i="2"/>
  <c r="BC996" i="2"/>
  <c r="BC997" i="2"/>
  <c r="BC998" i="2"/>
  <c r="BC999" i="2"/>
  <c r="BC1000" i="2"/>
  <c r="BC1001" i="2"/>
  <c r="BC1002" i="2"/>
  <c r="BC1003" i="2"/>
  <c r="BC1004" i="2"/>
  <c r="BC1005" i="2"/>
  <c r="BC1006" i="2"/>
  <c r="BC1007" i="2"/>
  <c r="BC1008" i="2"/>
  <c r="BC1009" i="2"/>
  <c r="BC1010" i="2"/>
  <c r="BC1011" i="2"/>
  <c r="BC1012" i="2"/>
  <c r="BC1013" i="2"/>
  <c r="BC1014" i="2"/>
  <c r="BC1015" i="2"/>
  <c r="BC1016" i="2"/>
  <c r="BC1017" i="2"/>
  <c r="BC1018" i="2"/>
  <c r="BC1019" i="2"/>
  <c r="BC1020" i="2"/>
  <c r="BC1021" i="2"/>
  <c r="BC1022" i="2"/>
  <c r="BC1023" i="2"/>
  <c r="BC1024" i="2"/>
  <c r="BC1025" i="2"/>
  <c r="BC1026" i="2"/>
  <c r="BC1027" i="2"/>
  <c r="BC1028" i="2"/>
  <c r="BC1029" i="2"/>
  <c r="BC1030" i="2"/>
  <c r="BC1031" i="2"/>
  <c r="BC1032" i="2"/>
  <c r="BC1033" i="2"/>
  <c r="BC1034" i="2"/>
  <c r="BC1035" i="2"/>
  <c r="BC1036" i="2"/>
  <c r="BC1037" i="2"/>
  <c r="BC1038" i="2"/>
  <c r="BC1039" i="2"/>
  <c r="BC1040" i="2"/>
  <c r="BC1041" i="2"/>
  <c r="BC1042" i="2"/>
  <c r="BC1043" i="2"/>
  <c r="BC1044" i="2"/>
  <c r="BC1045" i="2"/>
  <c r="BC1046" i="2"/>
  <c r="BC1047" i="2"/>
  <c r="BC1048" i="2"/>
  <c r="BC1049" i="2"/>
  <c r="BC1050" i="2"/>
  <c r="BC1051" i="2"/>
  <c r="BC1052" i="2"/>
  <c r="BC1053" i="2"/>
  <c r="BC1054" i="2"/>
  <c r="BC1055" i="2"/>
  <c r="BC1056" i="2"/>
  <c r="BC1057" i="2"/>
  <c r="BC1058" i="2"/>
  <c r="BC1059" i="2"/>
  <c r="BC1060" i="2"/>
  <c r="BC1061" i="2"/>
  <c r="BC1062" i="2"/>
  <c r="BC1063" i="2"/>
  <c r="BC1064" i="2"/>
  <c r="BC1065" i="2"/>
  <c r="BC1066" i="2"/>
  <c r="BC1067" i="2"/>
  <c r="BC1068" i="2"/>
  <c r="BC1069" i="2"/>
  <c r="BC1070" i="2"/>
  <c r="BC1071" i="2"/>
  <c r="BC1072" i="2"/>
  <c r="BC1073" i="2"/>
  <c r="BC1074" i="2"/>
  <c r="BC1075" i="2"/>
  <c r="BC1076" i="2"/>
  <c r="BC1077" i="2"/>
  <c r="BC1078" i="2"/>
  <c r="BC1079" i="2"/>
  <c r="BC1080" i="2"/>
  <c r="BC1081" i="2"/>
  <c r="BC1082" i="2"/>
  <c r="BC1083" i="2"/>
  <c r="BC1084" i="2"/>
  <c r="BC1085" i="2"/>
  <c r="BC1086" i="2"/>
  <c r="BC1087" i="2"/>
  <c r="BC1088" i="2"/>
  <c r="BC1089" i="2"/>
  <c r="BC1090" i="2"/>
  <c r="BC1091" i="2"/>
  <c r="BC1092" i="2"/>
  <c r="BC1093" i="2"/>
  <c r="BC1094" i="2"/>
  <c r="BC1095" i="2"/>
  <c r="BC1096" i="2"/>
  <c r="BC1097" i="2"/>
  <c r="BC1098" i="2"/>
  <c r="BC1099" i="2"/>
  <c r="BC1100" i="2"/>
  <c r="BC1101" i="2"/>
  <c r="BC1102" i="2"/>
  <c r="BC1103" i="2"/>
  <c r="BC1104" i="2"/>
  <c r="BC1105" i="2"/>
  <c r="BC1106" i="2"/>
  <c r="BC1107" i="2"/>
  <c r="BC1108" i="2"/>
  <c r="BC1109" i="2"/>
  <c r="BC1110" i="2"/>
  <c r="BC1111" i="2"/>
  <c r="BC1112" i="2"/>
  <c r="BC1113" i="2"/>
  <c r="BC1114" i="2"/>
  <c r="BC1115" i="2"/>
  <c r="BC1116" i="2"/>
  <c r="BC1117" i="2"/>
  <c r="BC1118" i="2"/>
  <c r="BC1119" i="2"/>
  <c r="BC1120" i="2"/>
  <c r="BC1121" i="2"/>
  <c r="BC1122" i="2"/>
  <c r="BC1123" i="2"/>
  <c r="BC1124" i="2"/>
  <c r="BC1125" i="2"/>
  <c r="BC1126" i="2"/>
  <c r="BC1127" i="2"/>
  <c r="BC1128" i="2"/>
  <c r="BC1129" i="2"/>
  <c r="BC1130" i="2"/>
  <c r="BC1131" i="2"/>
  <c r="BC1132" i="2"/>
  <c r="BC1133" i="2"/>
  <c r="BC1134" i="2"/>
  <c r="BC1135" i="2"/>
  <c r="BC1136" i="2"/>
  <c r="BC1137" i="2"/>
  <c r="BC1138" i="2"/>
  <c r="BC1139" i="2"/>
  <c r="BC1140" i="2"/>
  <c r="BC1141" i="2"/>
  <c r="BC1142" i="2"/>
  <c r="BC1143" i="2"/>
  <c r="BC1144" i="2"/>
  <c r="BC1145" i="2"/>
  <c r="BC1146" i="2"/>
  <c r="BC1147" i="2"/>
  <c r="BC1148" i="2"/>
  <c r="BC1149" i="2"/>
  <c r="BC1150" i="2"/>
  <c r="BC1151" i="2"/>
  <c r="BC1152" i="2"/>
  <c r="BC1153" i="2"/>
  <c r="BC1154" i="2"/>
  <c r="BC1155" i="2"/>
  <c r="BC1156" i="2"/>
  <c r="BC1157" i="2"/>
  <c r="BC1158" i="2"/>
  <c r="BC1159" i="2"/>
  <c r="BC1160" i="2"/>
  <c r="BC1161" i="2"/>
  <c r="BC1162" i="2"/>
  <c r="BC1163" i="2"/>
  <c r="BC1164" i="2"/>
  <c r="BC1165" i="2"/>
  <c r="BC1166" i="2"/>
  <c r="BC1167" i="2"/>
  <c r="BC1168" i="2"/>
  <c r="BC1169" i="2"/>
  <c r="BC1170" i="2"/>
  <c r="BC1171" i="2"/>
  <c r="BC1172" i="2"/>
  <c r="BC1173" i="2"/>
  <c r="BC1174" i="2"/>
  <c r="BC1175" i="2"/>
  <c r="BC1176" i="2"/>
  <c r="BC1177" i="2"/>
  <c r="BC1178" i="2"/>
  <c r="BC1179" i="2"/>
  <c r="BC1180" i="2"/>
  <c r="BC1181" i="2"/>
  <c r="BC1182" i="2"/>
  <c r="BC1183" i="2"/>
  <c r="BC1184" i="2"/>
  <c r="BC1185" i="2"/>
  <c r="BC1186" i="2"/>
  <c r="BC1187" i="2"/>
  <c r="BC1188" i="2"/>
  <c r="BC1189" i="2"/>
  <c r="BC1190" i="2"/>
  <c r="BC1191" i="2"/>
  <c r="BC1192" i="2"/>
  <c r="BC1193" i="2"/>
  <c r="BC1194" i="2"/>
  <c r="BC1195" i="2"/>
  <c r="BC1196" i="2"/>
  <c r="BC1197" i="2"/>
  <c r="BC1198" i="2"/>
  <c r="BC3" i="2"/>
  <c r="BE3" i="2" s="1"/>
  <c r="BF3" i="2" s="1"/>
  <c r="BE1195" i="2" l="1"/>
  <c r="BE1187" i="2"/>
  <c r="BI1187" i="2" s="1"/>
  <c r="BE1179" i="2"/>
  <c r="BI1179" i="2" s="1"/>
  <c r="BE1171" i="2"/>
  <c r="BI1171" i="2" s="1"/>
  <c r="BE1163" i="2"/>
  <c r="BI1163" i="2" s="1"/>
  <c r="BE1155" i="2"/>
  <c r="BI1155" i="2" s="1"/>
  <c r="BE1147" i="2"/>
  <c r="BE1139" i="2"/>
  <c r="BI1139" i="2" s="1"/>
  <c r="BE1131" i="2"/>
  <c r="BE1123" i="2"/>
  <c r="BI1123" i="2" s="1"/>
  <c r="BE1115" i="2"/>
  <c r="BI1115" i="2" s="1"/>
  <c r="BE1107" i="2"/>
  <c r="BI1107" i="2" s="1"/>
  <c r="BE1099" i="2"/>
  <c r="BI1099" i="2" s="1"/>
  <c r="BE1091" i="2"/>
  <c r="BI1091" i="2" s="1"/>
  <c r="BE1083" i="2"/>
  <c r="BI1083" i="2" s="1"/>
  <c r="BE1075" i="2"/>
  <c r="BI1075" i="2" s="1"/>
  <c r="BE1067" i="2"/>
  <c r="BE1059" i="2"/>
  <c r="BI1059" i="2" s="1"/>
  <c r="BE1051" i="2"/>
  <c r="BI1051" i="2" s="1"/>
  <c r="BE1043" i="2"/>
  <c r="BI1043" i="2" s="1"/>
  <c r="BE1035" i="2"/>
  <c r="BI1035" i="2" s="1"/>
  <c r="BE1027" i="2"/>
  <c r="BI1027" i="2" s="1"/>
  <c r="BE1019" i="2"/>
  <c r="BI1019" i="2" s="1"/>
  <c r="BE1011" i="2"/>
  <c r="BI1011" i="2" s="1"/>
  <c r="BE1003" i="2"/>
  <c r="BE995" i="2"/>
  <c r="BI995" i="2" s="1"/>
  <c r="BE987" i="2"/>
  <c r="BI987" i="2" s="1"/>
  <c r="BE979" i="2"/>
  <c r="BI979" i="2" s="1"/>
  <c r="BE971" i="2"/>
  <c r="BI971" i="2" s="1"/>
  <c r="BE963" i="2"/>
  <c r="BI963" i="2" s="1"/>
  <c r="BE955" i="2"/>
  <c r="BI955" i="2" s="1"/>
  <c r="BE947" i="2"/>
  <c r="BI947" i="2" s="1"/>
  <c r="BE939" i="2"/>
  <c r="BI939" i="2" s="1"/>
  <c r="BE931" i="2"/>
  <c r="BI931" i="2" s="1"/>
  <c r="BE923" i="2"/>
  <c r="BI923" i="2" s="1"/>
  <c r="BE915" i="2"/>
  <c r="BI915" i="2" s="1"/>
  <c r="BE907" i="2"/>
  <c r="BI907" i="2" s="1"/>
  <c r="BE899" i="2"/>
  <c r="BI899" i="2" s="1"/>
  <c r="BE891" i="2"/>
  <c r="BE883" i="2"/>
  <c r="BI883" i="2" s="1"/>
  <c r="BE875" i="2"/>
  <c r="BI875" i="2" s="1"/>
  <c r="BE867" i="2"/>
  <c r="BI867" i="2" s="1"/>
  <c r="BE859" i="2"/>
  <c r="BI859" i="2" s="1"/>
  <c r="BE851" i="2"/>
  <c r="BI851" i="2" s="1"/>
  <c r="BE843" i="2"/>
  <c r="BE835" i="2"/>
  <c r="BI835" i="2" s="1"/>
  <c r="BE827" i="2"/>
  <c r="BE819" i="2"/>
  <c r="BI819" i="2" s="1"/>
  <c r="BE811" i="2"/>
  <c r="BE803" i="2"/>
  <c r="BI803" i="2" s="1"/>
  <c r="BE795" i="2"/>
  <c r="BI795" i="2" s="1"/>
  <c r="BE787" i="2"/>
  <c r="BI787" i="2" s="1"/>
  <c r="BE779" i="2"/>
  <c r="BI779" i="2" s="1"/>
  <c r="BE771" i="2"/>
  <c r="BI771" i="2" s="1"/>
  <c r="BE763" i="2"/>
  <c r="BE755" i="2"/>
  <c r="BI755" i="2" s="1"/>
  <c r="BE747" i="2"/>
  <c r="BI747" i="2" s="1"/>
  <c r="BE739" i="2"/>
  <c r="BI739" i="2" s="1"/>
  <c r="BE731" i="2"/>
  <c r="BI731" i="2" s="1"/>
  <c r="BE723" i="2"/>
  <c r="BI723" i="2" s="1"/>
  <c r="BE715" i="2"/>
  <c r="BI715" i="2" s="1"/>
  <c r="BE707" i="2"/>
  <c r="BI707" i="2" s="1"/>
  <c r="BE699" i="2"/>
  <c r="BI699" i="2" s="1"/>
  <c r="BE691" i="2"/>
  <c r="BI691" i="2" s="1"/>
  <c r="BE1194" i="2"/>
  <c r="BI1194" i="2" s="1"/>
  <c r="BE1178" i="2"/>
  <c r="BI1178" i="2" s="1"/>
  <c r="BE1162" i="2"/>
  <c r="BI1162" i="2" s="1"/>
  <c r="BE1146" i="2"/>
  <c r="BI1146" i="2" s="1"/>
  <c r="BE1130" i="2"/>
  <c r="BI1130" i="2" s="1"/>
  <c r="BE1114" i="2"/>
  <c r="BI1114" i="2" s="1"/>
  <c r="BE1098" i="2"/>
  <c r="BI1098" i="2" s="1"/>
  <c r="BE1082" i="2"/>
  <c r="BI1082" i="2" s="1"/>
  <c r="BE1066" i="2"/>
  <c r="BE1050" i="2"/>
  <c r="BI1050" i="2" s="1"/>
  <c r="BE1034" i="2"/>
  <c r="BI1034" i="2" s="1"/>
  <c r="BE1018" i="2"/>
  <c r="BI1018" i="2" s="1"/>
  <c r="BE1010" i="2"/>
  <c r="BI1010" i="2" s="1"/>
  <c r="BE994" i="2"/>
  <c r="BI994" i="2" s="1"/>
  <c r="BE978" i="2"/>
  <c r="BI978" i="2" s="1"/>
  <c r="BE962" i="2"/>
  <c r="BI962" i="2" s="1"/>
  <c r="BE946" i="2"/>
  <c r="BI946" i="2" s="1"/>
  <c r="BE930" i="2"/>
  <c r="BI930" i="2" s="1"/>
  <c r="BE914" i="2"/>
  <c r="BI914" i="2" s="1"/>
  <c r="BE898" i="2"/>
  <c r="BI898" i="2" s="1"/>
  <c r="BE882" i="2"/>
  <c r="BI882" i="2" s="1"/>
  <c r="BE866" i="2"/>
  <c r="BI866" i="2" s="1"/>
  <c r="BE850" i="2"/>
  <c r="BE834" i="2"/>
  <c r="BI834" i="2" s="1"/>
  <c r="BE818" i="2"/>
  <c r="BE802" i="2"/>
  <c r="BI802" i="2" s="1"/>
  <c r="BE786" i="2"/>
  <c r="BI786" i="2" s="1"/>
  <c r="BE770" i="2"/>
  <c r="BI770" i="2" s="1"/>
  <c r="BE754" i="2"/>
  <c r="BI754" i="2" s="1"/>
  <c r="BE738" i="2"/>
  <c r="BI738" i="2" s="1"/>
  <c r="BE722" i="2"/>
  <c r="BI722" i="2" s="1"/>
  <c r="BE706" i="2"/>
  <c r="BI706" i="2" s="1"/>
  <c r="BE690" i="2"/>
  <c r="BI690" i="2" s="1"/>
  <c r="BE674" i="2"/>
  <c r="BI674" i="2" s="1"/>
  <c r="BE658" i="2"/>
  <c r="BI658" i="2" s="1"/>
  <c r="BE642" i="2"/>
  <c r="BI642" i="2" s="1"/>
  <c r="BE626" i="2"/>
  <c r="BI626" i="2" s="1"/>
  <c r="BE602" i="2"/>
  <c r="BI602" i="2" s="1"/>
  <c r="BE586" i="2"/>
  <c r="BI586" i="2" s="1"/>
  <c r="BE570" i="2"/>
  <c r="BI570" i="2" s="1"/>
  <c r="BE554" i="2"/>
  <c r="BE538" i="2"/>
  <c r="BI538" i="2" s="1"/>
  <c r="BE522" i="2"/>
  <c r="BI522" i="2" s="1"/>
  <c r="BE506" i="2"/>
  <c r="BI506" i="2" s="1"/>
  <c r="BE490" i="2"/>
  <c r="BI490" i="2" s="1"/>
  <c r="BE474" i="2"/>
  <c r="BI474" i="2" s="1"/>
  <c r="BE458" i="2"/>
  <c r="BI458" i="2" s="1"/>
  <c r="BE442" i="2"/>
  <c r="BI442" i="2" s="1"/>
  <c r="BE426" i="2"/>
  <c r="BE410" i="2"/>
  <c r="BI410" i="2" s="1"/>
  <c r="BE394" i="2"/>
  <c r="BI394" i="2" s="1"/>
  <c r="BE378" i="2"/>
  <c r="BI378" i="2" s="1"/>
  <c r="BE362" i="2"/>
  <c r="BI362" i="2" s="1"/>
  <c r="BE346" i="2"/>
  <c r="BI346" i="2" s="1"/>
  <c r="BE330" i="2"/>
  <c r="BI330" i="2" s="1"/>
  <c r="BE314" i="2"/>
  <c r="BI314" i="2" s="1"/>
  <c r="BE298" i="2"/>
  <c r="BI298" i="2" s="1"/>
  <c r="BE282" i="2"/>
  <c r="BI282" i="2" s="1"/>
  <c r="BE266" i="2"/>
  <c r="BI266" i="2" s="1"/>
  <c r="BE250" i="2"/>
  <c r="BI250" i="2" s="1"/>
  <c r="BE234" i="2"/>
  <c r="BI234" i="2" s="1"/>
  <c r="BE218" i="2"/>
  <c r="BI218" i="2" s="1"/>
  <c r="BE202" i="2"/>
  <c r="BI202" i="2" s="1"/>
  <c r="BE186" i="2"/>
  <c r="BI186" i="2" s="1"/>
  <c r="BE170" i="2"/>
  <c r="BI170" i="2" s="1"/>
  <c r="BE154" i="2"/>
  <c r="BG154" i="2" s="1"/>
  <c r="BE138" i="2"/>
  <c r="BI138" i="2" s="1"/>
  <c r="BE122" i="2"/>
  <c r="BI122" i="2" s="1"/>
  <c r="BE106" i="2"/>
  <c r="BI106" i="2" s="1"/>
  <c r="BE90" i="2"/>
  <c r="BI90" i="2" s="1"/>
  <c r="BE74" i="2"/>
  <c r="BI74" i="2" s="1"/>
  <c r="BE58" i="2"/>
  <c r="BI58" i="2" s="1"/>
  <c r="BE42" i="2"/>
  <c r="BI42" i="2" s="1"/>
  <c r="BE26" i="2"/>
  <c r="BI26" i="2" s="1"/>
  <c r="BE10" i="2"/>
  <c r="BI10" i="2" s="1"/>
  <c r="BE1186" i="2"/>
  <c r="BE1170" i="2"/>
  <c r="BI1170" i="2" s="1"/>
  <c r="BE1154" i="2"/>
  <c r="BI1154" i="2" s="1"/>
  <c r="BE1138" i="2"/>
  <c r="BI1138" i="2" s="1"/>
  <c r="BE1122" i="2"/>
  <c r="BI1122" i="2" s="1"/>
  <c r="BE1106" i="2"/>
  <c r="BE1090" i="2"/>
  <c r="BI1090" i="2" s="1"/>
  <c r="BE1074" i="2"/>
  <c r="BI1074" i="2" s="1"/>
  <c r="BE1058" i="2"/>
  <c r="BI1058" i="2" s="1"/>
  <c r="BE1042" i="2"/>
  <c r="BI1042" i="2" s="1"/>
  <c r="BE1026" i="2"/>
  <c r="BI1026" i="2" s="1"/>
  <c r="BE1002" i="2"/>
  <c r="BE986" i="2"/>
  <c r="BI986" i="2" s="1"/>
  <c r="BE970" i="2"/>
  <c r="BE954" i="2"/>
  <c r="BI954" i="2" s="1"/>
  <c r="BE938" i="2"/>
  <c r="BI938" i="2" s="1"/>
  <c r="BE922" i="2"/>
  <c r="BI922" i="2" s="1"/>
  <c r="BE906" i="2"/>
  <c r="BE890" i="2"/>
  <c r="BI890" i="2" s="1"/>
  <c r="BE874" i="2"/>
  <c r="BE858" i="2"/>
  <c r="BI858" i="2" s="1"/>
  <c r="BE842" i="2"/>
  <c r="BI842" i="2" s="1"/>
  <c r="BE826" i="2"/>
  <c r="BI826" i="2" s="1"/>
  <c r="BE810" i="2"/>
  <c r="BI810" i="2" s="1"/>
  <c r="BE794" i="2"/>
  <c r="BI794" i="2" s="1"/>
  <c r="BE778" i="2"/>
  <c r="BI778" i="2" s="1"/>
  <c r="BE762" i="2"/>
  <c r="BI762" i="2" s="1"/>
  <c r="BE746" i="2"/>
  <c r="BI746" i="2" s="1"/>
  <c r="BE730" i="2"/>
  <c r="BE714" i="2"/>
  <c r="BI714" i="2" s="1"/>
  <c r="BE698" i="2"/>
  <c r="BI698" i="2" s="1"/>
  <c r="BE682" i="2"/>
  <c r="BI682" i="2" s="1"/>
  <c r="BE666" i="2"/>
  <c r="BI666" i="2" s="1"/>
  <c r="BE650" i="2"/>
  <c r="BI650" i="2" s="1"/>
  <c r="BE634" i="2"/>
  <c r="BI634" i="2" s="1"/>
  <c r="BE618" i="2"/>
  <c r="BE610" i="2"/>
  <c r="BI610" i="2" s="1"/>
  <c r="BE594" i="2"/>
  <c r="BI594" i="2" s="1"/>
  <c r="BE578" i="2"/>
  <c r="BI578" i="2" s="1"/>
  <c r="BE562" i="2"/>
  <c r="BI562" i="2" s="1"/>
  <c r="BE546" i="2"/>
  <c r="BI546" i="2" s="1"/>
  <c r="BE530" i="2"/>
  <c r="BI530" i="2" s="1"/>
  <c r="BE514" i="2"/>
  <c r="BI514" i="2" s="1"/>
  <c r="BE498" i="2"/>
  <c r="BE482" i="2"/>
  <c r="BI482" i="2" s="1"/>
  <c r="BE466" i="2"/>
  <c r="BI466" i="2" s="1"/>
  <c r="BE450" i="2"/>
  <c r="BI450" i="2" s="1"/>
  <c r="BE434" i="2"/>
  <c r="BI434" i="2" s="1"/>
  <c r="BE418" i="2"/>
  <c r="BI418" i="2" s="1"/>
  <c r="BE402" i="2"/>
  <c r="BI402" i="2" s="1"/>
  <c r="BE386" i="2"/>
  <c r="BI386" i="2" s="1"/>
  <c r="BE370" i="2"/>
  <c r="BI370" i="2" s="1"/>
  <c r="BE354" i="2"/>
  <c r="BI354" i="2" s="1"/>
  <c r="BE338" i="2"/>
  <c r="BI338" i="2" s="1"/>
  <c r="BE322" i="2"/>
  <c r="BI322" i="2" s="1"/>
  <c r="BE306" i="2"/>
  <c r="BI306" i="2" s="1"/>
  <c r="BE290" i="2"/>
  <c r="BI290" i="2" s="1"/>
  <c r="BE274" i="2"/>
  <c r="BI274" i="2" s="1"/>
  <c r="BE258" i="2"/>
  <c r="BI258" i="2" s="1"/>
  <c r="BE242" i="2"/>
  <c r="BE226" i="2"/>
  <c r="BI226" i="2" s="1"/>
  <c r="BE210" i="2"/>
  <c r="BI210" i="2" s="1"/>
  <c r="BE194" i="2"/>
  <c r="BI194" i="2" s="1"/>
  <c r="BE178" i="2"/>
  <c r="BI178" i="2" s="1"/>
  <c r="BE162" i="2"/>
  <c r="BI162" i="2" s="1"/>
  <c r="BE146" i="2"/>
  <c r="BI146" i="2" s="1"/>
  <c r="BE130" i="2"/>
  <c r="BI130" i="2" s="1"/>
  <c r="BE114" i="2"/>
  <c r="BI114" i="2" s="1"/>
  <c r="BE98" i="2"/>
  <c r="BI98" i="2" s="1"/>
  <c r="BE82" i="2"/>
  <c r="BE66" i="2"/>
  <c r="BI66" i="2" s="1"/>
  <c r="BE50" i="2"/>
  <c r="BE34" i="2"/>
  <c r="BI34" i="2" s="1"/>
  <c r="BE18" i="2"/>
  <c r="BI18" i="2" s="1"/>
  <c r="BE1196" i="2"/>
  <c r="BE1188" i="2"/>
  <c r="BI1188" i="2" s="1"/>
  <c r="BE1180" i="2"/>
  <c r="BI1180" i="2" s="1"/>
  <c r="BE1172" i="2"/>
  <c r="BE1164" i="2"/>
  <c r="BI1164" i="2" s="1"/>
  <c r="BE1156" i="2"/>
  <c r="BI1156" i="2" s="1"/>
  <c r="BE1148" i="2"/>
  <c r="BI1148" i="2" s="1"/>
  <c r="BE1140" i="2"/>
  <c r="BI1140" i="2" s="1"/>
  <c r="BE1132" i="2"/>
  <c r="BI1132" i="2" s="1"/>
  <c r="BE1124" i="2"/>
  <c r="BE1116" i="2"/>
  <c r="BI1116" i="2" s="1"/>
  <c r="BE1108" i="2"/>
  <c r="BE1100" i="2"/>
  <c r="BI1100" i="2" s="1"/>
  <c r="BE1092" i="2"/>
  <c r="BI1092" i="2" s="1"/>
  <c r="BE1084" i="2"/>
  <c r="BI1084" i="2" s="1"/>
  <c r="BE1076" i="2"/>
  <c r="BI1076" i="2" s="1"/>
  <c r="BE1068" i="2"/>
  <c r="BI1068" i="2" s="1"/>
  <c r="BE1060" i="2"/>
  <c r="BI1060" i="2" s="1"/>
  <c r="BE1052" i="2"/>
  <c r="BI1052" i="2" s="1"/>
  <c r="BE1044" i="2"/>
  <c r="BI1044" i="2" s="1"/>
  <c r="BE1036" i="2"/>
  <c r="BI1036" i="2" s="1"/>
  <c r="BE1028" i="2"/>
  <c r="BI1028" i="2" s="1"/>
  <c r="BE1020" i="2"/>
  <c r="BI1020" i="2" s="1"/>
  <c r="BE1012" i="2"/>
  <c r="BI1012" i="2" s="1"/>
  <c r="BE1004" i="2"/>
  <c r="BI1004" i="2" s="1"/>
  <c r="BE996" i="2"/>
  <c r="BI996" i="2" s="1"/>
  <c r="BE988" i="2"/>
  <c r="BI988" i="2" s="1"/>
  <c r="BE980" i="2"/>
  <c r="BI980" i="2" s="1"/>
  <c r="BE972" i="2"/>
  <c r="BI972" i="2" s="1"/>
  <c r="BE964" i="2"/>
  <c r="BI964" i="2" s="1"/>
  <c r="BE956" i="2"/>
  <c r="BE948" i="2"/>
  <c r="BI948" i="2" s="1"/>
  <c r="BE940" i="2"/>
  <c r="BI940" i="2" s="1"/>
  <c r="BE932" i="2"/>
  <c r="BI932" i="2" s="1"/>
  <c r="BE924" i="2"/>
  <c r="BE916" i="2"/>
  <c r="BE908" i="2"/>
  <c r="BI908" i="2" s="1"/>
  <c r="BE900" i="2"/>
  <c r="BI900" i="2" s="1"/>
  <c r="BE892" i="2"/>
  <c r="BE884" i="2"/>
  <c r="BI884" i="2" s="1"/>
  <c r="BE876" i="2"/>
  <c r="BI876" i="2" s="1"/>
  <c r="BE868" i="2"/>
  <c r="BE860" i="2"/>
  <c r="BI860" i="2" s="1"/>
  <c r="BE852" i="2"/>
  <c r="BI852" i="2" s="1"/>
  <c r="BE844" i="2"/>
  <c r="BI844" i="2" s="1"/>
  <c r="BE836" i="2"/>
  <c r="BI836" i="2" s="1"/>
  <c r="BE828" i="2"/>
  <c r="BE820" i="2"/>
  <c r="BI820" i="2" s="1"/>
  <c r="BE812" i="2"/>
  <c r="BI812" i="2" s="1"/>
  <c r="BE804" i="2"/>
  <c r="BI804" i="2" s="1"/>
  <c r="BE796" i="2"/>
  <c r="BI796" i="2" s="1"/>
  <c r="BE788" i="2"/>
  <c r="BE780" i="2"/>
  <c r="BI780" i="2" s="1"/>
  <c r="BE772" i="2"/>
  <c r="BI772" i="2" s="1"/>
  <c r="BE764" i="2"/>
  <c r="BI764" i="2" s="1"/>
  <c r="BE756" i="2"/>
  <c r="BI756" i="2" s="1"/>
  <c r="BE748" i="2"/>
  <c r="BI748" i="2" s="1"/>
  <c r="BE740" i="2"/>
  <c r="BI740" i="2" s="1"/>
  <c r="BE732" i="2"/>
  <c r="BI732" i="2" s="1"/>
  <c r="BE724" i="2"/>
  <c r="BI724" i="2" s="1"/>
  <c r="BE716" i="2"/>
  <c r="BI716" i="2" s="1"/>
  <c r="BE708" i="2"/>
  <c r="BI708" i="2" s="1"/>
  <c r="BE700" i="2"/>
  <c r="BI700" i="2" s="1"/>
  <c r="BE692" i="2"/>
  <c r="BI692" i="2" s="1"/>
  <c r="BE684" i="2"/>
  <c r="BI684" i="2" s="1"/>
  <c r="BE676" i="2"/>
  <c r="BI676" i="2" s="1"/>
  <c r="BE668" i="2"/>
  <c r="BE660" i="2"/>
  <c r="BI660" i="2" s="1"/>
  <c r="BE652" i="2"/>
  <c r="BI652" i="2" s="1"/>
  <c r="BE644" i="2"/>
  <c r="BI644" i="2" s="1"/>
  <c r="BE636" i="2"/>
  <c r="BE628" i="2"/>
  <c r="BI628" i="2" s="1"/>
  <c r="BE620" i="2"/>
  <c r="BI620" i="2" s="1"/>
  <c r="BE612" i="2"/>
  <c r="BI612" i="2" s="1"/>
  <c r="BE604" i="2"/>
  <c r="BI604" i="2" s="1"/>
  <c r="BE596" i="2"/>
  <c r="BE588" i="2"/>
  <c r="BI588" i="2" s="1"/>
  <c r="BE580" i="2"/>
  <c r="BI580" i="2" s="1"/>
  <c r="BE572" i="2"/>
  <c r="BI572" i="2" s="1"/>
  <c r="BE564" i="2"/>
  <c r="BI564" i="2" s="1"/>
  <c r="BE556" i="2"/>
  <c r="BI556" i="2" s="1"/>
  <c r="BE548" i="2"/>
  <c r="BI548" i="2" s="1"/>
  <c r="BE540" i="2"/>
  <c r="BI540" i="2" s="1"/>
  <c r="BE532" i="2"/>
  <c r="BI532" i="2" s="1"/>
  <c r="BE524" i="2"/>
  <c r="BI524" i="2" s="1"/>
  <c r="BE516" i="2"/>
  <c r="BI516" i="2" s="1"/>
  <c r="BE508" i="2"/>
  <c r="BI508" i="2" s="1"/>
  <c r="BE500" i="2"/>
  <c r="BI500" i="2" s="1"/>
  <c r="BE492" i="2"/>
  <c r="BI492" i="2" s="1"/>
  <c r="BE484" i="2"/>
  <c r="BI484" i="2" s="1"/>
  <c r="BE476" i="2"/>
  <c r="BI476" i="2" s="1"/>
  <c r="BE468" i="2"/>
  <c r="BI468" i="2" s="1"/>
  <c r="BE460" i="2"/>
  <c r="BI460" i="2" s="1"/>
  <c r="BE452" i="2"/>
  <c r="BI452" i="2" s="1"/>
  <c r="BE444" i="2"/>
  <c r="BE436" i="2"/>
  <c r="BI436" i="2" s="1"/>
  <c r="BE428" i="2"/>
  <c r="BI428" i="2" s="1"/>
  <c r="BE420" i="2"/>
  <c r="BI420" i="2" s="1"/>
  <c r="BE412" i="2"/>
  <c r="BI412" i="2" s="1"/>
  <c r="BE404" i="2"/>
  <c r="BI404" i="2" s="1"/>
  <c r="BE396" i="2"/>
  <c r="BI396" i="2" s="1"/>
  <c r="BE388" i="2"/>
  <c r="BI388" i="2" s="1"/>
  <c r="BE380" i="2"/>
  <c r="BI380" i="2" s="1"/>
  <c r="BE372" i="2"/>
  <c r="BI372" i="2" s="1"/>
  <c r="BE364" i="2"/>
  <c r="BI364" i="2" s="1"/>
  <c r="BE356" i="2"/>
  <c r="BE348" i="2"/>
  <c r="BI348" i="2" s="1"/>
  <c r="BE340" i="2"/>
  <c r="BE332" i="2"/>
  <c r="BI332" i="2" s="1"/>
  <c r="BE324" i="2"/>
  <c r="BI324" i="2" s="1"/>
  <c r="BE316" i="2"/>
  <c r="BI316" i="2" s="1"/>
  <c r="BE308" i="2"/>
  <c r="BI308" i="2" s="1"/>
  <c r="BE300" i="2"/>
  <c r="BI300" i="2" s="1"/>
  <c r="BE292" i="2"/>
  <c r="BI292" i="2" s="1"/>
  <c r="BE284" i="2"/>
  <c r="BI284" i="2" s="1"/>
  <c r="BE276" i="2"/>
  <c r="BI276" i="2" s="1"/>
  <c r="BE268" i="2"/>
  <c r="BI268" i="2" s="1"/>
  <c r="BE260" i="2"/>
  <c r="BI260" i="2" s="1"/>
  <c r="BE252" i="2"/>
  <c r="BI252" i="2" s="1"/>
  <c r="BE244" i="2"/>
  <c r="BI244" i="2" s="1"/>
  <c r="BE236" i="2"/>
  <c r="BI236" i="2" s="1"/>
  <c r="BE228" i="2"/>
  <c r="BI228" i="2" s="1"/>
  <c r="BE220" i="2"/>
  <c r="BI220" i="2" s="1"/>
  <c r="BE212" i="2"/>
  <c r="BI212" i="2" s="1"/>
  <c r="BE204" i="2"/>
  <c r="BI204" i="2" s="1"/>
  <c r="BE196" i="2"/>
  <c r="BI196" i="2" s="1"/>
  <c r="BE188" i="2"/>
  <c r="BE180" i="2"/>
  <c r="BI180" i="2" s="1"/>
  <c r="BE172" i="2"/>
  <c r="BI172" i="2" s="1"/>
  <c r="BE164" i="2"/>
  <c r="BI164" i="2" s="1"/>
  <c r="BE156" i="2"/>
  <c r="BI156" i="2" s="1"/>
  <c r="BE148" i="2"/>
  <c r="BI148" i="2" s="1"/>
  <c r="BE140" i="2"/>
  <c r="BI140" i="2" s="1"/>
  <c r="BE132" i="2"/>
  <c r="BI132" i="2" s="1"/>
  <c r="BE124" i="2"/>
  <c r="BI124" i="2" s="1"/>
  <c r="BE116" i="2"/>
  <c r="BE108" i="2"/>
  <c r="BI108" i="2" s="1"/>
  <c r="BE100" i="2"/>
  <c r="BE92" i="2"/>
  <c r="BI92" i="2" s="1"/>
  <c r="BE84" i="2"/>
  <c r="BI84" i="2" s="1"/>
  <c r="BE76" i="2"/>
  <c r="BI76" i="2" s="1"/>
  <c r="BE68" i="2"/>
  <c r="BI68" i="2" s="1"/>
  <c r="BE60" i="2"/>
  <c r="BE52" i="2"/>
  <c r="BI52" i="2" s="1"/>
  <c r="BE44" i="2"/>
  <c r="BI44" i="2" s="1"/>
  <c r="BE36" i="2"/>
  <c r="BE28" i="2"/>
  <c r="BI28" i="2" s="1"/>
  <c r="BE20" i="2"/>
  <c r="BI20" i="2" s="1"/>
  <c r="BE12" i="2"/>
  <c r="BI12" i="2" s="1"/>
  <c r="BE4" i="2"/>
  <c r="BI4" i="2" s="1"/>
  <c r="BE683" i="2"/>
  <c r="BE675" i="2"/>
  <c r="BE667" i="2"/>
  <c r="BI667" i="2" s="1"/>
  <c r="BE659" i="2"/>
  <c r="BE651" i="2"/>
  <c r="BI651" i="2" s="1"/>
  <c r="BE643" i="2"/>
  <c r="BI643" i="2" s="1"/>
  <c r="BE635" i="2"/>
  <c r="BI635" i="2" s="1"/>
  <c r="BE627" i="2"/>
  <c r="BI627" i="2" s="1"/>
  <c r="BE619" i="2"/>
  <c r="BI619" i="2" s="1"/>
  <c r="BE611" i="2"/>
  <c r="BI611" i="2" s="1"/>
  <c r="BE603" i="2"/>
  <c r="BI603" i="2" s="1"/>
  <c r="BE595" i="2"/>
  <c r="BE587" i="2"/>
  <c r="BI587" i="2" s="1"/>
  <c r="BE579" i="2"/>
  <c r="BI579" i="2" s="1"/>
  <c r="BE571" i="2"/>
  <c r="BI571" i="2" s="1"/>
  <c r="BE563" i="2"/>
  <c r="BI563" i="2" s="1"/>
  <c r="BE555" i="2"/>
  <c r="BI555" i="2" s="1"/>
  <c r="BE547" i="2"/>
  <c r="BI547" i="2" s="1"/>
  <c r="BE539" i="2"/>
  <c r="BI539" i="2" s="1"/>
  <c r="BE531" i="2"/>
  <c r="BE523" i="2"/>
  <c r="BI523" i="2" s="1"/>
  <c r="BE515" i="2"/>
  <c r="BI515" i="2" s="1"/>
  <c r="BE507" i="2"/>
  <c r="BI507" i="2" s="1"/>
  <c r="BE499" i="2"/>
  <c r="BI499" i="2" s="1"/>
  <c r="BE491" i="2"/>
  <c r="BI491" i="2" s="1"/>
  <c r="BE483" i="2"/>
  <c r="BI483" i="2" s="1"/>
  <c r="BE475" i="2"/>
  <c r="BI475" i="2" s="1"/>
  <c r="BE467" i="2"/>
  <c r="BI467" i="2" s="1"/>
  <c r="BE459" i="2"/>
  <c r="BI459" i="2" s="1"/>
  <c r="BE451" i="2"/>
  <c r="BI451" i="2" s="1"/>
  <c r="BE443" i="2"/>
  <c r="BI443" i="2" s="1"/>
  <c r="BE435" i="2"/>
  <c r="BI435" i="2" s="1"/>
  <c r="BE427" i="2"/>
  <c r="BI427" i="2" s="1"/>
  <c r="BE419" i="2"/>
  <c r="BI419" i="2" s="1"/>
  <c r="BE411" i="2"/>
  <c r="BI411" i="2" s="1"/>
  <c r="BE403" i="2"/>
  <c r="BI403" i="2" s="1"/>
  <c r="BE395" i="2"/>
  <c r="BI395" i="2" s="1"/>
  <c r="BE387" i="2"/>
  <c r="BI387" i="2" s="1"/>
  <c r="BE379" i="2"/>
  <c r="BI379" i="2" s="1"/>
  <c r="BE371" i="2"/>
  <c r="BI371" i="2" s="1"/>
  <c r="BE363" i="2"/>
  <c r="BI363" i="2" s="1"/>
  <c r="BE355" i="2"/>
  <c r="BI355" i="2" s="1"/>
  <c r="BE347" i="2"/>
  <c r="BI347" i="2" s="1"/>
  <c r="BE339" i="2"/>
  <c r="BI339" i="2" s="1"/>
  <c r="BE331" i="2"/>
  <c r="BI331" i="2" s="1"/>
  <c r="BE323" i="2"/>
  <c r="BI323" i="2" s="1"/>
  <c r="BE315" i="2"/>
  <c r="BI315" i="2" s="1"/>
  <c r="BE307" i="2"/>
  <c r="BI307" i="2" s="1"/>
  <c r="BE299" i="2"/>
  <c r="BI299" i="2" s="1"/>
  <c r="BE291" i="2"/>
  <c r="BI291" i="2" s="1"/>
  <c r="BE283" i="2"/>
  <c r="BI283" i="2" s="1"/>
  <c r="BE275" i="2"/>
  <c r="BI275" i="2" s="1"/>
  <c r="BE267" i="2"/>
  <c r="BI267" i="2" s="1"/>
  <c r="BE259" i="2"/>
  <c r="BI259" i="2" s="1"/>
  <c r="BE251" i="2"/>
  <c r="BI251" i="2" s="1"/>
  <c r="BE243" i="2"/>
  <c r="BI243" i="2" s="1"/>
  <c r="BE235" i="2"/>
  <c r="BI235" i="2" s="1"/>
  <c r="BE227" i="2"/>
  <c r="BI227" i="2" s="1"/>
  <c r="BE219" i="2"/>
  <c r="BI219" i="2" s="1"/>
  <c r="BE211" i="2"/>
  <c r="BE203" i="2"/>
  <c r="BI203" i="2" s="1"/>
  <c r="BE195" i="2"/>
  <c r="BI195" i="2" s="1"/>
  <c r="BE187" i="2"/>
  <c r="BI187" i="2" s="1"/>
  <c r="BE179" i="2"/>
  <c r="BI179" i="2" s="1"/>
  <c r="BE171" i="2"/>
  <c r="BI171" i="2" s="1"/>
  <c r="BE163" i="2"/>
  <c r="BI163" i="2" s="1"/>
  <c r="BE155" i="2"/>
  <c r="BI155" i="2" s="1"/>
  <c r="BE147" i="2"/>
  <c r="BE139" i="2"/>
  <c r="BI139" i="2" s="1"/>
  <c r="BE131" i="2"/>
  <c r="BI131" i="2" s="1"/>
  <c r="BE123" i="2"/>
  <c r="BI123" i="2" s="1"/>
  <c r="BE115" i="2"/>
  <c r="BI115" i="2" s="1"/>
  <c r="BE107" i="2"/>
  <c r="BE99" i="2"/>
  <c r="BI99" i="2" s="1"/>
  <c r="BE91" i="2"/>
  <c r="BI91" i="2" s="1"/>
  <c r="BE83" i="2"/>
  <c r="BI83" i="2" s="1"/>
  <c r="BE75" i="2"/>
  <c r="BI75" i="2" s="1"/>
  <c r="BE67" i="2"/>
  <c r="BI67" i="2" s="1"/>
  <c r="BE59" i="2"/>
  <c r="BI59" i="2" s="1"/>
  <c r="BE51" i="2"/>
  <c r="BI51" i="2" s="1"/>
  <c r="BE43" i="2"/>
  <c r="BE35" i="2"/>
  <c r="BI35" i="2" s="1"/>
  <c r="BE27" i="2"/>
  <c r="BI27" i="2" s="1"/>
  <c r="BE19" i="2"/>
  <c r="BI19" i="2" s="1"/>
  <c r="BE11" i="2"/>
  <c r="BI11" i="2" s="1"/>
  <c r="BE1192" i="2"/>
  <c r="BI1192" i="2" s="1"/>
  <c r="BE1184" i="2"/>
  <c r="BI1184" i="2" s="1"/>
  <c r="BE1176" i="2"/>
  <c r="BI1176" i="2" s="1"/>
  <c r="BE1168" i="2"/>
  <c r="BI1168" i="2" s="1"/>
  <c r="BE1160" i="2"/>
  <c r="BI1160" i="2" s="1"/>
  <c r="BE1152" i="2"/>
  <c r="BI1152" i="2" s="1"/>
  <c r="BE1144" i="2"/>
  <c r="BE1136" i="2"/>
  <c r="BI1136" i="2" s="1"/>
  <c r="BE1128" i="2"/>
  <c r="BI1128" i="2" s="1"/>
  <c r="BE1120" i="2"/>
  <c r="BI1120" i="2" s="1"/>
  <c r="BE1112" i="2"/>
  <c r="BI1112" i="2" s="1"/>
  <c r="BE1104" i="2"/>
  <c r="BE1096" i="2"/>
  <c r="BI1096" i="2" s="1"/>
  <c r="BE1088" i="2"/>
  <c r="BI1088" i="2" s="1"/>
  <c r="BE1080" i="2"/>
  <c r="BI1080" i="2" s="1"/>
  <c r="BE1072" i="2"/>
  <c r="BI1072" i="2" s="1"/>
  <c r="BE1064" i="2"/>
  <c r="BE1056" i="2"/>
  <c r="BE1048" i="2"/>
  <c r="BI1048" i="2" s="1"/>
  <c r="BE1040" i="2"/>
  <c r="BE1032" i="2"/>
  <c r="BI1032" i="2" s="1"/>
  <c r="BE1024" i="2"/>
  <c r="BI1024" i="2" s="1"/>
  <c r="BE1016" i="2"/>
  <c r="BI1016" i="2" s="1"/>
  <c r="BE1008" i="2"/>
  <c r="BE1000" i="2"/>
  <c r="BI1000" i="2" s="1"/>
  <c r="BE992" i="2"/>
  <c r="BI992" i="2" s="1"/>
  <c r="BE984" i="2"/>
  <c r="BI984" i="2" s="1"/>
  <c r="BE976" i="2"/>
  <c r="BI976" i="2" s="1"/>
  <c r="BE968" i="2"/>
  <c r="BI968" i="2" s="1"/>
  <c r="BE960" i="2"/>
  <c r="BI960" i="2" s="1"/>
  <c r="BE952" i="2"/>
  <c r="BI952" i="2" s="1"/>
  <c r="BE944" i="2"/>
  <c r="BI944" i="2" s="1"/>
  <c r="BE936" i="2"/>
  <c r="BI936" i="2" s="1"/>
  <c r="BE928" i="2"/>
  <c r="BI928" i="2" s="1"/>
  <c r="BE920" i="2"/>
  <c r="BI920" i="2" s="1"/>
  <c r="BE912" i="2"/>
  <c r="BE904" i="2"/>
  <c r="BI904" i="2" s="1"/>
  <c r="BE896" i="2"/>
  <c r="BI896" i="2" s="1"/>
  <c r="BE888" i="2"/>
  <c r="BI888" i="2" s="1"/>
  <c r="BE880" i="2"/>
  <c r="BI880" i="2" s="1"/>
  <c r="BE872" i="2"/>
  <c r="BI872" i="2" s="1"/>
  <c r="BE864" i="2"/>
  <c r="BI864" i="2" s="1"/>
  <c r="BE856" i="2"/>
  <c r="BI856" i="2" s="1"/>
  <c r="BE848" i="2"/>
  <c r="BI848" i="2" s="1"/>
  <c r="BE840" i="2"/>
  <c r="BI840" i="2" s="1"/>
  <c r="BE832" i="2"/>
  <c r="BI832" i="2" s="1"/>
  <c r="BE824" i="2"/>
  <c r="BI824" i="2" s="1"/>
  <c r="BE816" i="2"/>
  <c r="BI816" i="2" s="1"/>
  <c r="BE808" i="2"/>
  <c r="BI808" i="2" s="1"/>
  <c r="BE800" i="2"/>
  <c r="BI800" i="2" s="1"/>
  <c r="BE792" i="2"/>
  <c r="BI792" i="2" s="1"/>
  <c r="BE784" i="2"/>
  <c r="BI784" i="2" s="1"/>
  <c r="BE776" i="2"/>
  <c r="BI776" i="2" s="1"/>
  <c r="BE768" i="2"/>
  <c r="BI768" i="2" s="1"/>
  <c r="BE760" i="2"/>
  <c r="BI760" i="2" s="1"/>
  <c r="BE752" i="2"/>
  <c r="BI752" i="2" s="1"/>
  <c r="BE744" i="2"/>
  <c r="BE736" i="2"/>
  <c r="BI736" i="2" s="1"/>
  <c r="BE728" i="2"/>
  <c r="BI728" i="2" s="1"/>
  <c r="BE720" i="2"/>
  <c r="BE712" i="2"/>
  <c r="BI712" i="2" s="1"/>
  <c r="BE704" i="2"/>
  <c r="BI704" i="2" s="1"/>
  <c r="BE696" i="2"/>
  <c r="BE688" i="2"/>
  <c r="BI688" i="2" s="1"/>
  <c r="BE680" i="2"/>
  <c r="BI680" i="2" s="1"/>
  <c r="BE672" i="2"/>
  <c r="BI672" i="2" s="1"/>
  <c r="BE664" i="2"/>
  <c r="BI664" i="2" s="1"/>
  <c r="BE656" i="2"/>
  <c r="BI656" i="2" s="1"/>
  <c r="BE648" i="2"/>
  <c r="BI648" i="2" s="1"/>
  <c r="BE640" i="2"/>
  <c r="BI640" i="2" s="1"/>
  <c r="BE632" i="2"/>
  <c r="BE624" i="2"/>
  <c r="BI624" i="2" s="1"/>
  <c r="BE616" i="2"/>
  <c r="BI616" i="2" s="1"/>
  <c r="BE608" i="2"/>
  <c r="BI608" i="2" s="1"/>
  <c r="BE600" i="2"/>
  <c r="BI600" i="2" s="1"/>
  <c r="BE592" i="2"/>
  <c r="BE584" i="2"/>
  <c r="BI584" i="2" s="1"/>
  <c r="BE576" i="2"/>
  <c r="BI576" i="2" s="1"/>
  <c r="BE568" i="2"/>
  <c r="BE560" i="2"/>
  <c r="BI560" i="2" s="1"/>
  <c r="BE552" i="2"/>
  <c r="BI552" i="2" s="1"/>
  <c r="BE544" i="2"/>
  <c r="BI544" i="2" s="1"/>
  <c r="BE536" i="2"/>
  <c r="BI536" i="2" s="1"/>
  <c r="BE528" i="2"/>
  <c r="BE520" i="2"/>
  <c r="BI520" i="2" s="1"/>
  <c r="BE512" i="2"/>
  <c r="BI512" i="2" s="1"/>
  <c r="BE504" i="2"/>
  <c r="BI504" i="2" s="1"/>
  <c r="BE496" i="2"/>
  <c r="BI496" i="2" s="1"/>
  <c r="BE488" i="2"/>
  <c r="BE480" i="2"/>
  <c r="BI480" i="2" s="1"/>
  <c r="BE472" i="2"/>
  <c r="BI472" i="2" s="1"/>
  <c r="BE464" i="2"/>
  <c r="BI464" i="2" s="1"/>
  <c r="BE456" i="2"/>
  <c r="BI456" i="2" s="1"/>
  <c r="BE448" i="2"/>
  <c r="BI448" i="2" s="1"/>
  <c r="BE440" i="2"/>
  <c r="BI440" i="2" s="1"/>
  <c r="BE432" i="2"/>
  <c r="BI432" i="2" s="1"/>
  <c r="BE424" i="2"/>
  <c r="BI424" i="2" s="1"/>
  <c r="BE416" i="2"/>
  <c r="BI416" i="2" s="1"/>
  <c r="BE408" i="2"/>
  <c r="BI408" i="2" s="1"/>
  <c r="BE400" i="2"/>
  <c r="BI400" i="2" s="1"/>
  <c r="BE392" i="2"/>
  <c r="BI392" i="2" s="1"/>
  <c r="BE384" i="2"/>
  <c r="BI384" i="2" s="1"/>
  <c r="BE376" i="2"/>
  <c r="BE368" i="2"/>
  <c r="BI368" i="2" s="1"/>
  <c r="BE360" i="2"/>
  <c r="BI360" i="2" s="1"/>
  <c r="BE352" i="2"/>
  <c r="BI352" i="2" s="1"/>
  <c r="BE344" i="2"/>
  <c r="BI344" i="2" s="1"/>
  <c r="BE336" i="2"/>
  <c r="BE328" i="2"/>
  <c r="BI328" i="2" s="1"/>
  <c r="BE320" i="2"/>
  <c r="BI320" i="2" s="1"/>
  <c r="BE312" i="2"/>
  <c r="BI312" i="2" s="1"/>
  <c r="BE304" i="2"/>
  <c r="BI304" i="2" s="1"/>
  <c r="BE296" i="2"/>
  <c r="BE288" i="2"/>
  <c r="BI288" i="2" s="1"/>
  <c r="BE280" i="2"/>
  <c r="BI280" i="2" s="1"/>
  <c r="BE272" i="2"/>
  <c r="BI272" i="2" s="1"/>
  <c r="BE264" i="2"/>
  <c r="BI264" i="2" s="1"/>
  <c r="BE256" i="2"/>
  <c r="BI256" i="2" s="1"/>
  <c r="BE248" i="2"/>
  <c r="BI248" i="2" s="1"/>
  <c r="BE240" i="2"/>
  <c r="BI240" i="2" s="1"/>
  <c r="BE232" i="2"/>
  <c r="BI232" i="2" s="1"/>
  <c r="BE224" i="2"/>
  <c r="BI224" i="2" s="1"/>
  <c r="BE216" i="2"/>
  <c r="BI216" i="2" s="1"/>
  <c r="BE208" i="2"/>
  <c r="BI208" i="2" s="1"/>
  <c r="BE200" i="2"/>
  <c r="BI200" i="2" s="1"/>
  <c r="BE192" i="2"/>
  <c r="BI192" i="2" s="1"/>
  <c r="BE184" i="2"/>
  <c r="BI184" i="2" s="1"/>
  <c r="BE176" i="2"/>
  <c r="BI176" i="2" s="1"/>
  <c r="BE168" i="2"/>
  <c r="BI168" i="2" s="1"/>
  <c r="BE160" i="2"/>
  <c r="BI160" i="2" s="1"/>
  <c r="BE152" i="2"/>
  <c r="BI152" i="2" s="1"/>
  <c r="BE144" i="2"/>
  <c r="BI144" i="2" s="1"/>
  <c r="BE136" i="2"/>
  <c r="BI136" i="2" s="1"/>
  <c r="BE128" i="2"/>
  <c r="BI128" i="2" s="1"/>
  <c r="BE120" i="2"/>
  <c r="BI120" i="2" s="1"/>
  <c r="BE112" i="2"/>
  <c r="BI112" i="2" s="1"/>
  <c r="BE104" i="2"/>
  <c r="BE96" i="2"/>
  <c r="BI96" i="2" s="1"/>
  <c r="BE88" i="2"/>
  <c r="BI88" i="2" s="1"/>
  <c r="BE80" i="2"/>
  <c r="BI80" i="2" s="1"/>
  <c r="BE72" i="2"/>
  <c r="BI72" i="2" s="1"/>
  <c r="BE64" i="2"/>
  <c r="BI64" i="2" s="1"/>
  <c r="BE56" i="2"/>
  <c r="BI56" i="2" s="1"/>
  <c r="BE48" i="2"/>
  <c r="BI48" i="2" s="1"/>
  <c r="BE40" i="2"/>
  <c r="BI40" i="2" s="1"/>
  <c r="BE32" i="2"/>
  <c r="BI32" i="2" s="1"/>
  <c r="BE24" i="2"/>
  <c r="BI24" i="2" s="1"/>
  <c r="BE16" i="2"/>
  <c r="BI16" i="2" s="1"/>
  <c r="BE8" i="2"/>
  <c r="BI8" i="2" s="1"/>
  <c r="BE1191" i="2"/>
  <c r="BI1191" i="2" s="1"/>
  <c r="BE1183" i="2"/>
  <c r="BE1175" i="2"/>
  <c r="BI1175" i="2" s="1"/>
  <c r="BE1167" i="2"/>
  <c r="BI1167" i="2" s="1"/>
  <c r="BE1159" i="2"/>
  <c r="BI1159" i="2" s="1"/>
  <c r="BE1151" i="2"/>
  <c r="BI1151" i="2" s="1"/>
  <c r="BE1143" i="2"/>
  <c r="BI1143" i="2" s="1"/>
  <c r="BE1135" i="2"/>
  <c r="BI1135" i="2" s="1"/>
  <c r="BE1127" i="2"/>
  <c r="BI1127" i="2" s="1"/>
  <c r="BE1119" i="2"/>
  <c r="BI1119" i="2" s="1"/>
  <c r="BE1111" i="2"/>
  <c r="BI1111" i="2" s="1"/>
  <c r="BE1103" i="2"/>
  <c r="BE1095" i="2"/>
  <c r="BI1095" i="2" s="1"/>
  <c r="BE1087" i="2"/>
  <c r="BI1087" i="2" s="1"/>
  <c r="BE1079" i="2"/>
  <c r="BE1071" i="2"/>
  <c r="BI1071" i="2" s="1"/>
  <c r="BE1063" i="2"/>
  <c r="BI1063" i="2" s="1"/>
  <c r="BE1055" i="2"/>
  <c r="BI1055" i="2" s="1"/>
  <c r="BE1047" i="2"/>
  <c r="BI1047" i="2" s="1"/>
  <c r="BE1039" i="2"/>
  <c r="BI1039" i="2" s="1"/>
  <c r="BE1031" i="2"/>
  <c r="BI1031" i="2" s="1"/>
  <c r="BE1023" i="2"/>
  <c r="BI1023" i="2" s="1"/>
  <c r="BE1015" i="2"/>
  <c r="BI1015" i="2" s="1"/>
  <c r="BE1007" i="2"/>
  <c r="BI1007" i="2" s="1"/>
  <c r="BE999" i="2"/>
  <c r="BI999" i="2" s="1"/>
  <c r="BE991" i="2"/>
  <c r="BI991" i="2" s="1"/>
  <c r="BE983" i="2"/>
  <c r="BI983" i="2" s="1"/>
  <c r="BE975" i="2"/>
  <c r="BE967" i="2"/>
  <c r="BI967" i="2" s="1"/>
  <c r="BE959" i="2"/>
  <c r="BI959" i="2" s="1"/>
  <c r="BE951" i="2"/>
  <c r="BI951" i="2" s="1"/>
  <c r="BE943" i="2"/>
  <c r="BI943" i="2" s="1"/>
  <c r="BE935" i="2"/>
  <c r="BE927" i="2"/>
  <c r="BI927" i="2" s="1"/>
  <c r="BE919" i="2"/>
  <c r="BI919" i="2" s="1"/>
  <c r="BE911" i="2"/>
  <c r="BI911" i="2" s="1"/>
  <c r="BE903" i="2"/>
  <c r="BI903" i="2" s="1"/>
  <c r="BE895" i="2"/>
  <c r="BI895" i="2" s="1"/>
  <c r="BE887" i="2"/>
  <c r="BI887" i="2" s="1"/>
  <c r="BE879" i="2"/>
  <c r="BI879" i="2" s="1"/>
  <c r="BE871" i="2"/>
  <c r="BI871" i="2" s="1"/>
  <c r="BE863" i="2"/>
  <c r="BI863" i="2" s="1"/>
  <c r="BE855" i="2"/>
  <c r="BI855" i="2" s="1"/>
  <c r="BE847" i="2"/>
  <c r="BI847" i="2" s="1"/>
  <c r="BE839" i="2"/>
  <c r="BI839" i="2" s="1"/>
  <c r="BE831" i="2"/>
  <c r="BI831" i="2" s="1"/>
  <c r="BE823" i="2"/>
  <c r="BI823" i="2" s="1"/>
  <c r="BE815" i="2"/>
  <c r="BI815" i="2" s="1"/>
  <c r="BE807" i="2"/>
  <c r="BI807" i="2" s="1"/>
  <c r="BE799" i="2"/>
  <c r="BI799" i="2" s="1"/>
  <c r="BE791" i="2"/>
  <c r="BI791" i="2" s="1"/>
  <c r="BE783" i="2"/>
  <c r="BE775" i="2"/>
  <c r="BI775" i="2" s="1"/>
  <c r="BE767" i="2"/>
  <c r="BE759" i="2"/>
  <c r="BE751" i="2"/>
  <c r="BI751" i="2" s="1"/>
  <c r="BE743" i="2"/>
  <c r="BI743" i="2" s="1"/>
  <c r="BE735" i="2"/>
  <c r="BI735" i="2" s="1"/>
  <c r="BE727" i="2"/>
  <c r="BI727" i="2" s="1"/>
  <c r="BE719" i="2"/>
  <c r="BI719" i="2" s="1"/>
  <c r="BE711" i="2"/>
  <c r="BI711" i="2" s="1"/>
  <c r="BE703" i="2"/>
  <c r="BI703" i="2" s="1"/>
  <c r="BE695" i="2"/>
  <c r="BI695" i="2" s="1"/>
  <c r="BE687" i="2"/>
  <c r="BI687" i="2" s="1"/>
  <c r="BE679" i="2"/>
  <c r="BI679" i="2" s="1"/>
  <c r="BE671" i="2"/>
  <c r="BI671" i="2" s="1"/>
  <c r="BE663" i="2"/>
  <c r="BI663" i="2" s="1"/>
  <c r="BE655" i="2"/>
  <c r="BI655" i="2" s="1"/>
  <c r="BE647" i="2"/>
  <c r="BI647" i="2" s="1"/>
  <c r="BE639" i="2"/>
  <c r="BI639" i="2" s="1"/>
  <c r="BE631" i="2"/>
  <c r="BE623" i="2"/>
  <c r="BI623" i="2" s="1"/>
  <c r="BE615" i="2"/>
  <c r="BI615" i="2" s="1"/>
  <c r="BE607" i="2"/>
  <c r="BI607" i="2" s="1"/>
  <c r="BE599" i="2"/>
  <c r="BI599" i="2" s="1"/>
  <c r="BE591" i="2"/>
  <c r="BE583" i="2"/>
  <c r="BI583" i="2" s="1"/>
  <c r="BE575" i="2"/>
  <c r="BI575" i="2" s="1"/>
  <c r="BE567" i="2"/>
  <c r="BI567" i="2" s="1"/>
  <c r="BE559" i="2"/>
  <c r="BI559" i="2" s="1"/>
  <c r="BE551" i="2"/>
  <c r="BI551" i="2" s="1"/>
  <c r="BE543" i="2"/>
  <c r="BI543" i="2" s="1"/>
  <c r="BE535" i="2"/>
  <c r="BI535" i="2" s="1"/>
  <c r="BE527" i="2"/>
  <c r="BI527" i="2" s="1"/>
  <c r="BE519" i="2"/>
  <c r="BI519" i="2" s="1"/>
  <c r="BE511" i="2"/>
  <c r="BI511" i="2" s="1"/>
  <c r="BE503" i="2"/>
  <c r="BI503" i="2" s="1"/>
  <c r="BE495" i="2"/>
  <c r="BI495" i="2" s="1"/>
  <c r="BE487" i="2"/>
  <c r="BI487" i="2" s="1"/>
  <c r="BE479" i="2"/>
  <c r="BE471" i="2"/>
  <c r="BI471" i="2" s="1"/>
  <c r="BE463" i="2"/>
  <c r="BI463" i="2" s="1"/>
  <c r="BE455" i="2"/>
  <c r="BI455" i="2" s="1"/>
  <c r="BE447" i="2"/>
  <c r="BI447" i="2" s="1"/>
  <c r="BE439" i="2"/>
  <c r="BI439" i="2" s="1"/>
  <c r="BE431" i="2"/>
  <c r="BI431" i="2" s="1"/>
  <c r="BE423" i="2"/>
  <c r="BI423" i="2" s="1"/>
  <c r="BE415" i="2"/>
  <c r="BI415" i="2" s="1"/>
  <c r="BE407" i="2"/>
  <c r="BI407" i="2" s="1"/>
  <c r="BE399" i="2"/>
  <c r="BE391" i="2"/>
  <c r="BI391" i="2" s="1"/>
  <c r="BE383" i="2"/>
  <c r="BI383" i="2" s="1"/>
  <c r="BE375" i="2"/>
  <c r="BI375" i="2" s="1"/>
  <c r="BE367" i="2"/>
  <c r="BI367" i="2" s="1"/>
  <c r="BE359" i="2"/>
  <c r="BI359" i="2" s="1"/>
  <c r="BE351" i="2"/>
  <c r="BI351" i="2" s="1"/>
  <c r="BE343" i="2"/>
  <c r="BI343" i="2" s="1"/>
  <c r="BE335" i="2"/>
  <c r="BI335" i="2" s="1"/>
  <c r="BE327" i="2"/>
  <c r="BI327" i="2" s="1"/>
  <c r="BE319" i="2"/>
  <c r="BI319" i="2" s="1"/>
  <c r="BE311" i="2"/>
  <c r="BE303" i="2"/>
  <c r="BI303" i="2" s="1"/>
  <c r="BE295" i="2"/>
  <c r="BI295" i="2" s="1"/>
  <c r="BE287" i="2"/>
  <c r="BE279" i="2"/>
  <c r="BI279" i="2" s="1"/>
  <c r="BE271" i="2"/>
  <c r="BI271" i="2" s="1"/>
  <c r="BE263" i="2"/>
  <c r="BI263" i="2" s="1"/>
  <c r="BE255" i="2"/>
  <c r="BI255" i="2" s="1"/>
  <c r="BE247" i="2"/>
  <c r="BI247" i="2" s="1"/>
  <c r="BE239" i="2"/>
  <c r="BI239" i="2" s="1"/>
  <c r="BE231" i="2"/>
  <c r="BI231" i="2" s="1"/>
  <c r="BE223" i="2"/>
  <c r="BI223" i="2" s="1"/>
  <c r="BE215" i="2"/>
  <c r="BI215" i="2" s="1"/>
  <c r="BE207" i="2"/>
  <c r="BI207" i="2" s="1"/>
  <c r="BE199" i="2"/>
  <c r="BI199" i="2" s="1"/>
  <c r="BE191" i="2"/>
  <c r="BI191" i="2" s="1"/>
  <c r="BE183" i="2"/>
  <c r="BI183" i="2" s="1"/>
  <c r="BE175" i="2"/>
  <c r="BI175" i="2" s="1"/>
  <c r="BE167" i="2"/>
  <c r="BI167" i="2" s="1"/>
  <c r="BE159" i="2"/>
  <c r="BE151" i="2"/>
  <c r="BI151" i="2" s="1"/>
  <c r="BE143" i="2"/>
  <c r="BE135" i="2"/>
  <c r="BI135" i="2" s="1"/>
  <c r="BE127" i="2"/>
  <c r="BI127" i="2" s="1"/>
  <c r="BE119" i="2"/>
  <c r="BI119" i="2" s="1"/>
  <c r="BE111" i="2"/>
  <c r="BI111" i="2" s="1"/>
  <c r="BE103" i="2"/>
  <c r="BI103" i="2" s="1"/>
  <c r="BE95" i="2"/>
  <c r="BI95" i="2" s="1"/>
  <c r="BE87" i="2"/>
  <c r="BI87" i="2" s="1"/>
  <c r="BE79" i="2"/>
  <c r="BI79" i="2" s="1"/>
  <c r="BE71" i="2"/>
  <c r="BI71" i="2" s="1"/>
  <c r="BE63" i="2"/>
  <c r="BI63" i="2" s="1"/>
  <c r="BE55" i="2"/>
  <c r="BI55" i="2" s="1"/>
  <c r="BE47" i="2"/>
  <c r="BI47" i="2" s="1"/>
  <c r="BE39" i="2"/>
  <c r="BI39" i="2" s="1"/>
  <c r="BE31" i="2"/>
  <c r="BE23" i="2"/>
  <c r="BI23" i="2" s="1"/>
  <c r="BE15" i="2"/>
  <c r="BE7" i="2"/>
  <c r="BI7" i="2" s="1"/>
  <c r="BI182" i="2"/>
  <c r="BI6" i="2"/>
  <c r="BI670" i="2"/>
  <c r="BI166" i="2"/>
  <c r="BI526" i="2"/>
  <c r="BI350" i="2"/>
  <c r="BI158" i="2"/>
  <c r="BF670" i="2"/>
  <c r="BF350" i="2"/>
  <c r="BG350" i="2"/>
  <c r="BF182" i="2"/>
  <c r="BG182" i="2"/>
  <c r="BG158" i="2"/>
  <c r="BG670" i="2"/>
  <c r="BG526" i="2"/>
  <c r="BI683" i="2"/>
  <c r="BI107" i="2"/>
  <c r="BI376" i="2"/>
  <c r="BI891" i="2"/>
  <c r="BI632" i="2"/>
  <c r="BI36" i="2"/>
  <c r="BI591" i="2"/>
  <c r="BI673" i="2"/>
  <c r="BI657" i="2"/>
  <c r="BI637" i="2"/>
  <c r="BI513" i="2"/>
  <c r="BI413" i="2"/>
  <c r="BI385" i="2"/>
  <c r="BI369" i="2"/>
  <c r="BI349" i="2"/>
  <c r="BI225" i="2"/>
  <c r="BI173" i="2"/>
  <c r="BI157" i="2"/>
  <c r="BI65" i="2"/>
  <c r="BI1133" i="2"/>
  <c r="BI1097" i="2"/>
  <c r="BI869" i="2"/>
  <c r="BI857" i="2"/>
  <c r="BI681" i="2"/>
  <c r="BI649" i="2"/>
  <c r="BI549" i="2"/>
  <c r="BI485" i="2"/>
  <c r="BI381" i="2"/>
  <c r="BI353" i="2"/>
  <c r="BI177" i="2"/>
  <c r="BI161" i="2"/>
  <c r="BI141" i="2"/>
  <c r="BI93" i="2"/>
  <c r="BI73" i="2"/>
  <c r="BI57" i="2"/>
  <c r="BI29" i="2"/>
  <c r="BI668" i="2"/>
  <c r="BI596" i="2"/>
  <c r="BI592" i="2"/>
  <c r="BI568" i="2"/>
  <c r="BI488" i="2"/>
  <c r="BI356" i="2"/>
  <c r="BI60" i="2"/>
  <c r="BI885" i="2"/>
  <c r="BI865" i="2"/>
  <c r="BI853" i="2"/>
  <c r="BI813" i="2"/>
  <c r="BI645" i="2"/>
  <c r="BI613" i="2"/>
  <c r="BI553" i="2"/>
  <c r="BI521" i="2"/>
  <c r="BI417" i="2"/>
  <c r="BI393" i="2"/>
  <c r="BI377" i="2"/>
  <c r="BI357" i="2"/>
  <c r="BI169" i="2"/>
  <c r="BI153" i="2"/>
  <c r="BI61" i="2"/>
  <c r="BI45" i="2"/>
  <c r="BI37" i="2"/>
  <c r="BI675" i="2"/>
  <c r="BI595" i="2"/>
  <c r="BI159" i="2"/>
  <c r="BI43" i="2"/>
  <c r="BI31" i="2"/>
  <c r="BI929" i="2"/>
  <c r="BI889" i="2"/>
  <c r="BI669" i="2"/>
  <c r="BI653" i="2"/>
  <c r="BI569" i="2"/>
  <c r="BI525" i="2"/>
  <c r="BI505" i="2"/>
  <c r="BI389" i="2"/>
  <c r="BI373" i="2"/>
  <c r="BI361" i="2"/>
  <c r="BI181" i="2"/>
  <c r="BI165" i="2"/>
  <c r="BI69" i="2"/>
  <c r="BI53" i="2"/>
  <c r="BI41" i="2"/>
  <c r="BI33" i="2"/>
  <c r="BI5" i="2"/>
  <c r="BI974" i="2"/>
  <c r="BI894" i="2"/>
  <c r="BI886" i="2"/>
  <c r="BI870" i="2"/>
  <c r="BI854" i="2"/>
  <c r="BI806" i="2"/>
  <c r="BI662" i="2"/>
  <c r="BI654" i="2"/>
  <c r="BI646" i="2"/>
  <c r="BI622" i="2"/>
  <c r="BI614" i="2"/>
  <c r="BI590" i="2"/>
  <c r="BI566" i="2"/>
  <c r="BI558" i="2"/>
  <c r="BI554" i="2"/>
  <c r="BI550" i="2"/>
  <c r="BI510" i="2"/>
  <c r="BI486" i="2"/>
  <c r="BI470" i="2"/>
  <c r="BI414" i="2"/>
  <c r="BI390" i="2"/>
  <c r="BI382" i="2"/>
  <c r="BI374" i="2"/>
  <c r="BI142" i="2"/>
  <c r="BI118" i="2"/>
  <c r="BI70" i="2"/>
  <c r="BI62" i="2"/>
  <c r="BI54" i="2"/>
  <c r="BI46" i="2"/>
  <c r="BI38" i="2"/>
  <c r="BI30" i="2"/>
  <c r="BI3" i="2"/>
  <c r="BI843" i="2"/>
  <c r="BI827" i="2"/>
  <c r="BI811" i="2"/>
  <c r="BI763" i="2"/>
  <c r="BI1198" i="2"/>
  <c r="BI1190" i="2"/>
  <c r="BI1186" i="2"/>
  <c r="BI1182" i="2"/>
  <c r="BI1174" i="2"/>
  <c r="BI1166" i="2"/>
  <c r="BI1158" i="2"/>
  <c r="BI1150" i="2"/>
  <c r="BI1142" i="2"/>
  <c r="BI1134" i="2"/>
  <c r="BI1126" i="2"/>
  <c r="BI1118" i="2"/>
  <c r="BI1110" i="2"/>
  <c r="BI1106" i="2"/>
  <c r="BI1102" i="2"/>
  <c r="BI1094" i="2"/>
  <c r="BI1173" i="2"/>
  <c r="BI1085" i="2"/>
  <c r="BI1077" i="2"/>
  <c r="BI1069" i="2"/>
  <c r="BI1061" i="2"/>
  <c r="BI1053" i="2"/>
  <c r="BI1045" i="2"/>
  <c r="BI1037" i="2"/>
  <c r="BI1029" i="2"/>
  <c r="BI1021" i="2"/>
  <c r="BI1013" i="2"/>
  <c r="BI1005" i="2"/>
  <c r="BI997" i="2"/>
  <c r="BI989" i="2"/>
  <c r="BI981" i="2"/>
  <c r="BI973" i="2"/>
  <c r="BI965" i="2"/>
  <c r="BI1197" i="2"/>
  <c r="BI1193" i="2"/>
  <c r="BI1189" i="2"/>
  <c r="BI1185" i="2"/>
  <c r="BI1181" i="2"/>
  <c r="BI1177" i="2"/>
  <c r="BI1169" i="2"/>
  <c r="BI1165" i="2"/>
  <c r="BI1161" i="2"/>
  <c r="BI1157" i="2"/>
  <c r="BI1153" i="2"/>
  <c r="BI1149" i="2"/>
  <c r="BI1145" i="2"/>
  <c r="BI1141" i="2"/>
  <c r="BI1137" i="2"/>
  <c r="BI1129" i="2"/>
  <c r="BI1125" i="2"/>
  <c r="BI1121" i="2"/>
  <c r="BI1117" i="2"/>
  <c r="BI1113" i="2"/>
  <c r="BI1109" i="2"/>
  <c r="BI1105" i="2"/>
  <c r="BI1101" i="2"/>
  <c r="BI1093" i="2"/>
  <c r="BI1089" i="2"/>
  <c r="BI1081" i="2"/>
  <c r="BI1073" i="2"/>
  <c r="BI1065" i="2"/>
  <c r="BI1057" i="2"/>
  <c r="BI1049" i="2"/>
  <c r="BI1041" i="2"/>
  <c r="BI1033" i="2"/>
  <c r="BI1025" i="2"/>
  <c r="BI1017" i="2"/>
  <c r="BI1009" i="2"/>
  <c r="BI1001" i="2"/>
  <c r="BI993" i="2"/>
  <c r="BI985" i="2"/>
  <c r="BI977" i="2"/>
  <c r="BI969" i="2"/>
  <c r="BI961" i="2"/>
  <c r="BI957" i="2"/>
  <c r="BI953" i="2"/>
  <c r="BI949" i="2"/>
  <c r="BI945" i="2"/>
  <c r="BI941" i="2"/>
  <c r="BI937" i="2"/>
  <c r="BI933" i="2"/>
  <c r="BI925" i="2"/>
  <c r="BI921" i="2"/>
  <c r="BI917" i="2"/>
  <c r="BI913" i="2"/>
  <c r="BI909" i="2"/>
  <c r="BI905" i="2"/>
  <c r="BI901" i="2"/>
  <c r="BI13" i="2"/>
  <c r="BI1196" i="2"/>
  <c r="BI1172" i="2"/>
  <c r="BI1144" i="2"/>
  <c r="BI1124" i="2"/>
  <c r="BI1108" i="2"/>
  <c r="BI1104" i="2"/>
  <c r="BI1064" i="2"/>
  <c r="BI1056" i="2"/>
  <c r="BI1040" i="2"/>
  <c r="BI1008" i="2"/>
  <c r="BI956" i="2"/>
  <c r="BI924" i="2"/>
  <c r="BI916" i="2"/>
  <c r="BI912" i="2"/>
  <c r="BI892" i="2"/>
  <c r="BI868" i="2"/>
  <c r="BI1183" i="2"/>
  <c r="BI1103" i="2"/>
  <c r="BI1079" i="2"/>
  <c r="BI975" i="2"/>
  <c r="BI935" i="2"/>
  <c r="BI631" i="2"/>
  <c r="BI479" i="2"/>
  <c r="BI399" i="2"/>
  <c r="BI311" i="2"/>
  <c r="BI287" i="2"/>
  <c r="BI211" i="2"/>
  <c r="BI147" i="2"/>
  <c r="BI143" i="2"/>
  <c r="BI15" i="2"/>
  <c r="BI1195" i="2"/>
  <c r="BI1147" i="2"/>
  <c r="BI1131" i="2"/>
  <c r="BI1067" i="2"/>
  <c r="BI1003" i="2"/>
  <c r="BI783" i="2"/>
  <c r="BI767" i="2"/>
  <c r="BI759" i="2"/>
  <c r="BI659" i="2"/>
  <c r="BI531" i="2"/>
  <c r="BI1086" i="2"/>
  <c r="BI1078" i="2"/>
  <c r="BI1070" i="2"/>
  <c r="BI1066" i="2"/>
  <c r="BI1062" i="2"/>
  <c r="BI1054" i="2"/>
  <c r="BI1046" i="2"/>
  <c r="BI1038" i="2"/>
  <c r="BI1030" i="2"/>
  <c r="BI1022" i="2"/>
  <c r="BI1014" i="2"/>
  <c r="BI1006" i="2"/>
  <c r="BI1002" i="2"/>
  <c r="BI998" i="2"/>
  <c r="BI990" i="2"/>
  <c r="BI982" i="2"/>
  <c r="BI970" i="2"/>
  <c r="BI966" i="2"/>
  <c r="BI958" i="2"/>
  <c r="BI950" i="2"/>
  <c r="BI942" i="2"/>
  <c r="BI934" i="2"/>
  <c r="BI926" i="2"/>
  <c r="BI918" i="2"/>
  <c r="BI910" i="2"/>
  <c r="BI906" i="2"/>
  <c r="BI902" i="2"/>
  <c r="BI878" i="2"/>
  <c r="BI874" i="2"/>
  <c r="BI862" i="2"/>
  <c r="BI850" i="2"/>
  <c r="BI846" i="2"/>
  <c r="BI838" i="2"/>
  <c r="BI830" i="2"/>
  <c r="BI822" i="2"/>
  <c r="BI818" i="2"/>
  <c r="BI814" i="2"/>
  <c r="BI798" i="2"/>
  <c r="BI790" i="2"/>
  <c r="BI782" i="2"/>
  <c r="BI774" i="2"/>
  <c r="BI766" i="2"/>
  <c r="BI758" i="2"/>
  <c r="BI750" i="2"/>
  <c r="BI742" i="2"/>
  <c r="BI734" i="2"/>
  <c r="BI730" i="2"/>
  <c r="BI726" i="2"/>
  <c r="BI718" i="2"/>
  <c r="BI710" i="2"/>
  <c r="BI702" i="2"/>
  <c r="BI694" i="2"/>
  <c r="BI686" i="2"/>
  <c r="BI678" i="2"/>
  <c r="BI638" i="2"/>
  <c r="BI630" i="2"/>
  <c r="BI618" i="2"/>
  <c r="BI606" i="2"/>
  <c r="BI598" i="2"/>
  <c r="BI582" i="2"/>
  <c r="BI574" i="2"/>
  <c r="BI542" i="2"/>
  <c r="BI534" i="2"/>
  <c r="BI518" i="2"/>
  <c r="BI502" i="2"/>
  <c r="BI498" i="2"/>
  <c r="BI494" i="2"/>
  <c r="BI478" i="2"/>
  <c r="BI462" i="2"/>
  <c r="BI454" i="2"/>
  <c r="BI446" i="2"/>
  <c r="BI438" i="2"/>
  <c r="BI430" i="2"/>
  <c r="BI426" i="2"/>
  <c r="BI422" i="2"/>
  <c r="BI406" i="2"/>
  <c r="BI398" i="2"/>
  <c r="BI366" i="2"/>
  <c r="BI358" i="2"/>
  <c r="BI342" i="2"/>
  <c r="BI334" i="2"/>
  <c r="BI326" i="2"/>
  <c r="BI318" i="2"/>
  <c r="BI310" i="2"/>
  <c r="BI302" i="2"/>
  <c r="BI294" i="2"/>
  <c r="BI286" i="2"/>
  <c r="BI278" i="2"/>
  <c r="BI270" i="2"/>
  <c r="BI262" i="2"/>
  <c r="BI254" i="2"/>
  <c r="BI246" i="2"/>
  <c r="BI242" i="2"/>
  <c r="BI238" i="2"/>
  <c r="BI230" i="2"/>
  <c r="BI222" i="2"/>
  <c r="BI214" i="2"/>
  <c r="BI206" i="2"/>
  <c r="BI198" i="2"/>
  <c r="BI190" i="2"/>
  <c r="BI174" i="2"/>
  <c r="BI150" i="2"/>
  <c r="BI134" i="2"/>
  <c r="BI126" i="2"/>
  <c r="BI110" i="2"/>
  <c r="BI102" i="2"/>
  <c r="BI94" i="2"/>
  <c r="BI86" i="2"/>
  <c r="BI82" i="2"/>
  <c r="BI78" i="2"/>
  <c r="BI50" i="2"/>
  <c r="BI22" i="2"/>
  <c r="BI14" i="2"/>
  <c r="BI897" i="2"/>
  <c r="BI893" i="2"/>
  <c r="BI881" i="2"/>
  <c r="BI877" i="2"/>
  <c r="BI873" i="2"/>
  <c r="BI861" i="2"/>
  <c r="BI849" i="2"/>
  <c r="BI845" i="2"/>
  <c r="BI841" i="2"/>
  <c r="BI837" i="2"/>
  <c r="BI833" i="2"/>
  <c r="BI829" i="2"/>
  <c r="BI825" i="2"/>
  <c r="BI821" i="2"/>
  <c r="BI817" i="2"/>
  <c r="BI809" i="2"/>
  <c r="BI805" i="2"/>
  <c r="BI801" i="2"/>
  <c r="BI797" i="2"/>
  <c r="BI793" i="2"/>
  <c r="BI789" i="2"/>
  <c r="BI785" i="2"/>
  <c r="BI781" i="2"/>
  <c r="BI777" i="2"/>
  <c r="BI773" i="2"/>
  <c r="BI769" i="2"/>
  <c r="BI765" i="2"/>
  <c r="BI761" i="2"/>
  <c r="BI757" i="2"/>
  <c r="BI753" i="2"/>
  <c r="BI749" i="2"/>
  <c r="BI745" i="2"/>
  <c r="BI741" i="2"/>
  <c r="BI737" i="2"/>
  <c r="BI733" i="2"/>
  <c r="BI729" i="2"/>
  <c r="BI725" i="2"/>
  <c r="BI721" i="2"/>
  <c r="BI717" i="2"/>
  <c r="BI713" i="2"/>
  <c r="BI709" i="2"/>
  <c r="BI705" i="2"/>
  <c r="BI701" i="2"/>
  <c r="BI697" i="2"/>
  <c r="BI693" i="2"/>
  <c r="BI689" i="2"/>
  <c r="BI685" i="2"/>
  <c r="BI677" i="2"/>
  <c r="BI665" i="2"/>
  <c r="BI661" i="2"/>
  <c r="BI641" i="2"/>
  <c r="BI633" i="2"/>
  <c r="BI629" i="2"/>
  <c r="BI625" i="2"/>
  <c r="BI621" i="2"/>
  <c r="BI617" i="2"/>
  <c r="BI609" i="2"/>
  <c r="BI605" i="2"/>
  <c r="BI601" i="2"/>
  <c r="BI597" i="2"/>
  <c r="BI593" i="2"/>
  <c r="BI589" i="2"/>
  <c r="BI585" i="2"/>
  <c r="BI581" i="2"/>
  <c r="BI577" i="2"/>
  <c r="BI573" i="2"/>
  <c r="BI565" i="2"/>
  <c r="BI561" i="2"/>
  <c r="BI557" i="2"/>
  <c r="BI545" i="2"/>
  <c r="BI541" i="2"/>
  <c r="BI537" i="2"/>
  <c r="BI533" i="2"/>
  <c r="BI529" i="2"/>
  <c r="BI517" i="2"/>
  <c r="BI509" i="2"/>
  <c r="BI501" i="2"/>
  <c r="BI497" i="2"/>
  <c r="BI493" i="2"/>
  <c r="BI489" i="2"/>
  <c r="BI481" i="2"/>
  <c r="BI477" i="2"/>
  <c r="BI473" i="2"/>
  <c r="BI469" i="2"/>
  <c r="BI465" i="2"/>
  <c r="BI461" i="2"/>
  <c r="BI457" i="2"/>
  <c r="BI453" i="2"/>
  <c r="BI449" i="2"/>
  <c r="BI445" i="2"/>
  <c r="BI441" i="2"/>
  <c r="BI437" i="2"/>
  <c r="BI433" i="2"/>
  <c r="BI429" i="2"/>
  <c r="BI425" i="2"/>
  <c r="BI421" i="2"/>
  <c r="BI409" i="2"/>
  <c r="BI405" i="2"/>
  <c r="BI401" i="2"/>
  <c r="BI397" i="2"/>
  <c r="BI365" i="2"/>
  <c r="BI345" i="2"/>
  <c r="BI341" i="2"/>
  <c r="BI337" i="2"/>
  <c r="BI333" i="2"/>
  <c r="BI329" i="2"/>
  <c r="BI325" i="2"/>
  <c r="BI321" i="2"/>
  <c r="BI317" i="2"/>
  <c r="BI313" i="2"/>
  <c r="BI309" i="2"/>
  <c r="BI305" i="2"/>
  <c r="BI301" i="2"/>
  <c r="BI297" i="2"/>
  <c r="BI293" i="2"/>
  <c r="BI289" i="2"/>
  <c r="BI285" i="2"/>
  <c r="BI281" i="2"/>
  <c r="BI277" i="2"/>
  <c r="BI273" i="2"/>
  <c r="BI269" i="2"/>
  <c r="BI265" i="2"/>
  <c r="BI261" i="2"/>
  <c r="BI257" i="2"/>
  <c r="BI253" i="2"/>
  <c r="BI249" i="2"/>
  <c r="BI245" i="2"/>
  <c r="BI241" i="2"/>
  <c r="BI237" i="2"/>
  <c r="BI233" i="2"/>
  <c r="BI229" i="2"/>
  <c r="BI221" i="2"/>
  <c r="BI217" i="2"/>
  <c r="BI213" i="2"/>
  <c r="BI209" i="2"/>
  <c r="BI205" i="2"/>
  <c r="BI201" i="2"/>
  <c r="BI197" i="2"/>
  <c r="BI193" i="2"/>
  <c r="BI189" i="2"/>
  <c r="BI185" i="2"/>
  <c r="BI149" i="2"/>
  <c r="BI145" i="2"/>
  <c r="BI137" i="2"/>
  <c r="BI133" i="2"/>
  <c r="BI129" i="2"/>
  <c r="BI125" i="2"/>
  <c r="BI121" i="2"/>
  <c r="BI117" i="2"/>
  <c r="BI113" i="2"/>
  <c r="BI109" i="2"/>
  <c r="BI105" i="2"/>
  <c r="BI101" i="2"/>
  <c r="BI97" i="2"/>
  <c r="BI89" i="2"/>
  <c r="BI85" i="2"/>
  <c r="BI81" i="2"/>
  <c r="BI77" i="2"/>
  <c r="BI49" i="2"/>
  <c r="BI25" i="2"/>
  <c r="BI21" i="2"/>
  <c r="BI17" i="2"/>
  <c r="BI9" i="2"/>
  <c r="BI828" i="2"/>
  <c r="BI788" i="2"/>
  <c r="BI744" i="2"/>
  <c r="BI720" i="2"/>
  <c r="BI696" i="2"/>
  <c r="BI636" i="2"/>
  <c r="BI528" i="2"/>
  <c r="BI444" i="2"/>
  <c r="BI340" i="2"/>
  <c r="BI336" i="2"/>
  <c r="BI296" i="2"/>
  <c r="BI188" i="2"/>
  <c r="BI116" i="2"/>
  <c r="BI104" i="2"/>
  <c r="BI100" i="2"/>
  <c r="AU1198" i="2"/>
  <c r="AU1197" i="2"/>
  <c r="AU1196" i="2"/>
  <c r="AU1195" i="2"/>
  <c r="AU1194" i="2"/>
  <c r="AU1193" i="2"/>
  <c r="AU1192" i="2"/>
  <c r="AU1191" i="2"/>
  <c r="AU1190" i="2"/>
  <c r="AU1189" i="2"/>
  <c r="AU1188" i="2"/>
  <c r="AU1187" i="2"/>
  <c r="AU1186" i="2"/>
  <c r="AU1185" i="2"/>
  <c r="AU1184" i="2"/>
  <c r="AU1183" i="2"/>
  <c r="AU1182" i="2"/>
  <c r="AU1181" i="2"/>
  <c r="AU1180" i="2"/>
  <c r="AU1179" i="2"/>
  <c r="AU1178" i="2"/>
  <c r="AU1139" i="2"/>
  <c r="AU1133" i="2"/>
  <c r="AU1132" i="2"/>
  <c r="AU1126" i="2"/>
  <c r="AU1108" i="2"/>
  <c r="AU1103" i="2"/>
  <c r="AU1102" i="2"/>
  <c r="AU1101" i="2"/>
  <c r="AU1100" i="2"/>
  <c r="AU1099" i="2"/>
  <c r="AU1098" i="2"/>
  <c r="AU1097" i="2"/>
  <c r="AU1096" i="2"/>
  <c r="AU1095" i="2"/>
  <c r="AU1088" i="2"/>
  <c r="AU1087" i="2"/>
  <c r="AU1075" i="2"/>
  <c r="AU1047" i="2"/>
  <c r="AU1034" i="2"/>
  <c r="AU978" i="2"/>
  <c r="AU974" i="2"/>
  <c r="AU971" i="2"/>
  <c r="AU930" i="2"/>
  <c r="AU929" i="2"/>
  <c r="AU928" i="2"/>
  <c r="AU927" i="2"/>
  <c r="AU905" i="2"/>
  <c r="AU903" i="2"/>
  <c r="AU894" i="2"/>
  <c r="AU893" i="2"/>
  <c r="AU888" i="2"/>
  <c r="AU835" i="2"/>
  <c r="AU834" i="2"/>
  <c r="AU833" i="2"/>
  <c r="AU832" i="2"/>
  <c r="AU831" i="2"/>
  <c r="AU830" i="2"/>
  <c r="AU829" i="2"/>
  <c r="AU828" i="2"/>
  <c r="AU827" i="2"/>
  <c r="AU826" i="2"/>
  <c r="AU825" i="2"/>
  <c r="AU824" i="2"/>
  <c r="AU823" i="2"/>
  <c r="AU822" i="2"/>
  <c r="AU821" i="2"/>
  <c r="AU820" i="2"/>
  <c r="AU819" i="2"/>
  <c r="AU818" i="2"/>
  <c r="AU817" i="2"/>
  <c r="AU816" i="2"/>
  <c r="AU815" i="2"/>
  <c r="AU814" i="2"/>
  <c r="AU813" i="2"/>
  <c r="AU812" i="2"/>
  <c r="AU811" i="2"/>
  <c r="AU810" i="2"/>
  <c r="AU809" i="2"/>
  <c r="AU808" i="2"/>
  <c r="AU807" i="2"/>
  <c r="AS1198" i="2"/>
  <c r="AR1198" i="2"/>
  <c r="AS1197" i="2"/>
  <c r="AR1197" i="2"/>
  <c r="AS1196" i="2"/>
  <c r="AR1196" i="2"/>
  <c r="AS1195" i="2"/>
  <c r="AR1195" i="2"/>
  <c r="AS1194" i="2"/>
  <c r="AR1194" i="2"/>
  <c r="AS1193" i="2"/>
  <c r="AR1193" i="2"/>
  <c r="AS1192" i="2"/>
  <c r="AR1192" i="2"/>
  <c r="AS1191" i="2"/>
  <c r="AR1191" i="2"/>
  <c r="AS1190" i="2"/>
  <c r="AR1190" i="2"/>
  <c r="AS1189" i="2"/>
  <c r="AR1189" i="2"/>
  <c r="AS1188" i="2"/>
  <c r="AR1188" i="2"/>
  <c r="AS1187" i="2"/>
  <c r="AR1187" i="2"/>
  <c r="AS1186" i="2"/>
  <c r="AR1186" i="2"/>
  <c r="AS1185" i="2"/>
  <c r="AR1185" i="2"/>
  <c r="AS1184" i="2"/>
  <c r="AR1184" i="2"/>
  <c r="AS1183" i="2"/>
  <c r="AR1183" i="2"/>
  <c r="AS1182" i="2"/>
  <c r="AR1182" i="2"/>
  <c r="AS1181" i="2"/>
  <c r="AR1181" i="2"/>
  <c r="AS1180" i="2"/>
  <c r="AR1180" i="2"/>
  <c r="AS1179" i="2"/>
  <c r="AR1179" i="2"/>
  <c r="AS1178" i="2"/>
  <c r="AR1178" i="2"/>
  <c r="AS1139" i="2"/>
  <c r="AR1139" i="2"/>
  <c r="AS1133" i="2"/>
  <c r="AR1133" i="2"/>
  <c r="AS1132" i="2"/>
  <c r="AR1132" i="2"/>
  <c r="AS1126" i="2"/>
  <c r="AR1126" i="2"/>
  <c r="AS1108" i="2"/>
  <c r="AR1108" i="2"/>
  <c r="AS1103" i="2"/>
  <c r="AR1103" i="2"/>
  <c r="AS1102" i="2"/>
  <c r="AR1102" i="2"/>
  <c r="AS1101" i="2"/>
  <c r="AR1101" i="2"/>
  <c r="AS1100" i="2"/>
  <c r="AR1100" i="2"/>
  <c r="AS1099" i="2"/>
  <c r="AR1099" i="2"/>
  <c r="AS1098" i="2"/>
  <c r="AR1098" i="2"/>
  <c r="AS1097" i="2"/>
  <c r="AR1097" i="2"/>
  <c r="AS1096" i="2"/>
  <c r="AR1096" i="2"/>
  <c r="AS1095" i="2"/>
  <c r="AR1095" i="2"/>
  <c r="AS1088" i="2"/>
  <c r="AR1088" i="2"/>
  <c r="AS1087" i="2"/>
  <c r="AR1087" i="2"/>
  <c r="AS1075" i="2"/>
  <c r="AR1075" i="2"/>
  <c r="AS1047" i="2"/>
  <c r="AR1047" i="2"/>
  <c r="AS1034" i="2"/>
  <c r="AR1034" i="2"/>
  <c r="AS978" i="2"/>
  <c r="AR978" i="2"/>
  <c r="AS974" i="2"/>
  <c r="AR974" i="2"/>
  <c r="AS971" i="2"/>
  <c r="AR971" i="2"/>
  <c r="AS930" i="2"/>
  <c r="AR930" i="2"/>
  <c r="AS929" i="2"/>
  <c r="AR929" i="2"/>
  <c r="AS928" i="2"/>
  <c r="AR928" i="2"/>
  <c r="AS927" i="2"/>
  <c r="AR927" i="2"/>
  <c r="AS905" i="2"/>
  <c r="AR905" i="2"/>
  <c r="AS903" i="2"/>
  <c r="AR903" i="2"/>
  <c r="AS894" i="2"/>
  <c r="AR894" i="2"/>
  <c r="AS893" i="2"/>
  <c r="AR893" i="2"/>
  <c r="AS888" i="2"/>
  <c r="AR888" i="2"/>
  <c r="AS835" i="2"/>
  <c r="AR835" i="2"/>
  <c r="AS834" i="2"/>
  <c r="AR834" i="2"/>
  <c r="AS833" i="2"/>
  <c r="AR833" i="2"/>
  <c r="AS832" i="2"/>
  <c r="AR832" i="2"/>
  <c r="AS831" i="2"/>
  <c r="AR831" i="2"/>
  <c r="AS830" i="2"/>
  <c r="AR830" i="2"/>
  <c r="AS829" i="2"/>
  <c r="AR829" i="2"/>
  <c r="AS828" i="2"/>
  <c r="AR828" i="2"/>
  <c r="AS827" i="2"/>
  <c r="AR827" i="2"/>
  <c r="AS826" i="2"/>
  <c r="AR826" i="2"/>
  <c r="AS825" i="2"/>
  <c r="AR825" i="2"/>
  <c r="AS824" i="2"/>
  <c r="AR824" i="2"/>
  <c r="AS823" i="2"/>
  <c r="AR823" i="2"/>
  <c r="AS822" i="2"/>
  <c r="AR822" i="2"/>
  <c r="AS821" i="2"/>
  <c r="AR821" i="2"/>
  <c r="AS820" i="2"/>
  <c r="AR820" i="2"/>
  <c r="AS819" i="2"/>
  <c r="AR819" i="2"/>
  <c r="AS818" i="2"/>
  <c r="AR818" i="2"/>
  <c r="AS817" i="2"/>
  <c r="AR817" i="2"/>
  <c r="AS816" i="2"/>
  <c r="AR816" i="2"/>
  <c r="AS815" i="2"/>
  <c r="AR815" i="2"/>
  <c r="AS814" i="2"/>
  <c r="AR814" i="2"/>
  <c r="AS813" i="2"/>
  <c r="AR813" i="2"/>
  <c r="AS812" i="2"/>
  <c r="AR812" i="2"/>
  <c r="AS811" i="2"/>
  <c r="AR811" i="2"/>
  <c r="AS810" i="2"/>
  <c r="AR810" i="2"/>
  <c r="AS809" i="2"/>
  <c r="AR809" i="2"/>
  <c r="AS808" i="2"/>
  <c r="AR808" i="2"/>
  <c r="AS807" i="2"/>
  <c r="AR807" i="2"/>
  <c r="AO1198" i="2"/>
  <c r="AN1198" i="2"/>
  <c r="AO1197" i="2"/>
  <c r="AN1197" i="2"/>
  <c r="AO1196" i="2"/>
  <c r="AN1196" i="2"/>
  <c r="AO1195" i="2"/>
  <c r="AN1195" i="2"/>
  <c r="AO1194" i="2"/>
  <c r="AN1194" i="2"/>
  <c r="AO1193" i="2"/>
  <c r="AN1193" i="2"/>
  <c r="AO1192" i="2"/>
  <c r="AN1192" i="2"/>
  <c r="AO1191" i="2"/>
  <c r="AN1191" i="2"/>
  <c r="AO1190" i="2"/>
  <c r="AN1190" i="2"/>
  <c r="AO1189" i="2"/>
  <c r="AN1189" i="2"/>
  <c r="AO1188" i="2"/>
  <c r="AN1188" i="2"/>
  <c r="AO1187" i="2"/>
  <c r="AN1187" i="2"/>
  <c r="AO1186" i="2"/>
  <c r="AN1186" i="2"/>
  <c r="AO1185" i="2"/>
  <c r="AN1185" i="2"/>
  <c r="AO1184" i="2"/>
  <c r="AN1184" i="2"/>
  <c r="AO1183" i="2"/>
  <c r="AN1183" i="2"/>
  <c r="AO1182" i="2"/>
  <c r="AN1182" i="2"/>
  <c r="AO1181" i="2"/>
  <c r="AN1181" i="2"/>
  <c r="AO1180" i="2"/>
  <c r="AN1180" i="2"/>
  <c r="AO1179" i="2"/>
  <c r="AN1179" i="2"/>
  <c r="AO1178" i="2"/>
  <c r="AN1178" i="2"/>
  <c r="AO1139" i="2"/>
  <c r="AN1139" i="2"/>
  <c r="AO1133" i="2"/>
  <c r="AN1133" i="2"/>
  <c r="AO1132" i="2"/>
  <c r="AN1132" i="2"/>
  <c r="AO1126" i="2"/>
  <c r="AN1126" i="2"/>
  <c r="AO1108" i="2"/>
  <c r="AN1108" i="2"/>
  <c r="AO1103" i="2"/>
  <c r="AN1103" i="2"/>
  <c r="AO1102" i="2"/>
  <c r="AN1102" i="2"/>
  <c r="AO1101" i="2"/>
  <c r="AN1101" i="2"/>
  <c r="AO1100" i="2"/>
  <c r="AN1100" i="2"/>
  <c r="AO1099" i="2"/>
  <c r="AN1099" i="2"/>
  <c r="AO1098" i="2"/>
  <c r="AN1098" i="2"/>
  <c r="AO1097" i="2"/>
  <c r="AN1097" i="2"/>
  <c r="AO1096" i="2"/>
  <c r="AN1096" i="2"/>
  <c r="AO1095" i="2"/>
  <c r="AN1095" i="2"/>
  <c r="AO1088" i="2"/>
  <c r="AN1088" i="2"/>
  <c r="AO1087" i="2"/>
  <c r="AN1087" i="2"/>
  <c r="AO1075" i="2"/>
  <c r="AN1075" i="2"/>
  <c r="AO1047" i="2"/>
  <c r="AN1047" i="2"/>
  <c r="AO1034" i="2"/>
  <c r="AN1034" i="2"/>
  <c r="AO978" i="2"/>
  <c r="AN978" i="2"/>
  <c r="AO974" i="2"/>
  <c r="AN974" i="2"/>
  <c r="AO971" i="2"/>
  <c r="AN971" i="2"/>
  <c r="AO930" i="2"/>
  <c r="AN930" i="2"/>
  <c r="AO929" i="2"/>
  <c r="AN929" i="2"/>
  <c r="AO928" i="2"/>
  <c r="AN928" i="2"/>
  <c r="AO927" i="2"/>
  <c r="AN927" i="2"/>
  <c r="AO905" i="2"/>
  <c r="AN905" i="2"/>
  <c r="AO903" i="2"/>
  <c r="AN903" i="2"/>
  <c r="AO894" i="2"/>
  <c r="AN894" i="2"/>
  <c r="AO893" i="2"/>
  <c r="AN893" i="2"/>
  <c r="AO888" i="2"/>
  <c r="AN888" i="2"/>
  <c r="AO835" i="2"/>
  <c r="AN835" i="2"/>
  <c r="AO834" i="2"/>
  <c r="AN834" i="2"/>
  <c r="AO833" i="2"/>
  <c r="AN833" i="2"/>
  <c r="AO832" i="2"/>
  <c r="AN832" i="2"/>
  <c r="AO831" i="2"/>
  <c r="AN831" i="2"/>
  <c r="AO830" i="2"/>
  <c r="AN830" i="2"/>
  <c r="AO829" i="2"/>
  <c r="AN829" i="2"/>
  <c r="AO828" i="2"/>
  <c r="AN828" i="2"/>
  <c r="AO827" i="2"/>
  <c r="AN827" i="2"/>
  <c r="AO826" i="2"/>
  <c r="AN826" i="2"/>
  <c r="AO825" i="2"/>
  <c r="AN825" i="2"/>
  <c r="AO824" i="2"/>
  <c r="AN824" i="2"/>
  <c r="AO823" i="2"/>
  <c r="AN823" i="2"/>
  <c r="AO822" i="2"/>
  <c r="AN822" i="2"/>
  <c r="AO821" i="2"/>
  <c r="AN821" i="2"/>
  <c r="AO820" i="2"/>
  <c r="AN820" i="2"/>
  <c r="AO819" i="2"/>
  <c r="AN819" i="2"/>
  <c r="AO818" i="2"/>
  <c r="AN818" i="2"/>
  <c r="AO817" i="2"/>
  <c r="AN817" i="2"/>
  <c r="AO816" i="2"/>
  <c r="AN816" i="2"/>
  <c r="AO815" i="2"/>
  <c r="AN815" i="2"/>
  <c r="AO814" i="2"/>
  <c r="AN814" i="2"/>
  <c r="AO813" i="2"/>
  <c r="AN813" i="2"/>
  <c r="AO812" i="2"/>
  <c r="AN812" i="2"/>
  <c r="AO811" i="2"/>
  <c r="AN811" i="2"/>
  <c r="AO810" i="2"/>
  <c r="AN810" i="2"/>
  <c r="AO809" i="2"/>
  <c r="AN809" i="2"/>
  <c r="AO808" i="2"/>
  <c r="AN808" i="2"/>
  <c r="AO807" i="2"/>
  <c r="AN807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0" i="2"/>
  <c r="BB451" i="2"/>
  <c r="BB452" i="2"/>
  <c r="BB453" i="2"/>
  <c r="BB454" i="2"/>
  <c r="BB455" i="2"/>
  <c r="BB456" i="2"/>
  <c r="BB457" i="2"/>
  <c r="BB458" i="2"/>
  <c r="BB459" i="2"/>
  <c r="BB460" i="2"/>
  <c r="BB461" i="2"/>
  <c r="BB462" i="2"/>
  <c r="BB463" i="2"/>
  <c r="BB464" i="2"/>
  <c r="BB465" i="2"/>
  <c r="BB466" i="2"/>
  <c r="BB467" i="2"/>
  <c r="BB468" i="2"/>
  <c r="BB469" i="2"/>
  <c r="BB470" i="2"/>
  <c r="BB471" i="2"/>
  <c r="BB472" i="2"/>
  <c r="BB473" i="2"/>
  <c r="BB474" i="2"/>
  <c r="BB475" i="2"/>
  <c r="BB476" i="2"/>
  <c r="BB477" i="2"/>
  <c r="BB478" i="2"/>
  <c r="BB479" i="2"/>
  <c r="BB480" i="2"/>
  <c r="BB481" i="2"/>
  <c r="BB482" i="2"/>
  <c r="BB483" i="2"/>
  <c r="BB484" i="2"/>
  <c r="BB485" i="2"/>
  <c r="BB486" i="2"/>
  <c r="BB487" i="2"/>
  <c r="BB488" i="2"/>
  <c r="BB489" i="2"/>
  <c r="BB490" i="2"/>
  <c r="BB491" i="2"/>
  <c r="BB492" i="2"/>
  <c r="BB493" i="2"/>
  <c r="BB494" i="2"/>
  <c r="BB495" i="2"/>
  <c r="BB496" i="2"/>
  <c r="BB497" i="2"/>
  <c r="BB498" i="2"/>
  <c r="BB499" i="2"/>
  <c r="BB500" i="2"/>
  <c r="BB501" i="2"/>
  <c r="BB502" i="2"/>
  <c r="BB503" i="2"/>
  <c r="BB504" i="2"/>
  <c r="BB505" i="2"/>
  <c r="BB506" i="2"/>
  <c r="BB507" i="2"/>
  <c r="BB508" i="2"/>
  <c r="BB509" i="2"/>
  <c r="BB510" i="2"/>
  <c r="BB511" i="2"/>
  <c r="BB512" i="2"/>
  <c r="BB513" i="2"/>
  <c r="BB514" i="2"/>
  <c r="BB515" i="2"/>
  <c r="BB516" i="2"/>
  <c r="BB517" i="2"/>
  <c r="BB518" i="2"/>
  <c r="BB519" i="2"/>
  <c r="BB520" i="2"/>
  <c r="BB521" i="2"/>
  <c r="BB522" i="2"/>
  <c r="BB523" i="2"/>
  <c r="BB524" i="2"/>
  <c r="BB525" i="2"/>
  <c r="BB526" i="2"/>
  <c r="BB527" i="2"/>
  <c r="BB528" i="2"/>
  <c r="BB529" i="2"/>
  <c r="BB530" i="2"/>
  <c r="BB531" i="2"/>
  <c r="BB532" i="2"/>
  <c r="BB533" i="2"/>
  <c r="BB534" i="2"/>
  <c r="BB535" i="2"/>
  <c r="BB536" i="2"/>
  <c r="BB537" i="2"/>
  <c r="BB538" i="2"/>
  <c r="BB539" i="2"/>
  <c r="BB540" i="2"/>
  <c r="BB541" i="2"/>
  <c r="BB542" i="2"/>
  <c r="BB543" i="2"/>
  <c r="BB544" i="2"/>
  <c r="BB545" i="2"/>
  <c r="BB546" i="2"/>
  <c r="BB547" i="2"/>
  <c r="BB548" i="2"/>
  <c r="BB549" i="2"/>
  <c r="BB550" i="2"/>
  <c r="BB551" i="2"/>
  <c r="BB552" i="2"/>
  <c r="BB553" i="2"/>
  <c r="BB554" i="2"/>
  <c r="BB555" i="2"/>
  <c r="BB556" i="2"/>
  <c r="BB557" i="2"/>
  <c r="BB558" i="2"/>
  <c r="BB559" i="2"/>
  <c r="BB560" i="2"/>
  <c r="BB561" i="2"/>
  <c r="BB562" i="2"/>
  <c r="BB563" i="2"/>
  <c r="BB564" i="2"/>
  <c r="BB565" i="2"/>
  <c r="BB566" i="2"/>
  <c r="BB567" i="2"/>
  <c r="BB568" i="2"/>
  <c r="BB569" i="2"/>
  <c r="BB570" i="2"/>
  <c r="BB571" i="2"/>
  <c r="BB572" i="2"/>
  <c r="BB573" i="2"/>
  <c r="BB574" i="2"/>
  <c r="BB575" i="2"/>
  <c r="BB576" i="2"/>
  <c r="BB577" i="2"/>
  <c r="BB578" i="2"/>
  <c r="BB579" i="2"/>
  <c r="BB580" i="2"/>
  <c r="BB581" i="2"/>
  <c r="BB582" i="2"/>
  <c r="BB583" i="2"/>
  <c r="BB584" i="2"/>
  <c r="BB585" i="2"/>
  <c r="BB586" i="2"/>
  <c r="BB587" i="2"/>
  <c r="BB588" i="2"/>
  <c r="BB589" i="2"/>
  <c r="BB590" i="2"/>
  <c r="BB591" i="2"/>
  <c r="BB592" i="2"/>
  <c r="BB593" i="2"/>
  <c r="BB594" i="2"/>
  <c r="BB595" i="2"/>
  <c r="BB596" i="2"/>
  <c r="BB597" i="2"/>
  <c r="BB598" i="2"/>
  <c r="BB599" i="2"/>
  <c r="BB600" i="2"/>
  <c r="BB601" i="2"/>
  <c r="BB602" i="2"/>
  <c r="BB603" i="2"/>
  <c r="BB604" i="2"/>
  <c r="BB605" i="2"/>
  <c r="BB606" i="2"/>
  <c r="BB607" i="2"/>
  <c r="BB608" i="2"/>
  <c r="BB609" i="2"/>
  <c r="BB610" i="2"/>
  <c r="BB611" i="2"/>
  <c r="BB612" i="2"/>
  <c r="BB613" i="2"/>
  <c r="BB614" i="2"/>
  <c r="BB615" i="2"/>
  <c r="BB616" i="2"/>
  <c r="BB617" i="2"/>
  <c r="BB618" i="2"/>
  <c r="BB619" i="2"/>
  <c r="BB620" i="2"/>
  <c r="BB621" i="2"/>
  <c r="BB622" i="2"/>
  <c r="BB623" i="2"/>
  <c r="BB624" i="2"/>
  <c r="BB625" i="2"/>
  <c r="BB626" i="2"/>
  <c r="BB627" i="2"/>
  <c r="BB628" i="2"/>
  <c r="BB629" i="2"/>
  <c r="BB630" i="2"/>
  <c r="BB631" i="2"/>
  <c r="BB632" i="2"/>
  <c r="BB633" i="2"/>
  <c r="BB634" i="2"/>
  <c r="BB635" i="2"/>
  <c r="BB636" i="2"/>
  <c r="BB637" i="2"/>
  <c r="BB638" i="2"/>
  <c r="BB639" i="2"/>
  <c r="BB640" i="2"/>
  <c r="BB641" i="2"/>
  <c r="BB642" i="2"/>
  <c r="BB643" i="2"/>
  <c r="BB644" i="2"/>
  <c r="BB645" i="2"/>
  <c r="BB646" i="2"/>
  <c r="BB647" i="2"/>
  <c r="BB648" i="2"/>
  <c r="BB649" i="2"/>
  <c r="BB650" i="2"/>
  <c r="BB651" i="2"/>
  <c r="BB652" i="2"/>
  <c r="BB653" i="2"/>
  <c r="BB654" i="2"/>
  <c r="BB655" i="2"/>
  <c r="BB656" i="2"/>
  <c r="BB657" i="2"/>
  <c r="BB658" i="2"/>
  <c r="BB659" i="2"/>
  <c r="BB660" i="2"/>
  <c r="BB661" i="2"/>
  <c r="BB662" i="2"/>
  <c r="BB663" i="2"/>
  <c r="BB664" i="2"/>
  <c r="BB665" i="2"/>
  <c r="BB666" i="2"/>
  <c r="BB667" i="2"/>
  <c r="BB668" i="2"/>
  <c r="BB669" i="2"/>
  <c r="BB670" i="2"/>
  <c r="BB671" i="2"/>
  <c r="BB672" i="2"/>
  <c r="BB673" i="2"/>
  <c r="BB674" i="2"/>
  <c r="BB675" i="2"/>
  <c r="BB676" i="2"/>
  <c r="BB677" i="2"/>
  <c r="BB678" i="2"/>
  <c r="BB679" i="2"/>
  <c r="BB680" i="2"/>
  <c r="BB681" i="2"/>
  <c r="BB682" i="2"/>
  <c r="BB683" i="2"/>
  <c r="BB684" i="2"/>
  <c r="BB685" i="2"/>
  <c r="BB686" i="2"/>
  <c r="BB687" i="2"/>
  <c r="BB688" i="2"/>
  <c r="BB689" i="2"/>
  <c r="BB690" i="2"/>
  <c r="BB691" i="2"/>
  <c r="BB692" i="2"/>
  <c r="BB693" i="2"/>
  <c r="BB694" i="2"/>
  <c r="BB695" i="2"/>
  <c r="BB696" i="2"/>
  <c r="BB697" i="2"/>
  <c r="BB698" i="2"/>
  <c r="BB699" i="2"/>
  <c r="BB700" i="2"/>
  <c r="BB701" i="2"/>
  <c r="BB702" i="2"/>
  <c r="BB703" i="2"/>
  <c r="BB704" i="2"/>
  <c r="BB705" i="2"/>
  <c r="BB706" i="2"/>
  <c r="BB707" i="2"/>
  <c r="BB708" i="2"/>
  <c r="BB709" i="2"/>
  <c r="BB710" i="2"/>
  <c r="BB711" i="2"/>
  <c r="BB712" i="2"/>
  <c r="BB713" i="2"/>
  <c r="BB714" i="2"/>
  <c r="BB715" i="2"/>
  <c r="BB716" i="2"/>
  <c r="BB717" i="2"/>
  <c r="BB718" i="2"/>
  <c r="BB719" i="2"/>
  <c r="BB720" i="2"/>
  <c r="BB721" i="2"/>
  <c r="BB722" i="2"/>
  <c r="BB723" i="2"/>
  <c r="BB724" i="2"/>
  <c r="BB725" i="2"/>
  <c r="BB726" i="2"/>
  <c r="BB727" i="2"/>
  <c r="BB728" i="2"/>
  <c r="BB729" i="2"/>
  <c r="BB730" i="2"/>
  <c r="BB731" i="2"/>
  <c r="BB732" i="2"/>
  <c r="BB733" i="2"/>
  <c r="BB734" i="2"/>
  <c r="BB735" i="2"/>
  <c r="BB736" i="2"/>
  <c r="BB737" i="2"/>
  <c r="BB738" i="2"/>
  <c r="BB739" i="2"/>
  <c r="BB740" i="2"/>
  <c r="BB741" i="2"/>
  <c r="BB742" i="2"/>
  <c r="BB743" i="2"/>
  <c r="BB744" i="2"/>
  <c r="BB745" i="2"/>
  <c r="BB746" i="2"/>
  <c r="BB747" i="2"/>
  <c r="BB748" i="2"/>
  <c r="BB749" i="2"/>
  <c r="BB750" i="2"/>
  <c r="BB751" i="2"/>
  <c r="BB752" i="2"/>
  <c r="BB753" i="2"/>
  <c r="BB754" i="2"/>
  <c r="BB755" i="2"/>
  <c r="BB756" i="2"/>
  <c r="BB757" i="2"/>
  <c r="BB758" i="2"/>
  <c r="BB759" i="2"/>
  <c r="BB760" i="2"/>
  <c r="BB761" i="2"/>
  <c r="BB762" i="2"/>
  <c r="BB763" i="2"/>
  <c r="BB764" i="2"/>
  <c r="BB765" i="2"/>
  <c r="BB766" i="2"/>
  <c r="BB767" i="2"/>
  <c r="BB768" i="2"/>
  <c r="BB769" i="2"/>
  <c r="BB770" i="2"/>
  <c r="BB771" i="2"/>
  <c r="BB772" i="2"/>
  <c r="BB773" i="2"/>
  <c r="BB774" i="2"/>
  <c r="BB775" i="2"/>
  <c r="BB776" i="2"/>
  <c r="BB777" i="2"/>
  <c r="BB778" i="2"/>
  <c r="BB779" i="2"/>
  <c r="BB780" i="2"/>
  <c r="BB781" i="2"/>
  <c r="BB782" i="2"/>
  <c r="BB783" i="2"/>
  <c r="BB784" i="2"/>
  <c r="BB785" i="2"/>
  <c r="BB786" i="2"/>
  <c r="BB787" i="2"/>
  <c r="BB788" i="2"/>
  <c r="BB789" i="2"/>
  <c r="BB790" i="2"/>
  <c r="BB791" i="2"/>
  <c r="BB792" i="2"/>
  <c r="BB793" i="2"/>
  <c r="BB794" i="2"/>
  <c r="BB795" i="2"/>
  <c r="BB796" i="2"/>
  <c r="BB797" i="2"/>
  <c r="BB798" i="2"/>
  <c r="BB799" i="2"/>
  <c r="BB800" i="2"/>
  <c r="BB801" i="2"/>
  <c r="BB802" i="2"/>
  <c r="BB803" i="2"/>
  <c r="BB804" i="2"/>
  <c r="BB805" i="2"/>
  <c r="BB806" i="2"/>
  <c r="BB807" i="2"/>
  <c r="BB808" i="2"/>
  <c r="BB809" i="2"/>
  <c r="BB810" i="2"/>
  <c r="BB811" i="2"/>
  <c r="BB812" i="2"/>
  <c r="BB813" i="2"/>
  <c r="BB814" i="2"/>
  <c r="BB815" i="2"/>
  <c r="BB816" i="2"/>
  <c r="BB817" i="2"/>
  <c r="BB818" i="2"/>
  <c r="BB819" i="2"/>
  <c r="BB820" i="2"/>
  <c r="BB821" i="2"/>
  <c r="BB822" i="2"/>
  <c r="BB823" i="2"/>
  <c r="BB824" i="2"/>
  <c r="BB825" i="2"/>
  <c r="BB826" i="2"/>
  <c r="BB827" i="2"/>
  <c r="BB828" i="2"/>
  <c r="BB829" i="2"/>
  <c r="BB830" i="2"/>
  <c r="BB831" i="2"/>
  <c r="BB832" i="2"/>
  <c r="BB833" i="2"/>
  <c r="BB834" i="2"/>
  <c r="BB835" i="2"/>
  <c r="BB836" i="2"/>
  <c r="BB837" i="2"/>
  <c r="BB838" i="2"/>
  <c r="BB839" i="2"/>
  <c r="BB840" i="2"/>
  <c r="BB841" i="2"/>
  <c r="BB842" i="2"/>
  <c r="BB843" i="2"/>
  <c r="BB844" i="2"/>
  <c r="BB845" i="2"/>
  <c r="BB846" i="2"/>
  <c r="BB847" i="2"/>
  <c r="BB848" i="2"/>
  <c r="BB849" i="2"/>
  <c r="BB850" i="2"/>
  <c r="BB851" i="2"/>
  <c r="BB852" i="2"/>
  <c r="BB853" i="2"/>
  <c r="BB854" i="2"/>
  <c r="BB855" i="2"/>
  <c r="BB856" i="2"/>
  <c r="BB857" i="2"/>
  <c r="BB858" i="2"/>
  <c r="BB859" i="2"/>
  <c r="BB860" i="2"/>
  <c r="BB861" i="2"/>
  <c r="BB862" i="2"/>
  <c r="BB863" i="2"/>
  <c r="BB864" i="2"/>
  <c r="BB865" i="2"/>
  <c r="BB866" i="2"/>
  <c r="BB867" i="2"/>
  <c r="BB868" i="2"/>
  <c r="BB869" i="2"/>
  <c r="BB870" i="2"/>
  <c r="BB871" i="2"/>
  <c r="BB872" i="2"/>
  <c r="BB873" i="2"/>
  <c r="BB874" i="2"/>
  <c r="BB875" i="2"/>
  <c r="BB876" i="2"/>
  <c r="BB877" i="2"/>
  <c r="BB878" i="2"/>
  <c r="BB879" i="2"/>
  <c r="BB880" i="2"/>
  <c r="BB881" i="2"/>
  <c r="BB882" i="2"/>
  <c r="BB883" i="2"/>
  <c r="BB884" i="2"/>
  <c r="BB885" i="2"/>
  <c r="BB886" i="2"/>
  <c r="BB887" i="2"/>
  <c r="BB888" i="2"/>
  <c r="BB889" i="2"/>
  <c r="BB890" i="2"/>
  <c r="BB891" i="2"/>
  <c r="BB892" i="2"/>
  <c r="BB893" i="2"/>
  <c r="BB894" i="2"/>
  <c r="BB895" i="2"/>
  <c r="BB896" i="2"/>
  <c r="BB897" i="2"/>
  <c r="BB898" i="2"/>
  <c r="BB899" i="2"/>
  <c r="BB900" i="2"/>
  <c r="BB901" i="2"/>
  <c r="BB902" i="2"/>
  <c r="BB903" i="2"/>
  <c r="BB904" i="2"/>
  <c r="BB905" i="2"/>
  <c r="BB906" i="2"/>
  <c r="BB907" i="2"/>
  <c r="BB908" i="2"/>
  <c r="BB909" i="2"/>
  <c r="BB910" i="2"/>
  <c r="BB911" i="2"/>
  <c r="BB912" i="2"/>
  <c r="BB913" i="2"/>
  <c r="BB914" i="2"/>
  <c r="BB915" i="2"/>
  <c r="BB916" i="2"/>
  <c r="BB917" i="2"/>
  <c r="BB918" i="2"/>
  <c r="BB919" i="2"/>
  <c r="BB920" i="2"/>
  <c r="BB921" i="2"/>
  <c r="BB922" i="2"/>
  <c r="BB923" i="2"/>
  <c r="BB924" i="2"/>
  <c r="BB925" i="2"/>
  <c r="BB926" i="2"/>
  <c r="BB927" i="2"/>
  <c r="BB928" i="2"/>
  <c r="BB929" i="2"/>
  <c r="BB930" i="2"/>
  <c r="BB931" i="2"/>
  <c r="BB932" i="2"/>
  <c r="BB933" i="2"/>
  <c r="BB934" i="2"/>
  <c r="BB935" i="2"/>
  <c r="BB936" i="2"/>
  <c r="BB937" i="2"/>
  <c r="BB938" i="2"/>
  <c r="BB939" i="2"/>
  <c r="BB940" i="2"/>
  <c r="BB941" i="2"/>
  <c r="BB942" i="2"/>
  <c r="BB943" i="2"/>
  <c r="BB944" i="2"/>
  <c r="BB945" i="2"/>
  <c r="BB946" i="2"/>
  <c r="BB947" i="2"/>
  <c r="BB948" i="2"/>
  <c r="BB949" i="2"/>
  <c r="BB950" i="2"/>
  <c r="BB951" i="2"/>
  <c r="BB952" i="2"/>
  <c r="BB953" i="2"/>
  <c r="BB954" i="2"/>
  <c r="BB955" i="2"/>
  <c r="BB956" i="2"/>
  <c r="BB957" i="2"/>
  <c r="BB958" i="2"/>
  <c r="BB959" i="2"/>
  <c r="BB960" i="2"/>
  <c r="BB961" i="2"/>
  <c r="BB962" i="2"/>
  <c r="BB963" i="2"/>
  <c r="BB964" i="2"/>
  <c r="BB965" i="2"/>
  <c r="BB966" i="2"/>
  <c r="BB967" i="2"/>
  <c r="BB968" i="2"/>
  <c r="BB969" i="2"/>
  <c r="BB970" i="2"/>
  <c r="BB971" i="2"/>
  <c r="BB972" i="2"/>
  <c r="BB973" i="2"/>
  <c r="BB974" i="2"/>
  <c r="BB975" i="2"/>
  <c r="BB976" i="2"/>
  <c r="BB977" i="2"/>
  <c r="BB978" i="2"/>
  <c r="BB979" i="2"/>
  <c r="BB980" i="2"/>
  <c r="BB981" i="2"/>
  <c r="BB982" i="2"/>
  <c r="BB983" i="2"/>
  <c r="BB984" i="2"/>
  <c r="BB985" i="2"/>
  <c r="BB986" i="2"/>
  <c r="BB987" i="2"/>
  <c r="BB988" i="2"/>
  <c r="BB989" i="2"/>
  <c r="BB990" i="2"/>
  <c r="BB991" i="2"/>
  <c r="BB992" i="2"/>
  <c r="BB993" i="2"/>
  <c r="BB994" i="2"/>
  <c r="BB995" i="2"/>
  <c r="BB996" i="2"/>
  <c r="BB997" i="2"/>
  <c r="BB998" i="2"/>
  <c r="BB999" i="2"/>
  <c r="BB1000" i="2"/>
  <c r="BB1001" i="2"/>
  <c r="BB1002" i="2"/>
  <c r="BB1003" i="2"/>
  <c r="BB1004" i="2"/>
  <c r="BB1005" i="2"/>
  <c r="BB1006" i="2"/>
  <c r="BB1007" i="2"/>
  <c r="BB1008" i="2"/>
  <c r="BB1009" i="2"/>
  <c r="BB1010" i="2"/>
  <c r="BB1011" i="2"/>
  <c r="BB1012" i="2"/>
  <c r="BB1013" i="2"/>
  <c r="BB1014" i="2"/>
  <c r="BB1015" i="2"/>
  <c r="BB1016" i="2"/>
  <c r="BB1017" i="2"/>
  <c r="BB1018" i="2"/>
  <c r="BB1019" i="2"/>
  <c r="BB1020" i="2"/>
  <c r="BB1021" i="2"/>
  <c r="BB1022" i="2"/>
  <c r="BB1023" i="2"/>
  <c r="BB1024" i="2"/>
  <c r="BB1025" i="2"/>
  <c r="BB1026" i="2"/>
  <c r="BB1027" i="2"/>
  <c r="BB1028" i="2"/>
  <c r="BB1029" i="2"/>
  <c r="BB1030" i="2"/>
  <c r="BB1031" i="2"/>
  <c r="BB1032" i="2"/>
  <c r="BB1033" i="2"/>
  <c r="BB1034" i="2"/>
  <c r="BB1035" i="2"/>
  <c r="BB1036" i="2"/>
  <c r="BB1037" i="2"/>
  <c r="BB1038" i="2"/>
  <c r="BB1039" i="2"/>
  <c r="BB1040" i="2"/>
  <c r="BB1041" i="2"/>
  <c r="BB1042" i="2"/>
  <c r="BB1043" i="2"/>
  <c r="BB1044" i="2"/>
  <c r="BB1045" i="2"/>
  <c r="BB1046" i="2"/>
  <c r="BB1047" i="2"/>
  <c r="BB1048" i="2"/>
  <c r="BB1049" i="2"/>
  <c r="BB1050" i="2"/>
  <c r="BB1051" i="2"/>
  <c r="BB1052" i="2"/>
  <c r="BB1053" i="2"/>
  <c r="BB1054" i="2"/>
  <c r="BB1055" i="2"/>
  <c r="BB1056" i="2"/>
  <c r="BB1057" i="2"/>
  <c r="BB1058" i="2"/>
  <c r="BB1059" i="2"/>
  <c r="BB1060" i="2"/>
  <c r="BB1061" i="2"/>
  <c r="BB1062" i="2"/>
  <c r="BB1063" i="2"/>
  <c r="BB1064" i="2"/>
  <c r="BB1065" i="2"/>
  <c r="BB1066" i="2"/>
  <c r="BB1067" i="2"/>
  <c r="BB1068" i="2"/>
  <c r="BB1069" i="2"/>
  <c r="BB1070" i="2"/>
  <c r="BB1071" i="2"/>
  <c r="BB1072" i="2"/>
  <c r="BB1073" i="2"/>
  <c r="BB1074" i="2"/>
  <c r="BB1075" i="2"/>
  <c r="BB1076" i="2"/>
  <c r="BB1077" i="2"/>
  <c r="BB1078" i="2"/>
  <c r="BB1079" i="2"/>
  <c r="BB1080" i="2"/>
  <c r="BB1081" i="2"/>
  <c r="BB1082" i="2"/>
  <c r="BB1083" i="2"/>
  <c r="BB1084" i="2"/>
  <c r="BB1085" i="2"/>
  <c r="BB1086" i="2"/>
  <c r="BB1087" i="2"/>
  <c r="BB1088" i="2"/>
  <c r="BB1089" i="2"/>
  <c r="BB1090" i="2"/>
  <c r="BB1091" i="2"/>
  <c r="BB1092" i="2"/>
  <c r="BB1093" i="2"/>
  <c r="BB1094" i="2"/>
  <c r="BB1095" i="2"/>
  <c r="BB1096" i="2"/>
  <c r="BB1097" i="2"/>
  <c r="BB1098" i="2"/>
  <c r="BB1099" i="2"/>
  <c r="BB1100" i="2"/>
  <c r="BB1101" i="2"/>
  <c r="BB1102" i="2"/>
  <c r="BB1103" i="2"/>
  <c r="BB1104" i="2"/>
  <c r="BB1105" i="2"/>
  <c r="BB1106" i="2"/>
  <c r="BB1107" i="2"/>
  <c r="BB1108" i="2"/>
  <c r="BB1109" i="2"/>
  <c r="BB1110" i="2"/>
  <c r="BB1111" i="2"/>
  <c r="BB1112" i="2"/>
  <c r="BB1113" i="2"/>
  <c r="BB1114" i="2"/>
  <c r="BB1115" i="2"/>
  <c r="BB1116" i="2"/>
  <c r="BB1117" i="2"/>
  <c r="BB1118" i="2"/>
  <c r="BB1119" i="2"/>
  <c r="BB1120" i="2"/>
  <c r="BB1121" i="2"/>
  <c r="BB1122" i="2"/>
  <c r="BB1123" i="2"/>
  <c r="BB1124" i="2"/>
  <c r="BB1125" i="2"/>
  <c r="BB1126" i="2"/>
  <c r="BB1127" i="2"/>
  <c r="BB1128" i="2"/>
  <c r="BB1129" i="2"/>
  <c r="BB1130" i="2"/>
  <c r="BB1131" i="2"/>
  <c r="BB1132" i="2"/>
  <c r="BB1133" i="2"/>
  <c r="BB1134" i="2"/>
  <c r="BB1135" i="2"/>
  <c r="BB1136" i="2"/>
  <c r="BB1137" i="2"/>
  <c r="BB1138" i="2"/>
  <c r="BB1139" i="2"/>
  <c r="BB1140" i="2"/>
  <c r="BB1141" i="2"/>
  <c r="BB1142" i="2"/>
  <c r="BB1143" i="2"/>
  <c r="BB1144" i="2"/>
  <c r="BB1145" i="2"/>
  <c r="BB1146" i="2"/>
  <c r="BB1147" i="2"/>
  <c r="BB1148" i="2"/>
  <c r="BB1149" i="2"/>
  <c r="BB1150" i="2"/>
  <c r="BB1151" i="2"/>
  <c r="BB1152" i="2"/>
  <c r="BB1153" i="2"/>
  <c r="BB1154" i="2"/>
  <c r="BB1155" i="2"/>
  <c r="BB1156" i="2"/>
  <c r="BB1157" i="2"/>
  <c r="BB1158" i="2"/>
  <c r="BB1159" i="2"/>
  <c r="BB1160" i="2"/>
  <c r="BB1161" i="2"/>
  <c r="BB1162" i="2"/>
  <c r="BB1163" i="2"/>
  <c r="BB1164" i="2"/>
  <c r="BB1165" i="2"/>
  <c r="BB1166" i="2"/>
  <c r="BB1167" i="2"/>
  <c r="BB1168" i="2"/>
  <c r="BB1169" i="2"/>
  <c r="BB1170" i="2"/>
  <c r="BB1171" i="2"/>
  <c r="BB1172" i="2"/>
  <c r="BB1173" i="2"/>
  <c r="BB1174" i="2"/>
  <c r="BB1175" i="2"/>
  <c r="BB1176" i="2"/>
  <c r="BB1177" i="2"/>
  <c r="BB1178" i="2"/>
  <c r="BB1179" i="2"/>
  <c r="BB1180" i="2"/>
  <c r="BB1181" i="2"/>
  <c r="BB1182" i="2"/>
  <c r="BB1183" i="2"/>
  <c r="BB1184" i="2"/>
  <c r="BB1185" i="2"/>
  <c r="BB1186" i="2"/>
  <c r="BB1187" i="2"/>
  <c r="BB1188" i="2"/>
  <c r="BB1189" i="2"/>
  <c r="BB1190" i="2"/>
  <c r="BB1191" i="2"/>
  <c r="BB1192" i="2"/>
  <c r="BB1193" i="2"/>
  <c r="BB1194" i="2"/>
  <c r="BB1195" i="2"/>
  <c r="BB1196" i="2"/>
  <c r="BB1197" i="2"/>
  <c r="BB1198" i="2"/>
  <c r="BB3" i="2"/>
  <c r="AY4" i="2"/>
  <c r="AZ4" i="2" s="1"/>
  <c r="AY5" i="2"/>
  <c r="AZ5" i="2" s="1"/>
  <c r="AY6" i="2"/>
  <c r="AZ6" i="2" s="1"/>
  <c r="AY7" i="2"/>
  <c r="AZ7" i="2" s="1"/>
  <c r="AY8" i="2"/>
  <c r="AZ8" i="2" s="1"/>
  <c r="AY9" i="2"/>
  <c r="AZ9" i="2" s="1"/>
  <c r="AY10" i="2"/>
  <c r="AZ10" i="2" s="1"/>
  <c r="AY11" i="2"/>
  <c r="AZ11" i="2" s="1"/>
  <c r="AY12" i="2"/>
  <c r="AZ12" i="2" s="1"/>
  <c r="AY13" i="2"/>
  <c r="AZ13" i="2" s="1"/>
  <c r="AY14" i="2"/>
  <c r="AZ14" i="2" s="1"/>
  <c r="AY15" i="2"/>
  <c r="AZ15" i="2" s="1"/>
  <c r="AY16" i="2"/>
  <c r="AZ16" i="2" s="1"/>
  <c r="AY17" i="2"/>
  <c r="AZ17" i="2" s="1"/>
  <c r="AY18" i="2"/>
  <c r="AZ18" i="2" s="1"/>
  <c r="AY19" i="2"/>
  <c r="AZ19" i="2" s="1"/>
  <c r="AY20" i="2"/>
  <c r="AZ20" i="2" s="1"/>
  <c r="AY21" i="2"/>
  <c r="AZ21" i="2" s="1"/>
  <c r="AY22" i="2"/>
  <c r="AZ22" i="2" s="1"/>
  <c r="AY23" i="2"/>
  <c r="AZ23" i="2" s="1"/>
  <c r="AY24" i="2"/>
  <c r="AZ24" i="2" s="1"/>
  <c r="AY25" i="2"/>
  <c r="AZ25" i="2" s="1"/>
  <c r="AY26" i="2"/>
  <c r="AZ26" i="2" s="1"/>
  <c r="AY27" i="2"/>
  <c r="AZ27" i="2" s="1"/>
  <c r="AY28" i="2"/>
  <c r="AZ28" i="2" s="1"/>
  <c r="AY29" i="2"/>
  <c r="AZ29" i="2" s="1"/>
  <c r="AY30" i="2"/>
  <c r="AZ30" i="2" s="1"/>
  <c r="AY31" i="2"/>
  <c r="AZ31" i="2" s="1"/>
  <c r="AY32" i="2"/>
  <c r="AZ32" i="2" s="1"/>
  <c r="AY33" i="2"/>
  <c r="AZ33" i="2" s="1"/>
  <c r="AY34" i="2"/>
  <c r="AZ34" i="2" s="1"/>
  <c r="AY35" i="2"/>
  <c r="AZ35" i="2" s="1"/>
  <c r="AY36" i="2"/>
  <c r="AZ36" i="2" s="1"/>
  <c r="AY37" i="2"/>
  <c r="AZ37" i="2" s="1"/>
  <c r="AY38" i="2"/>
  <c r="AZ38" i="2" s="1"/>
  <c r="AY39" i="2"/>
  <c r="AZ39" i="2" s="1"/>
  <c r="AY40" i="2"/>
  <c r="AZ40" i="2" s="1"/>
  <c r="AY41" i="2"/>
  <c r="AZ41" i="2" s="1"/>
  <c r="AY42" i="2"/>
  <c r="AZ42" i="2" s="1"/>
  <c r="AY43" i="2"/>
  <c r="AZ43" i="2" s="1"/>
  <c r="AY44" i="2"/>
  <c r="AZ44" i="2" s="1"/>
  <c r="AY45" i="2"/>
  <c r="AZ45" i="2" s="1"/>
  <c r="AY46" i="2"/>
  <c r="AZ46" i="2" s="1"/>
  <c r="AY47" i="2"/>
  <c r="AZ47" i="2" s="1"/>
  <c r="AY48" i="2"/>
  <c r="AZ48" i="2" s="1"/>
  <c r="AY49" i="2"/>
  <c r="AZ49" i="2" s="1"/>
  <c r="AY50" i="2"/>
  <c r="AZ50" i="2" s="1"/>
  <c r="AY51" i="2"/>
  <c r="AZ51" i="2" s="1"/>
  <c r="AY52" i="2"/>
  <c r="AZ52" i="2" s="1"/>
  <c r="AY53" i="2"/>
  <c r="AZ53" i="2" s="1"/>
  <c r="AY54" i="2"/>
  <c r="AZ54" i="2" s="1"/>
  <c r="AY55" i="2"/>
  <c r="AZ55" i="2" s="1"/>
  <c r="AY56" i="2"/>
  <c r="AZ56" i="2" s="1"/>
  <c r="AY57" i="2"/>
  <c r="AZ57" i="2" s="1"/>
  <c r="AY58" i="2"/>
  <c r="AZ58" i="2" s="1"/>
  <c r="AY59" i="2"/>
  <c r="AZ59" i="2" s="1"/>
  <c r="AY60" i="2"/>
  <c r="AZ60" i="2" s="1"/>
  <c r="AY61" i="2"/>
  <c r="AZ61" i="2" s="1"/>
  <c r="AY62" i="2"/>
  <c r="AZ62" i="2" s="1"/>
  <c r="AY63" i="2"/>
  <c r="AZ63" i="2" s="1"/>
  <c r="AY64" i="2"/>
  <c r="AZ64" i="2" s="1"/>
  <c r="AY65" i="2"/>
  <c r="AZ65" i="2" s="1"/>
  <c r="AY66" i="2"/>
  <c r="AZ66" i="2" s="1"/>
  <c r="AY67" i="2"/>
  <c r="AZ67" i="2" s="1"/>
  <c r="AY68" i="2"/>
  <c r="AZ68" i="2" s="1"/>
  <c r="AY69" i="2"/>
  <c r="AZ69" i="2" s="1"/>
  <c r="AY70" i="2"/>
  <c r="AZ70" i="2" s="1"/>
  <c r="AY71" i="2"/>
  <c r="AZ71" i="2" s="1"/>
  <c r="AY72" i="2"/>
  <c r="AZ72" i="2" s="1"/>
  <c r="AY73" i="2"/>
  <c r="AZ73" i="2" s="1"/>
  <c r="AY74" i="2"/>
  <c r="AZ74" i="2" s="1"/>
  <c r="AY75" i="2"/>
  <c r="AZ75" i="2" s="1"/>
  <c r="AY76" i="2"/>
  <c r="AZ76" i="2" s="1"/>
  <c r="AY77" i="2"/>
  <c r="AZ77" i="2" s="1"/>
  <c r="AY78" i="2"/>
  <c r="AZ78" i="2" s="1"/>
  <c r="AY79" i="2"/>
  <c r="AZ79" i="2" s="1"/>
  <c r="AY80" i="2"/>
  <c r="AZ80" i="2" s="1"/>
  <c r="AY81" i="2"/>
  <c r="AZ81" i="2" s="1"/>
  <c r="AY82" i="2"/>
  <c r="AZ82" i="2" s="1"/>
  <c r="AY83" i="2"/>
  <c r="AZ83" i="2" s="1"/>
  <c r="AY84" i="2"/>
  <c r="AZ84" i="2" s="1"/>
  <c r="AY85" i="2"/>
  <c r="AZ85" i="2" s="1"/>
  <c r="AY86" i="2"/>
  <c r="AZ86" i="2" s="1"/>
  <c r="AY87" i="2"/>
  <c r="AZ87" i="2" s="1"/>
  <c r="AY88" i="2"/>
  <c r="AZ88" i="2" s="1"/>
  <c r="AY89" i="2"/>
  <c r="AZ89" i="2" s="1"/>
  <c r="AY90" i="2"/>
  <c r="AZ90" i="2" s="1"/>
  <c r="AY91" i="2"/>
  <c r="AZ91" i="2" s="1"/>
  <c r="AY92" i="2"/>
  <c r="AZ92" i="2" s="1"/>
  <c r="AY93" i="2"/>
  <c r="AZ93" i="2" s="1"/>
  <c r="AY94" i="2"/>
  <c r="AZ94" i="2" s="1"/>
  <c r="AY95" i="2"/>
  <c r="AZ95" i="2" s="1"/>
  <c r="AY96" i="2"/>
  <c r="AZ96" i="2" s="1"/>
  <c r="AY97" i="2"/>
  <c r="AZ97" i="2" s="1"/>
  <c r="AY98" i="2"/>
  <c r="AZ98" i="2" s="1"/>
  <c r="AY99" i="2"/>
  <c r="AZ99" i="2" s="1"/>
  <c r="AY100" i="2"/>
  <c r="AZ100" i="2" s="1"/>
  <c r="AY101" i="2"/>
  <c r="AZ101" i="2" s="1"/>
  <c r="AY102" i="2"/>
  <c r="AZ102" i="2" s="1"/>
  <c r="AY103" i="2"/>
  <c r="AZ103" i="2" s="1"/>
  <c r="AY104" i="2"/>
  <c r="AZ104" i="2" s="1"/>
  <c r="AY105" i="2"/>
  <c r="AZ105" i="2" s="1"/>
  <c r="AY106" i="2"/>
  <c r="AZ106" i="2" s="1"/>
  <c r="AY107" i="2"/>
  <c r="AZ107" i="2" s="1"/>
  <c r="AY108" i="2"/>
  <c r="AZ108" i="2" s="1"/>
  <c r="AY109" i="2"/>
  <c r="AZ109" i="2" s="1"/>
  <c r="AY110" i="2"/>
  <c r="AZ110" i="2" s="1"/>
  <c r="AY111" i="2"/>
  <c r="AZ111" i="2" s="1"/>
  <c r="AY112" i="2"/>
  <c r="AZ112" i="2" s="1"/>
  <c r="AY113" i="2"/>
  <c r="AZ113" i="2" s="1"/>
  <c r="AY114" i="2"/>
  <c r="AZ114" i="2" s="1"/>
  <c r="AY115" i="2"/>
  <c r="AZ115" i="2" s="1"/>
  <c r="AY116" i="2"/>
  <c r="AZ116" i="2" s="1"/>
  <c r="AY117" i="2"/>
  <c r="AZ117" i="2" s="1"/>
  <c r="AY118" i="2"/>
  <c r="AZ118" i="2" s="1"/>
  <c r="AY119" i="2"/>
  <c r="AZ119" i="2" s="1"/>
  <c r="AY120" i="2"/>
  <c r="AZ120" i="2" s="1"/>
  <c r="AY121" i="2"/>
  <c r="AZ121" i="2" s="1"/>
  <c r="AY122" i="2"/>
  <c r="AZ122" i="2" s="1"/>
  <c r="AY123" i="2"/>
  <c r="AZ123" i="2" s="1"/>
  <c r="AY124" i="2"/>
  <c r="AZ124" i="2" s="1"/>
  <c r="AY125" i="2"/>
  <c r="AZ125" i="2" s="1"/>
  <c r="AY126" i="2"/>
  <c r="AZ126" i="2" s="1"/>
  <c r="AY127" i="2"/>
  <c r="AZ127" i="2" s="1"/>
  <c r="AY128" i="2"/>
  <c r="AZ128" i="2" s="1"/>
  <c r="AY129" i="2"/>
  <c r="AZ129" i="2" s="1"/>
  <c r="AY130" i="2"/>
  <c r="AZ130" i="2" s="1"/>
  <c r="AY131" i="2"/>
  <c r="AZ131" i="2" s="1"/>
  <c r="AY132" i="2"/>
  <c r="AZ132" i="2" s="1"/>
  <c r="AY133" i="2"/>
  <c r="AZ133" i="2" s="1"/>
  <c r="AY134" i="2"/>
  <c r="AZ134" i="2" s="1"/>
  <c r="AY135" i="2"/>
  <c r="AZ135" i="2" s="1"/>
  <c r="AY136" i="2"/>
  <c r="AZ136" i="2" s="1"/>
  <c r="AY137" i="2"/>
  <c r="AZ137" i="2" s="1"/>
  <c r="AY138" i="2"/>
  <c r="AZ138" i="2" s="1"/>
  <c r="AY139" i="2"/>
  <c r="AZ139" i="2" s="1"/>
  <c r="AY140" i="2"/>
  <c r="AZ140" i="2" s="1"/>
  <c r="AY141" i="2"/>
  <c r="AZ141" i="2" s="1"/>
  <c r="AY142" i="2"/>
  <c r="AZ142" i="2" s="1"/>
  <c r="AY143" i="2"/>
  <c r="AZ143" i="2" s="1"/>
  <c r="AY144" i="2"/>
  <c r="AZ144" i="2" s="1"/>
  <c r="AY145" i="2"/>
  <c r="AZ145" i="2" s="1"/>
  <c r="AY146" i="2"/>
  <c r="AZ146" i="2" s="1"/>
  <c r="AY147" i="2"/>
  <c r="AZ147" i="2" s="1"/>
  <c r="AY148" i="2"/>
  <c r="AZ148" i="2" s="1"/>
  <c r="AY149" i="2"/>
  <c r="AZ149" i="2" s="1"/>
  <c r="AY150" i="2"/>
  <c r="AZ150" i="2" s="1"/>
  <c r="AY151" i="2"/>
  <c r="AZ151" i="2" s="1"/>
  <c r="AY152" i="2"/>
  <c r="AZ152" i="2" s="1"/>
  <c r="AY153" i="2"/>
  <c r="AZ153" i="2" s="1"/>
  <c r="AY154" i="2"/>
  <c r="AZ154" i="2" s="1"/>
  <c r="AY155" i="2"/>
  <c r="AZ155" i="2" s="1"/>
  <c r="AY156" i="2"/>
  <c r="AZ156" i="2" s="1"/>
  <c r="AY157" i="2"/>
  <c r="AZ157" i="2" s="1"/>
  <c r="AY158" i="2"/>
  <c r="AZ158" i="2" s="1"/>
  <c r="AY159" i="2"/>
  <c r="AZ159" i="2" s="1"/>
  <c r="AY160" i="2"/>
  <c r="AZ160" i="2" s="1"/>
  <c r="AY161" i="2"/>
  <c r="AZ161" i="2" s="1"/>
  <c r="AY162" i="2"/>
  <c r="AZ162" i="2" s="1"/>
  <c r="AY163" i="2"/>
  <c r="AZ163" i="2" s="1"/>
  <c r="AY164" i="2"/>
  <c r="AZ164" i="2" s="1"/>
  <c r="AY165" i="2"/>
  <c r="AZ165" i="2" s="1"/>
  <c r="AY166" i="2"/>
  <c r="AZ166" i="2" s="1"/>
  <c r="AY167" i="2"/>
  <c r="AZ167" i="2" s="1"/>
  <c r="AY168" i="2"/>
  <c r="AZ168" i="2" s="1"/>
  <c r="AY169" i="2"/>
  <c r="AZ169" i="2" s="1"/>
  <c r="AY170" i="2"/>
  <c r="AZ170" i="2" s="1"/>
  <c r="AY171" i="2"/>
  <c r="AZ171" i="2" s="1"/>
  <c r="AY172" i="2"/>
  <c r="AZ172" i="2" s="1"/>
  <c r="AY173" i="2"/>
  <c r="AZ173" i="2" s="1"/>
  <c r="AY174" i="2"/>
  <c r="AZ174" i="2" s="1"/>
  <c r="AY175" i="2"/>
  <c r="AZ175" i="2" s="1"/>
  <c r="AY176" i="2"/>
  <c r="AZ176" i="2" s="1"/>
  <c r="AY177" i="2"/>
  <c r="AZ177" i="2" s="1"/>
  <c r="AY178" i="2"/>
  <c r="AZ178" i="2" s="1"/>
  <c r="AY179" i="2"/>
  <c r="AZ179" i="2" s="1"/>
  <c r="AY180" i="2"/>
  <c r="AZ180" i="2" s="1"/>
  <c r="AY181" i="2"/>
  <c r="AZ181" i="2" s="1"/>
  <c r="AY182" i="2"/>
  <c r="AZ182" i="2" s="1"/>
  <c r="AY183" i="2"/>
  <c r="AZ183" i="2" s="1"/>
  <c r="AY184" i="2"/>
  <c r="AZ184" i="2" s="1"/>
  <c r="AY185" i="2"/>
  <c r="AZ185" i="2" s="1"/>
  <c r="AY186" i="2"/>
  <c r="AZ186" i="2" s="1"/>
  <c r="AY187" i="2"/>
  <c r="AZ187" i="2" s="1"/>
  <c r="AY188" i="2"/>
  <c r="AZ188" i="2" s="1"/>
  <c r="AY189" i="2"/>
  <c r="AZ189" i="2" s="1"/>
  <c r="AY190" i="2"/>
  <c r="AZ190" i="2" s="1"/>
  <c r="AY191" i="2"/>
  <c r="AZ191" i="2" s="1"/>
  <c r="AY192" i="2"/>
  <c r="AZ192" i="2" s="1"/>
  <c r="AY193" i="2"/>
  <c r="AZ193" i="2" s="1"/>
  <c r="AY194" i="2"/>
  <c r="AZ194" i="2" s="1"/>
  <c r="AY195" i="2"/>
  <c r="AZ195" i="2" s="1"/>
  <c r="AY196" i="2"/>
  <c r="AZ196" i="2" s="1"/>
  <c r="AY197" i="2"/>
  <c r="AZ197" i="2" s="1"/>
  <c r="AY198" i="2"/>
  <c r="AZ198" i="2" s="1"/>
  <c r="AY199" i="2"/>
  <c r="AZ199" i="2" s="1"/>
  <c r="AY200" i="2"/>
  <c r="AZ200" i="2" s="1"/>
  <c r="AY201" i="2"/>
  <c r="AZ201" i="2" s="1"/>
  <c r="AY202" i="2"/>
  <c r="AZ202" i="2" s="1"/>
  <c r="AY203" i="2"/>
  <c r="AZ203" i="2" s="1"/>
  <c r="AY204" i="2"/>
  <c r="AZ204" i="2" s="1"/>
  <c r="AY205" i="2"/>
  <c r="AZ205" i="2" s="1"/>
  <c r="AY206" i="2"/>
  <c r="AZ206" i="2" s="1"/>
  <c r="AY207" i="2"/>
  <c r="AZ207" i="2" s="1"/>
  <c r="AY208" i="2"/>
  <c r="AZ208" i="2" s="1"/>
  <c r="AY209" i="2"/>
  <c r="AZ209" i="2" s="1"/>
  <c r="AY210" i="2"/>
  <c r="AZ210" i="2" s="1"/>
  <c r="AY211" i="2"/>
  <c r="AZ211" i="2" s="1"/>
  <c r="AY212" i="2"/>
  <c r="AZ212" i="2" s="1"/>
  <c r="AY213" i="2"/>
  <c r="AZ213" i="2" s="1"/>
  <c r="AY214" i="2"/>
  <c r="AZ214" i="2" s="1"/>
  <c r="AY215" i="2"/>
  <c r="AZ215" i="2" s="1"/>
  <c r="AY216" i="2"/>
  <c r="AZ216" i="2" s="1"/>
  <c r="AY217" i="2"/>
  <c r="AZ217" i="2" s="1"/>
  <c r="AY218" i="2"/>
  <c r="AZ218" i="2" s="1"/>
  <c r="AY219" i="2"/>
  <c r="AZ219" i="2" s="1"/>
  <c r="AY220" i="2"/>
  <c r="AZ220" i="2" s="1"/>
  <c r="AY221" i="2"/>
  <c r="AZ221" i="2" s="1"/>
  <c r="AY222" i="2"/>
  <c r="AZ222" i="2" s="1"/>
  <c r="AY223" i="2"/>
  <c r="AZ223" i="2" s="1"/>
  <c r="AY224" i="2"/>
  <c r="AZ224" i="2" s="1"/>
  <c r="AY225" i="2"/>
  <c r="AZ225" i="2" s="1"/>
  <c r="AY226" i="2"/>
  <c r="AZ226" i="2" s="1"/>
  <c r="AY227" i="2"/>
  <c r="AZ227" i="2" s="1"/>
  <c r="AY228" i="2"/>
  <c r="AZ228" i="2" s="1"/>
  <c r="AY229" i="2"/>
  <c r="AZ229" i="2" s="1"/>
  <c r="AY230" i="2"/>
  <c r="AZ230" i="2" s="1"/>
  <c r="AY231" i="2"/>
  <c r="AZ231" i="2" s="1"/>
  <c r="AY232" i="2"/>
  <c r="AZ232" i="2" s="1"/>
  <c r="AY233" i="2"/>
  <c r="AZ233" i="2" s="1"/>
  <c r="AY234" i="2"/>
  <c r="AZ234" i="2" s="1"/>
  <c r="AY235" i="2"/>
  <c r="AZ235" i="2" s="1"/>
  <c r="AY236" i="2"/>
  <c r="AZ236" i="2" s="1"/>
  <c r="AY237" i="2"/>
  <c r="AZ237" i="2" s="1"/>
  <c r="AY238" i="2"/>
  <c r="AZ238" i="2" s="1"/>
  <c r="AY239" i="2"/>
  <c r="AZ239" i="2" s="1"/>
  <c r="AY240" i="2"/>
  <c r="AZ240" i="2" s="1"/>
  <c r="AY241" i="2"/>
  <c r="AZ241" i="2" s="1"/>
  <c r="AY242" i="2"/>
  <c r="AZ242" i="2" s="1"/>
  <c r="AY243" i="2"/>
  <c r="AZ243" i="2" s="1"/>
  <c r="AY244" i="2"/>
  <c r="AZ244" i="2" s="1"/>
  <c r="AY245" i="2"/>
  <c r="AZ245" i="2" s="1"/>
  <c r="AY246" i="2"/>
  <c r="AZ246" i="2" s="1"/>
  <c r="AY247" i="2"/>
  <c r="AZ247" i="2" s="1"/>
  <c r="AY248" i="2"/>
  <c r="AZ248" i="2" s="1"/>
  <c r="AY249" i="2"/>
  <c r="AZ249" i="2" s="1"/>
  <c r="AY250" i="2"/>
  <c r="AZ250" i="2" s="1"/>
  <c r="AY251" i="2"/>
  <c r="AZ251" i="2" s="1"/>
  <c r="AY252" i="2"/>
  <c r="AZ252" i="2" s="1"/>
  <c r="AY253" i="2"/>
  <c r="AZ253" i="2" s="1"/>
  <c r="AY254" i="2"/>
  <c r="AZ254" i="2" s="1"/>
  <c r="AY255" i="2"/>
  <c r="AZ255" i="2" s="1"/>
  <c r="AY256" i="2"/>
  <c r="AZ256" i="2" s="1"/>
  <c r="AY257" i="2"/>
  <c r="AZ257" i="2" s="1"/>
  <c r="AY258" i="2"/>
  <c r="AZ258" i="2" s="1"/>
  <c r="AY259" i="2"/>
  <c r="AZ259" i="2" s="1"/>
  <c r="AY260" i="2"/>
  <c r="AZ260" i="2" s="1"/>
  <c r="AY261" i="2"/>
  <c r="AZ261" i="2" s="1"/>
  <c r="AY262" i="2"/>
  <c r="AZ262" i="2" s="1"/>
  <c r="AY263" i="2"/>
  <c r="AZ263" i="2" s="1"/>
  <c r="AY264" i="2"/>
  <c r="AZ264" i="2" s="1"/>
  <c r="AY265" i="2"/>
  <c r="AZ265" i="2" s="1"/>
  <c r="AY266" i="2"/>
  <c r="AZ266" i="2" s="1"/>
  <c r="AY267" i="2"/>
  <c r="AZ267" i="2" s="1"/>
  <c r="AY268" i="2"/>
  <c r="AZ268" i="2" s="1"/>
  <c r="AY269" i="2"/>
  <c r="AZ269" i="2" s="1"/>
  <c r="AY270" i="2"/>
  <c r="AZ270" i="2" s="1"/>
  <c r="AY271" i="2"/>
  <c r="AZ271" i="2" s="1"/>
  <c r="AY272" i="2"/>
  <c r="AZ272" i="2" s="1"/>
  <c r="AY273" i="2"/>
  <c r="AZ273" i="2" s="1"/>
  <c r="AY274" i="2"/>
  <c r="AZ274" i="2" s="1"/>
  <c r="AY275" i="2"/>
  <c r="AZ275" i="2" s="1"/>
  <c r="AY276" i="2"/>
  <c r="AZ276" i="2" s="1"/>
  <c r="AY277" i="2"/>
  <c r="AZ277" i="2" s="1"/>
  <c r="AY278" i="2"/>
  <c r="AZ278" i="2" s="1"/>
  <c r="AY279" i="2"/>
  <c r="AZ279" i="2" s="1"/>
  <c r="AY280" i="2"/>
  <c r="AZ280" i="2" s="1"/>
  <c r="AY281" i="2"/>
  <c r="AZ281" i="2" s="1"/>
  <c r="AY282" i="2"/>
  <c r="AZ282" i="2" s="1"/>
  <c r="AY283" i="2"/>
  <c r="AZ283" i="2" s="1"/>
  <c r="AY284" i="2"/>
  <c r="AZ284" i="2" s="1"/>
  <c r="AY285" i="2"/>
  <c r="AZ285" i="2" s="1"/>
  <c r="AY286" i="2"/>
  <c r="AZ286" i="2" s="1"/>
  <c r="AY287" i="2"/>
  <c r="AZ287" i="2" s="1"/>
  <c r="AY288" i="2"/>
  <c r="AZ288" i="2" s="1"/>
  <c r="AY289" i="2"/>
  <c r="AZ289" i="2" s="1"/>
  <c r="AY290" i="2"/>
  <c r="AZ290" i="2" s="1"/>
  <c r="AY291" i="2"/>
  <c r="AZ291" i="2" s="1"/>
  <c r="AY292" i="2"/>
  <c r="AZ292" i="2" s="1"/>
  <c r="AY293" i="2"/>
  <c r="AZ293" i="2" s="1"/>
  <c r="AY294" i="2"/>
  <c r="AZ294" i="2" s="1"/>
  <c r="AY295" i="2"/>
  <c r="AZ295" i="2" s="1"/>
  <c r="AY296" i="2"/>
  <c r="AZ296" i="2" s="1"/>
  <c r="AY297" i="2"/>
  <c r="AZ297" i="2" s="1"/>
  <c r="AY298" i="2"/>
  <c r="AZ298" i="2" s="1"/>
  <c r="AY299" i="2"/>
  <c r="AZ299" i="2" s="1"/>
  <c r="AY300" i="2"/>
  <c r="AZ300" i="2" s="1"/>
  <c r="AY301" i="2"/>
  <c r="AZ301" i="2" s="1"/>
  <c r="AY302" i="2"/>
  <c r="AZ302" i="2" s="1"/>
  <c r="AY303" i="2"/>
  <c r="AZ303" i="2" s="1"/>
  <c r="AY304" i="2"/>
  <c r="AZ304" i="2" s="1"/>
  <c r="AY305" i="2"/>
  <c r="AZ305" i="2" s="1"/>
  <c r="AY306" i="2"/>
  <c r="AZ306" i="2" s="1"/>
  <c r="AY307" i="2"/>
  <c r="AZ307" i="2" s="1"/>
  <c r="AY308" i="2"/>
  <c r="AZ308" i="2" s="1"/>
  <c r="AY309" i="2"/>
  <c r="AZ309" i="2" s="1"/>
  <c r="AY310" i="2"/>
  <c r="AZ310" i="2" s="1"/>
  <c r="AY311" i="2"/>
  <c r="AZ311" i="2" s="1"/>
  <c r="AY312" i="2"/>
  <c r="AZ312" i="2" s="1"/>
  <c r="AY313" i="2"/>
  <c r="AZ313" i="2" s="1"/>
  <c r="AY314" i="2"/>
  <c r="AZ314" i="2" s="1"/>
  <c r="AY315" i="2"/>
  <c r="AZ315" i="2" s="1"/>
  <c r="AY316" i="2"/>
  <c r="AZ316" i="2" s="1"/>
  <c r="AY317" i="2"/>
  <c r="AZ317" i="2" s="1"/>
  <c r="AY318" i="2"/>
  <c r="AZ318" i="2" s="1"/>
  <c r="AY319" i="2"/>
  <c r="AZ319" i="2" s="1"/>
  <c r="AY320" i="2"/>
  <c r="AZ320" i="2" s="1"/>
  <c r="AY321" i="2"/>
  <c r="AZ321" i="2" s="1"/>
  <c r="AY322" i="2"/>
  <c r="AZ322" i="2" s="1"/>
  <c r="AY323" i="2"/>
  <c r="AZ323" i="2" s="1"/>
  <c r="AY324" i="2"/>
  <c r="AZ324" i="2" s="1"/>
  <c r="AY325" i="2"/>
  <c r="AZ325" i="2" s="1"/>
  <c r="AY326" i="2"/>
  <c r="AZ326" i="2" s="1"/>
  <c r="AY327" i="2"/>
  <c r="AZ327" i="2" s="1"/>
  <c r="AY328" i="2"/>
  <c r="AZ328" i="2" s="1"/>
  <c r="AY329" i="2"/>
  <c r="AZ329" i="2" s="1"/>
  <c r="AY330" i="2"/>
  <c r="AZ330" i="2" s="1"/>
  <c r="AY331" i="2"/>
  <c r="AZ331" i="2" s="1"/>
  <c r="AY332" i="2"/>
  <c r="AZ332" i="2" s="1"/>
  <c r="AY333" i="2"/>
  <c r="AZ333" i="2" s="1"/>
  <c r="AY334" i="2"/>
  <c r="AZ334" i="2" s="1"/>
  <c r="AY335" i="2"/>
  <c r="AZ335" i="2" s="1"/>
  <c r="AY336" i="2"/>
  <c r="AZ336" i="2" s="1"/>
  <c r="AY337" i="2"/>
  <c r="AZ337" i="2" s="1"/>
  <c r="AY338" i="2"/>
  <c r="AZ338" i="2" s="1"/>
  <c r="AY339" i="2"/>
  <c r="AZ339" i="2" s="1"/>
  <c r="AY340" i="2"/>
  <c r="AZ340" i="2" s="1"/>
  <c r="AY341" i="2"/>
  <c r="AZ341" i="2" s="1"/>
  <c r="AY342" i="2"/>
  <c r="AZ342" i="2" s="1"/>
  <c r="AY343" i="2"/>
  <c r="AZ343" i="2" s="1"/>
  <c r="AY344" i="2"/>
  <c r="AZ344" i="2" s="1"/>
  <c r="AY345" i="2"/>
  <c r="AZ345" i="2" s="1"/>
  <c r="AY346" i="2"/>
  <c r="AZ346" i="2" s="1"/>
  <c r="AY347" i="2"/>
  <c r="AZ347" i="2" s="1"/>
  <c r="AY348" i="2"/>
  <c r="AZ348" i="2" s="1"/>
  <c r="AY349" i="2"/>
  <c r="AZ349" i="2" s="1"/>
  <c r="AY350" i="2"/>
  <c r="AZ350" i="2" s="1"/>
  <c r="AY351" i="2"/>
  <c r="AZ351" i="2" s="1"/>
  <c r="AY352" i="2"/>
  <c r="AZ352" i="2" s="1"/>
  <c r="AY353" i="2"/>
  <c r="AZ353" i="2" s="1"/>
  <c r="AY354" i="2"/>
  <c r="AZ354" i="2" s="1"/>
  <c r="AY355" i="2"/>
  <c r="AZ355" i="2" s="1"/>
  <c r="AY356" i="2"/>
  <c r="AZ356" i="2" s="1"/>
  <c r="AY357" i="2"/>
  <c r="AZ357" i="2" s="1"/>
  <c r="AY358" i="2"/>
  <c r="AZ358" i="2" s="1"/>
  <c r="AY359" i="2"/>
  <c r="AZ359" i="2" s="1"/>
  <c r="AY360" i="2"/>
  <c r="AZ360" i="2" s="1"/>
  <c r="AY361" i="2"/>
  <c r="AZ361" i="2" s="1"/>
  <c r="AY362" i="2"/>
  <c r="AZ362" i="2" s="1"/>
  <c r="AY363" i="2"/>
  <c r="AZ363" i="2" s="1"/>
  <c r="AY364" i="2"/>
  <c r="AZ364" i="2" s="1"/>
  <c r="AY365" i="2"/>
  <c r="AZ365" i="2" s="1"/>
  <c r="AY366" i="2"/>
  <c r="AZ366" i="2" s="1"/>
  <c r="AY367" i="2"/>
  <c r="AZ367" i="2" s="1"/>
  <c r="AY368" i="2"/>
  <c r="AZ368" i="2" s="1"/>
  <c r="AY369" i="2"/>
  <c r="AZ369" i="2" s="1"/>
  <c r="AY370" i="2"/>
  <c r="AZ370" i="2" s="1"/>
  <c r="AY371" i="2"/>
  <c r="AZ371" i="2" s="1"/>
  <c r="AY372" i="2"/>
  <c r="AZ372" i="2" s="1"/>
  <c r="AY373" i="2"/>
  <c r="AZ373" i="2" s="1"/>
  <c r="AY374" i="2"/>
  <c r="AZ374" i="2" s="1"/>
  <c r="AY375" i="2"/>
  <c r="AZ375" i="2" s="1"/>
  <c r="AY376" i="2"/>
  <c r="AZ376" i="2" s="1"/>
  <c r="AY377" i="2"/>
  <c r="AZ377" i="2" s="1"/>
  <c r="AY378" i="2"/>
  <c r="AZ378" i="2" s="1"/>
  <c r="AY379" i="2"/>
  <c r="AZ379" i="2" s="1"/>
  <c r="AY380" i="2"/>
  <c r="AZ380" i="2" s="1"/>
  <c r="AY381" i="2"/>
  <c r="AZ381" i="2" s="1"/>
  <c r="AY382" i="2"/>
  <c r="AZ382" i="2" s="1"/>
  <c r="AY383" i="2"/>
  <c r="AZ383" i="2" s="1"/>
  <c r="AY384" i="2"/>
  <c r="AZ384" i="2" s="1"/>
  <c r="AY385" i="2"/>
  <c r="AZ385" i="2" s="1"/>
  <c r="AY386" i="2"/>
  <c r="AZ386" i="2" s="1"/>
  <c r="AY387" i="2"/>
  <c r="AZ387" i="2" s="1"/>
  <c r="AY388" i="2"/>
  <c r="AZ388" i="2" s="1"/>
  <c r="AY389" i="2"/>
  <c r="AZ389" i="2" s="1"/>
  <c r="AY390" i="2"/>
  <c r="AZ390" i="2" s="1"/>
  <c r="AY391" i="2"/>
  <c r="AZ391" i="2" s="1"/>
  <c r="AY392" i="2"/>
  <c r="AZ392" i="2" s="1"/>
  <c r="AY393" i="2"/>
  <c r="AZ393" i="2" s="1"/>
  <c r="AY394" i="2"/>
  <c r="AZ394" i="2" s="1"/>
  <c r="AY395" i="2"/>
  <c r="AZ395" i="2" s="1"/>
  <c r="AY396" i="2"/>
  <c r="AZ396" i="2" s="1"/>
  <c r="AY397" i="2"/>
  <c r="AZ397" i="2" s="1"/>
  <c r="AY398" i="2"/>
  <c r="AZ398" i="2" s="1"/>
  <c r="AY399" i="2"/>
  <c r="AZ399" i="2" s="1"/>
  <c r="AY400" i="2"/>
  <c r="AZ400" i="2" s="1"/>
  <c r="AY401" i="2"/>
  <c r="AZ401" i="2" s="1"/>
  <c r="AY402" i="2"/>
  <c r="AZ402" i="2" s="1"/>
  <c r="AY403" i="2"/>
  <c r="AZ403" i="2" s="1"/>
  <c r="AY404" i="2"/>
  <c r="AZ404" i="2" s="1"/>
  <c r="AY405" i="2"/>
  <c r="AZ405" i="2" s="1"/>
  <c r="AY406" i="2"/>
  <c r="AZ406" i="2" s="1"/>
  <c r="AY407" i="2"/>
  <c r="AZ407" i="2" s="1"/>
  <c r="AY408" i="2"/>
  <c r="AZ408" i="2" s="1"/>
  <c r="AY409" i="2"/>
  <c r="AZ409" i="2" s="1"/>
  <c r="AY410" i="2"/>
  <c r="AZ410" i="2" s="1"/>
  <c r="AY411" i="2"/>
  <c r="AZ411" i="2" s="1"/>
  <c r="AY412" i="2"/>
  <c r="AZ412" i="2" s="1"/>
  <c r="AY413" i="2"/>
  <c r="AZ413" i="2" s="1"/>
  <c r="AY414" i="2"/>
  <c r="AZ414" i="2" s="1"/>
  <c r="AY415" i="2"/>
  <c r="AZ415" i="2" s="1"/>
  <c r="AY416" i="2"/>
  <c r="AZ416" i="2" s="1"/>
  <c r="AY417" i="2"/>
  <c r="AZ417" i="2" s="1"/>
  <c r="AY418" i="2"/>
  <c r="AZ418" i="2" s="1"/>
  <c r="AY419" i="2"/>
  <c r="AZ419" i="2" s="1"/>
  <c r="AY420" i="2"/>
  <c r="AZ420" i="2" s="1"/>
  <c r="AY421" i="2"/>
  <c r="AZ421" i="2" s="1"/>
  <c r="AY422" i="2"/>
  <c r="AZ422" i="2" s="1"/>
  <c r="AY423" i="2"/>
  <c r="AZ423" i="2" s="1"/>
  <c r="AY424" i="2"/>
  <c r="AZ424" i="2" s="1"/>
  <c r="AY425" i="2"/>
  <c r="AZ425" i="2" s="1"/>
  <c r="AY426" i="2"/>
  <c r="AZ426" i="2" s="1"/>
  <c r="AY427" i="2"/>
  <c r="AZ427" i="2" s="1"/>
  <c r="AY428" i="2"/>
  <c r="AZ428" i="2" s="1"/>
  <c r="AY429" i="2"/>
  <c r="AZ429" i="2" s="1"/>
  <c r="AY430" i="2"/>
  <c r="AZ430" i="2" s="1"/>
  <c r="AY431" i="2"/>
  <c r="AZ431" i="2" s="1"/>
  <c r="AY432" i="2"/>
  <c r="AZ432" i="2" s="1"/>
  <c r="AY433" i="2"/>
  <c r="AZ433" i="2" s="1"/>
  <c r="AY434" i="2"/>
  <c r="AZ434" i="2" s="1"/>
  <c r="AY435" i="2"/>
  <c r="AZ435" i="2" s="1"/>
  <c r="AY436" i="2"/>
  <c r="AZ436" i="2" s="1"/>
  <c r="AY437" i="2"/>
  <c r="AZ437" i="2" s="1"/>
  <c r="AY438" i="2"/>
  <c r="AZ438" i="2" s="1"/>
  <c r="AY439" i="2"/>
  <c r="AZ439" i="2" s="1"/>
  <c r="AY440" i="2"/>
  <c r="AZ440" i="2" s="1"/>
  <c r="AY441" i="2"/>
  <c r="AZ441" i="2" s="1"/>
  <c r="AY442" i="2"/>
  <c r="AZ442" i="2" s="1"/>
  <c r="AY443" i="2"/>
  <c r="AZ443" i="2" s="1"/>
  <c r="AY444" i="2"/>
  <c r="AZ444" i="2" s="1"/>
  <c r="AY445" i="2"/>
  <c r="AZ445" i="2" s="1"/>
  <c r="AY446" i="2"/>
  <c r="AZ446" i="2" s="1"/>
  <c r="AY447" i="2"/>
  <c r="AZ447" i="2" s="1"/>
  <c r="AY448" i="2"/>
  <c r="AZ448" i="2" s="1"/>
  <c r="AY449" i="2"/>
  <c r="AZ449" i="2" s="1"/>
  <c r="AY450" i="2"/>
  <c r="AZ450" i="2" s="1"/>
  <c r="AY451" i="2"/>
  <c r="AZ451" i="2" s="1"/>
  <c r="AY452" i="2"/>
  <c r="AZ452" i="2" s="1"/>
  <c r="AY453" i="2"/>
  <c r="AZ453" i="2" s="1"/>
  <c r="AY454" i="2"/>
  <c r="AZ454" i="2" s="1"/>
  <c r="AY455" i="2"/>
  <c r="AZ455" i="2" s="1"/>
  <c r="AY456" i="2"/>
  <c r="AZ456" i="2" s="1"/>
  <c r="AY457" i="2"/>
  <c r="AZ457" i="2" s="1"/>
  <c r="AY458" i="2"/>
  <c r="AZ458" i="2" s="1"/>
  <c r="AY459" i="2"/>
  <c r="AZ459" i="2" s="1"/>
  <c r="AY460" i="2"/>
  <c r="AZ460" i="2" s="1"/>
  <c r="AY461" i="2"/>
  <c r="AZ461" i="2" s="1"/>
  <c r="AY462" i="2"/>
  <c r="AZ462" i="2" s="1"/>
  <c r="AY463" i="2"/>
  <c r="AZ463" i="2" s="1"/>
  <c r="AY464" i="2"/>
  <c r="AZ464" i="2" s="1"/>
  <c r="AY465" i="2"/>
  <c r="AZ465" i="2" s="1"/>
  <c r="AY466" i="2"/>
  <c r="AZ466" i="2" s="1"/>
  <c r="AY467" i="2"/>
  <c r="AZ467" i="2" s="1"/>
  <c r="AY468" i="2"/>
  <c r="AZ468" i="2" s="1"/>
  <c r="AY469" i="2"/>
  <c r="AZ469" i="2" s="1"/>
  <c r="AY470" i="2"/>
  <c r="AZ470" i="2" s="1"/>
  <c r="AY471" i="2"/>
  <c r="AZ471" i="2" s="1"/>
  <c r="AY472" i="2"/>
  <c r="AZ472" i="2" s="1"/>
  <c r="AY473" i="2"/>
  <c r="AZ473" i="2" s="1"/>
  <c r="AY474" i="2"/>
  <c r="AZ474" i="2" s="1"/>
  <c r="AY475" i="2"/>
  <c r="AZ475" i="2" s="1"/>
  <c r="AY476" i="2"/>
  <c r="AZ476" i="2" s="1"/>
  <c r="AY477" i="2"/>
  <c r="AZ477" i="2" s="1"/>
  <c r="AY478" i="2"/>
  <c r="AZ478" i="2" s="1"/>
  <c r="AY479" i="2"/>
  <c r="AZ479" i="2" s="1"/>
  <c r="AY480" i="2"/>
  <c r="AZ480" i="2" s="1"/>
  <c r="AY481" i="2"/>
  <c r="AZ481" i="2" s="1"/>
  <c r="AY482" i="2"/>
  <c r="AZ482" i="2" s="1"/>
  <c r="AY483" i="2"/>
  <c r="AZ483" i="2" s="1"/>
  <c r="AY484" i="2"/>
  <c r="AZ484" i="2" s="1"/>
  <c r="AY485" i="2"/>
  <c r="AZ485" i="2" s="1"/>
  <c r="AY486" i="2"/>
  <c r="AZ486" i="2" s="1"/>
  <c r="AY487" i="2"/>
  <c r="AZ487" i="2" s="1"/>
  <c r="AY488" i="2"/>
  <c r="AZ488" i="2" s="1"/>
  <c r="AY489" i="2"/>
  <c r="AZ489" i="2" s="1"/>
  <c r="AY490" i="2"/>
  <c r="AZ490" i="2" s="1"/>
  <c r="AY491" i="2"/>
  <c r="AZ491" i="2" s="1"/>
  <c r="AY492" i="2"/>
  <c r="AZ492" i="2" s="1"/>
  <c r="AY493" i="2"/>
  <c r="AZ493" i="2" s="1"/>
  <c r="AY494" i="2"/>
  <c r="AZ494" i="2" s="1"/>
  <c r="AY495" i="2"/>
  <c r="AZ495" i="2" s="1"/>
  <c r="AY496" i="2"/>
  <c r="AZ496" i="2" s="1"/>
  <c r="AY497" i="2"/>
  <c r="AZ497" i="2" s="1"/>
  <c r="AY498" i="2"/>
  <c r="AZ498" i="2" s="1"/>
  <c r="AY499" i="2"/>
  <c r="AZ499" i="2" s="1"/>
  <c r="AY500" i="2"/>
  <c r="AZ500" i="2" s="1"/>
  <c r="AY501" i="2"/>
  <c r="AZ501" i="2" s="1"/>
  <c r="AY502" i="2"/>
  <c r="AZ502" i="2" s="1"/>
  <c r="AY503" i="2"/>
  <c r="AZ503" i="2" s="1"/>
  <c r="AY504" i="2"/>
  <c r="AZ504" i="2" s="1"/>
  <c r="AY505" i="2"/>
  <c r="AZ505" i="2" s="1"/>
  <c r="AY506" i="2"/>
  <c r="AZ506" i="2" s="1"/>
  <c r="AY507" i="2"/>
  <c r="AZ507" i="2" s="1"/>
  <c r="AY508" i="2"/>
  <c r="AZ508" i="2" s="1"/>
  <c r="AY509" i="2"/>
  <c r="AZ509" i="2" s="1"/>
  <c r="AY510" i="2"/>
  <c r="AZ510" i="2" s="1"/>
  <c r="AY511" i="2"/>
  <c r="AZ511" i="2" s="1"/>
  <c r="AY512" i="2"/>
  <c r="AZ512" i="2" s="1"/>
  <c r="AY513" i="2"/>
  <c r="AZ513" i="2" s="1"/>
  <c r="AY514" i="2"/>
  <c r="AZ514" i="2" s="1"/>
  <c r="AY515" i="2"/>
  <c r="AZ515" i="2" s="1"/>
  <c r="AY516" i="2"/>
  <c r="AZ516" i="2" s="1"/>
  <c r="AY517" i="2"/>
  <c r="AZ517" i="2" s="1"/>
  <c r="AY518" i="2"/>
  <c r="AZ518" i="2" s="1"/>
  <c r="AY519" i="2"/>
  <c r="AZ519" i="2" s="1"/>
  <c r="AY520" i="2"/>
  <c r="AZ520" i="2" s="1"/>
  <c r="AY521" i="2"/>
  <c r="AZ521" i="2" s="1"/>
  <c r="AY522" i="2"/>
  <c r="AZ522" i="2" s="1"/>
  <c r="AY523" i="2"/>
  <c r="AZ523" i="2" s="1"/>
  <c r="AY524" i="2"/>
  <c r="AZ524" i="2" s="1"/>
  <c r="AY525" i="2"/>
  <c r="AZ525" i="2" s="1"/>
  <c r="AY526" i="2"/>
  <c r="AZ526" i="2" s="1"/>
  <c r="AY527" i="2"/>
  <c r="AZ527" i="2" s="1"/>
  <c r="AY528" i="2"/>
  <c r="AZ528" i="2" s="1"/>
  <c r="AY529" i="2"/>
  <c r="AZ529" i="2" s="1"/>
  <c r="AY530" i="2"/>
  <c r="AZ530" i="2" s="1"/>
  <c r="AY531" i="2"/>
  <c r="AZ531" i="2" s="1"/>
  <c r="AY532" i="2"/>
  <c r="AZ532" i="2" s="1"/>
  <c r="AY533" i="2"/>
  <c r="AZ533" i="2" s="1"/>
  <c r="AY534" i="2"/>
  <c r="AZ534" i="2" s="1"/>
  <c r="AY535" i="2"/>
  <c r="AZ535" i="2" s="1"/>
  <c r="AY536" i="2"/>
  <c r="AZ536" i="2" s="1"/>
  <c r="AY537" i="2"/>
  <c r="AZ537" i="2" s="1"/>
  <c r="AY538" i="2"/>
  <c r="AZ538" i="2" s="1"/>
  <c r="AY539" i="2"/>
  <c r="AZ539" i="2" s="1"/>
  <c r="AY540" i="2"/>
  <c r="AZ540" i="2" s="1"/>
  <c r="AY541" i="2"/>
  <c r="AZ541" i="2" s="1"/>
  <c r="AY542" i="2"/>
  <c r="AZ542" i="2" s="1"/>
  <c r="AY543" i="2"/>
  <c r="AZ543" i="2" s="1"/>
  <c r="AY544" i="2"/>
  <c r="AZ544" i="2" s="1"/>
  <c r="AY545" i="2"/>
  <c r="AZ545" i="2" s="1"/>
  <c r="AY546" i="2"/>
  <c r="AZ546" i="2" s="1"/>
  <c r="AY547" i="2"/>
  <c r="AZ547" i="2" s="1"/>
  <c r="AY548" i="2"/>
  <c r="AZ548" i="2" s="1"/>
  <c r="AY549" i="2"/>
  <c r="AZ549" i="2" s="1"/>
  <c r="AY550" i="2"/>
  <c r="AZ550" i="2" s="1"/>
  <c r="AY551" i="2"/>
  <c r="AZ551" i="2" s="1"/>
  <c r="AY552" i="2"/>
  <c r="AZ552" i="2" s="1"/>
  <c r="AY553" i="2"/>
  <c r="AZ553" i="2" s="1"/>
  <c r="AY554" i="2"/>
  <c r="AZ554" i="2" s="1"/>
  <c r="AY555" i="2"/>
  <c r="AZ555" i="2" s="1"/>
  <c r="AY556" i="2"/>
  <c r="AZ556" i="2" s="1"/>
  <c r="AY557" i="2"/>
  <c r="AZ557" i="2" s="1"/>
  <c r="AY558" i="2"/>
  <c r="AZ558" i="2" s="1"/>
  <c r="AY559" i="2"/>
  <c r="AZ559" i="2" s="1"/>
  <c r="AY560" i="2"/>
  <c r="AZ560" i="2" s="1"/>
  <c r="AY561" i="2"/>
  <c r="AZ561" i="2" s="1"/>
  <c r="AY562" i="2"/>
  <c r="AZ562" i="2" s="1"/>
  <c r="AY563" i="2"/>
  <c r="AZ563" i="2" s="1"/>
  <c r="AY564" i="2"/>
  <c r="AZ564" i="2" s="1"/>
  <c r="AY565" i="2"/>
  <c r="AZ565" i="2" s="1"/>
  <c r="AY566" i="2"/>
  <c r="AZ566" i="2" s="1"/>
  <c r="AY567" i="2"/>
  <c r="AZ567" i="2" s="1"/>
  <c r="AY568" i="2"/>
  <c r="AZ568" i="2" s="1"/>
  <c r="AY569" i="2"/>
  <c r="AZ569" i="2" s="1"/>
  <c r="AY570" i="2"/>
  <c r="AZ570" i="2" s="1"/>
  <c r="AY571" i="2"/>
  <c r="AZ571" i="2" s="1"/>
  <c r="AY572" i="2"/>
  <c r="AZ572" i="2" s="1"/>
  <c r="AY573" i="2"/>
  <c r="AZ573" i="2" s="1"/>
  <c r="AY574" i="2"/>
  <c r="AZ574" i="2" s="1"/>
  <c r="AY575" i="2"/>
  <c r="AZ575" i="2" s="1"/>
  <c r="AY576" i="2"/>
  <c r="AZ576" i="2" s="1"/>
  <c r="AY577" i="2"/>
  <c r="AZ577" i="2" s="1"/>
  <c r="AY578" i="2"/>
  <c r="AZ578" i="2" s="1"/>
  <c r="AY579" i="2"/>
  <c r="AZ579" i="2" s="1"/>
  <c r="AY580" i="2"/>
  <c r="AZ580" i="2" s="1"/>
  <c r="AY581" i="2"/>
  <c r="AZ581" i="2" s="1"/>
  <c r="AY582" i="2"/>
  <c r="AZ582" i="2" s="1"/>
  <c r="AY583" i="2"/>
  <c r="AZ583" i="2" s="1"/>
  <c r="AY584" i="2"/>
  <c r="AZ584" i="2" s="1"/>
  <c r="AY585" i="2"/>
  <c r="AZ585" i="2" s="1"/>
  <c r="AY586" i="2"/>
  <c r="AZ586" i="2" s="1"/>
  <c r="AY587" i="2"/>
  <c r="AZ587" i="2" s="1"/>
  <c r="AY588" i="2"/>
  <c r="AZ588" i="2" s="1"/>
  <c r="AY589" i="2"/>
  <c r="AZ589" i="2" s="1"/>
  <c r="AY590" i="2"/>
  <c r="AZ590" i="2" s="1"/>
  <c r="AY591" i="2"/>
  <c r="AZ591" i="2" s="1"/>
  <c r="AY592" i="2"/>
  <c r="AZ592" i="2" s="1"/>
  <c r="AY593" i="2"/>
  <c r="AZ593" i="2" s="1"/>
  <c r="AY594" i="2"/>
  <c r="AZ594" i="2" s="1"/>
  <c r="AY595" i="2"/>
  <c r="AZ595" i="2" s="1"/>
  <c r="AY596" i="2"/>
  <c r="AZ596" i="2" s="1"/>
  <c r="AY597" i="2"/>
  <c r="AZ597" i="2" s="1"/>
  <c r="AY598" i="2"/>
  <c r="AZ598" i="2" s="1"/>
  <c r="AY599" i="2"/>
  <c r="AZ599" i="2" s="1"/>
  <c r="AY600" i="2"/>
  <c r="AZ600" i="2" s="1"/>
  <c r="AY601" i="2"/>
  <c r="AZ601" i="2" s="1"/>
  <c r="AY602" i="2"/>
  <c r="AZ602" i="2" s="1"/>
  <c r="AY603" i="2"/>
  <c r="AZ603" i="2" s="1"/>
  <c r="AY604" i="2"/>
  <c r="AZ604" i="2" s="1"/>
  <c r="AY605" i="2"/>
  <c r="AZ605" i="2" s="1"/>
  <c r="AY606" i="2"/>
  <c r="AZ606" i="2" s="1"/>
  <c r="AY607" i="2"/>
  <c r="AZ607" i="2" s="1"/>
  <c r="AY608" i="2"/>
  <c r="AZ608" i="2" s="1"/>
  <c r="AY609" i="2"/>
  <c r="AZ609" i="2" s="1"/>
  <c r="AY610" i="2"/>
  <c r="AZ610" i="2" s="1"/>
  <c r="AY611" i="2"/>
  <c r="AZ611" i="2" s="1"/>
  <c r="AY612" i="2"/>
  <c r="AZ612" i="2" s="1"/>
  <c r="AY613" i="2"/>
  <c r="AZ613" i="2" s="1"/>
  <c r="AY614" i="2"/>
  <c r="AZ614" i="2" s="1"/>
  <c r="AY615" i="2"/>
  <c r="AZ615" i="2" s="1"/>
  <c r="AY616" i="2"/>
  <c r="AZ616" i="2" s="1"/>
  <c r="AY617" i="2"/>
  <c r="AZ617" i="2" s="1"/>
  <c r="AY618" i="2"/>
  <c r="AZ618" i="2" s="1"/>
  <c r="AY619" i="2"/>
  <c r="AZ619" i="2" s="1"/>
  <c r="AY620" i="2"/>
  <c r="AZ620" i="2" s="1"/>
  <c r="AY621" i="2"/>
  <c r="AZ621" i="2" s="1"/>
  <c r="AY622" i="2"/>
  <c r="AZ622" i="2" s="1"/>
  <c r="AY623" i="2"/>
  <c r="AZ623" i="2" s="1"/>
  <c r="AY624" i="2"/>
  <c r="AZ624" i="2" s="1"/>
  <c r="AY625" i="2"/>
  <c r="AZ625" i="2" s="1"/>
  <c r="AY626" i="2"/>
  <c r="AZ626" i="2" s="1"/>
  <c r="AY627" i="2"/>
  <c r="AZ627" i="2" s="1"/>
  <c r="AY628" i="2"/>
  <c r="AZ628" i="2" s="1"/>
  <c r="AY629" i="2"/>
  <c r="AZ629" i="2" s="1"/>
  <c r="AY630" i="2"/>
  <c r="AZ630" i="2" s="1"/>
  <c r="AY631" i="2"/>
  <c r="AZ631" i="2" s="1"/>
  <c r="AY632" i="2"/>
  <c r="AZ632" i="2" s="1"/>
  <c r="AY633" i="2"/>
  <c r="AZ633" i="2" s="1"/>
  <c r="AY634" i="2"/>
  <c r="AZ634" i="2" s="1"/>
  <c r="AY635" i="2"/>
  <c r="AZ635" i="2" s="1"/>
  <c r="AY636" i="2"/>
  <c r="AZ636" i="2" s="1"/>
  <c r="AY637" i="2"/>
  <c r="AZ637" i="2" s="1"/>
  <c r="AY638" i="2"/>
  <c r="AZ638" i="2" s="1"/>
  <c r="AY639" i="2"/>
  <c r="AZ639" i="2" s="1"/>
  <c r="AY640" i="2"/>
  <c r="AZ640" i="2" s="1"/>
  <c r="AY641" i="2"/>
  <c r="AZ641" i="2" s="1"/>
  <c r="AY642" i="2"/>
  <c r="AZ642" i="2" s="1"/>
  <c r="AY643" i="2"/>
  <c r="AZ643" i="2" s="1"/>
  <c r="AY644" i="2"/>
  <c r="AZ644" i="2" s="1"/>
  <c r="AY645" i="2"/>
  <c r="AZ645" i="2" s="1"/>
  <c r="AY646" i="2"/>
  <c r="AZ646" i="2" s="1"/>
  <c r="AY647" i="2"/>
  <c r="AZ647" i="2" s="1"/>
  <c r="AY648" i="2"/>
  <c r="AZ648" i="2" s="1"/>
  <c r="AY649" i="2"/>
  <c r="AZ649" i="2" s="1"/>
  <c r="AY650" i="2"/>
  <c r="AZ650" i="2" s="1"/>
  <c r="AY651" i="2"/>
  <c r="AZ651" i="2" s="1"/>
  <c r="AY652" i="2"/>
  <c r="AZ652" i="2" s="1"/>
  <c r="AY653" i="2"/>
  <c r="AZ653" i="2" s="1"/>
  <c r="AY654" i="2"/>
  <c r="AZ654" i="2" s="1"/>
  <c r="AY655" i="2"/>
  <c r="AZ655" i="2" s="1"/>
  <c r="AY656" i="2"/>
  <c r="AZ656" i="2" s="1"/>
  <c r="AY657" i="2"/>
  <c r="AZ657" i="2" s="1"/>
  <c r="AY658" i="2"/>
  <c r="AZ658" i="2" s="1"/>
  <c r="AY659" i="2"/>
  <c r="AZ659" i="2" s="1"/>
  <c r="AY660" i="2"/>
  <c r="AZ660" i="2" s="1"/>
  <c r="AY661" i="2"/>
  <c r="AZ661" i="2" s="1"/>
  <c r="AY662" i="2"/>
  <c r="AZ662" i="2" s="1"/>
  <c r="AY663" i="2"/>
  <c r="AZ663" i="2" s="1"/>
  <c r="AY664" i="2"/>
  <c r="AZ664" i="2" s="1"/>
  <c r="AY665" i="2"/>
  <c r="AZ665" i="2" s="1"/>
  <c r="AY666" i="2"/>
  <c r="AZ666" i="2" s="1"/>
  <c r="AY667" i="2"/>
  <c r="AZ667" i="2" s="1"/>
  <c r="AY668" i="2"/>
  <c r="AZ668" i="2" s="1"/>
  <c r="AY669" i="2"/>
  <c r="AZ669" i="2" s="1"/>
  <c r="AY670" i="2"/>
  <c r="AZ670" i="2" s="1"/>
  <c r="AY671" i="2"/>
  <c r="AZ671" i="2" s="1"/>
  <c r="AY672" i="2"/>
  <c r="AZ672" i="2" s="1"/>
  <c r="AY673" i="2"/>
  <c r="AZ673" i="2" s="1"/>
  <c r="AY674" i="2"/>
  <c r="AZ674" i="2" s="1"/>
  <c r="AY675" i="2"/>
  <c r="AZ675" i="2" s="1"/>
  <c r="AY676" i="2"/>
  <c r="AZ676" i="2" s="1"/>
  <c r="AY677" i="2"/>
  <c r="AZ677" i="2" s="1"/>
  <c r="AY678" i="2"/>
  <c r="AZ678" i="2" s="1"/>
  <c r="AY679" i="2"/>
  <c r="AZ679" i="2" s="1"/>
  <c r="AY680" i="2"/>
  <c r="AZ680" i="2" s="1"/>
  <c r="AY681" i="2"/>
  <c r="AZ681" i="2" s="1"/>
  <c r="AY682" i="2"/>
  <c r="AZ682" i="2" s="1"/>
  <c r="AY683" i="2"/>
  <c r="AZ683" i="2" s="1"/>
  <c r="AY684" i="2"/>
  <c r="AZ684" i="2" s="1"/>
  <c r="AY685" i="2"/>
  <c r="AZ685" i="2" s="1"/>
  <c r="AY686" i="2"/>
  <c r="AZ686" i="2" s="1"/>
  <c r="AY687" i="2"/>
  <c r="AZ687" i="2" s="1"/>
  <c r="AY688" i="2"/>
  <c r="AZ688" i="2" s="1"/>
  <c r="AY689" i="2"/>
  <c r="AZ689" i="2" s="1"/>
  <c r="AY690" i="2"/>
  <c r="AZ690" i="2" s="1"/>
  <c r="AY691" i="2"/>
  <c r="AZ691" i="2" s="1"/>
  <c r="AY692" i="2"/>
  <c r="AZ692" i="2" s="1"/>
  <c r="AY693" i="2"/>
  <c r="AZ693" i="2" s="1"/>
  <c r="AY694" i="2"/>
  <c r="AZ694" i="2" s="1"/>
  <c r="AY695" i="2"/>
  <c r="AZ695" i="2" s="1"/>
  <c r="AY696" i="2"/>
  <c r="AZ696" i="2" s="1"/>
  <c r="AY697" i="2"/>
  <c r="AZ697" i="2" s="1"/>
  <c r="AY698" i="2"/>
  <c r="AZ698" i="2" s="1"/>
  <c r="AY699" i="2"/>
  <c r="AZ699" i="2" s="1"/>
  <c r="AY700" i="2"/>
  <c r="AZ700" i="2" s="1"/>
  <c r="AY701" i="2"/>
  <c r="AZ701" i="2" s="1"/>
  <c r="AY702" i="2"/>
  <c r="AZ702" i="2" s="1"/>
  <c r="AY703" i="2"/>
  <c r="AZ703" i="2" s="1"/>
  <c r="AY704" i="2"/>
  <c r="AZ704" i="2" s="1"/>
  <c r="AY705" i="2"/>
  <c r="AZ705" i="2" s="1"/>
  <c r="AY706" i="2"/>
  <c r="AZ706" i="2" s="1"/>
  <c r="AY707" i="2"/>
  <c r="AZ707" i="2" s="1"/>
  <c r="AY708" i="2"/>
  <c r="AZ708" i="2" s="1"/>
  <c r="AY709" i="2"/>
  <c r="AZ709" i="2" s="1"/>
  <c r="AY710" i="2"/>
  <c r="AZ710" i="2" s="1"/>
  <c r="AY711" i="2"/>
  <c r="AZ711" i="2" s="1"/>
  <c r="AY712" i="2"/>
  <c r="AZ712" i="2" s="1"/>
  <c r="AY713" i="2"/>
  <c r="AZ713" i="2" s="1"/>
  <c r="AY714" i="2"/>
  <c r="AZ714" i="2" s="1"/>
  <c r="AY715" i="2"/>
  <c r="AZ715" i="2" s="1"/>
  <c r="AY716" i="2"/>
  <c r="AZ716" i="2" s="1"/>
  <c r="AY717" i="2"/>
  <c r="AZ717" i="2" s="1"/>
  <c r="AY718" i="2"/>
  <c r="AZ718" i="2" s="1"/>
  <c r="AY719" i="2"/>
  <c r="AZ719" i="2" s="1"/>
  <c r="AY720" i="2"/>
  <c r="AZ720" i="2" s="1"/>
  <c r="AY721" i="2"/>
  <c r="AZ721" i="2" s="1"/>
  <c r="AY722" i="2"/>
  <c r="AZ722" i="2" s="1"/>
  <c r="AY723" i="2"/>
  <c r="AZ723" i="2" s="1"/>
  <c r="AY724" i="2"/>
  <c r="AZ724" i="2" s="1"/>
  <c r="AY725" i="2"/>
  <c r="AZ725" i="2" s="1"/>
  <c r="AY726" i="2"/>
  <c r="AZ726" i="2" s="1"/>
  <c r="AY727" i="2"/>
  <c r="AZ727" i="2" s="1"/>
  <c r="AY728" i="2"/>
  <c r="AZ728" i="2" s="1"/>
  <c r="AY729" i="2"/>
  <c r="AZ729" i="2" s="1"/>
  <c r="AY730" i="2"/>
  <c r="AZ730" i="2" s="1"/>
  <c r="AY731" i="2"/>
  <c r="AZ731" i="2" s="1"/>
  <c r="AY732" i="2"/>
  <c r="AZ732" i="2" s="1"/>
  <c r="AY733" i="2"/>
  <c r="AZ733" i="2" s="1"/>
  <c r="AY734" i="2"/>
  <c r="AZ734" i="2" s="1"/>
  <c r="AY735" i="2"/>
  <c r="AZ735" i="2" s="1"/>
  <c r="AY736" i="2"/>
  <c r="AZ736" i="2" s="1"/>
  <c r="AY737" i="2"/>
  <c r="AZ737" i="2" s="1"/>
  <c r="AY738" i="2"/>
  <c r="AZ738" i="2" s="1"/>
  <c r="AY739" i="2"/>
  <c r="AZ739" i="2" s="1"/>
  <c r="AY740" i="2"/>
  <c r="AZ740" i="2" s="1"/>
  <c r="AY741" i="2"/>
  <c r="AZ741" i="2" s="1"/>
  <c r="AY742" i="2"/>
  <c r="AZ742" i="2" s="1"/>
  <c r="AY743" i="2"/>
  <c r="AZ743" i="2" s="1"/>
  <c r="AY744" i="2"/>
  <c r="AZ744" i="2" s="1"/>
  <c r="AY745" i="2"/>
  <c r="AZ745" i="2" s="1"/>
  <c r="AY746" i="2"/>
  <c r="AZ746" i="2" s="1"/>
  <c r="AY747" i="2"/>
  <c r="AZ747" i="2" s="1"/>
  <c r="AY748" i="2"/>
  <c r="AZ748" i="2" s="1"/>
  <c r="AY749" i="2"/>
  <c r="AZ749" i="2" s="1"/>
  <c r="AY750" i="2"/>
  <c r="AZ750" i="2" s="1"/>
  <c r="AY751" i="2"/>
  <c r="AZ751" i="2" s="1"/>
  <c r="AY752" i="2"/>
  <c r="AZ752" i="2" s="1"/>
  <c r="AY753" i="2"/>
  <c r="AZ753" i="2" s="1"/>
  <c r="AY754" i="2"/>
  <c r="AZ754" i="2" s="1"/>
  <c r="AY755" i="2"/>
  <c r="AZ755" i="2" s="1"/>
  <c r="AY756" i="2"/>
  <c r="AZ756" i="2" s="1"/>
  <c r="AY757" i="2"/>
  <c r="AZ757" i="2" s="1"/>
  <c r="AY758" i="2"/>
  <c r="AZ758" i="2" s="1"/>
  <c r="AY759" i="2"/>
  <c r="AZ759" i="2" s="1"/>
  <c r="AY760" i="2"/>
  <c r="AZ760" i="2" s="1"/>
  <c r="AY761" i="2"/>
  <c r="AZ761" i="2" s="1"/>
  <c r="AY762" i="2"/>
  <c r="AZ762" i="2" s="1"/>
  <c r="AY763" i="2"/>
  <c r="AZ763" i="2" s="1"/>
  <c r="AY764" i="2"/>
  <c r="AZ764" i="2" s="1"/>
  <c r="AY765" i="2"/>
  <c r="AZ765" i="2" s="1"/>
  <c r="AY766" i="2"/>
  <c r="AZ766" i="2" s="1"/>
  <c r="AY767" i="2"/>
  <c r="AZ767" i="2" s="1"/>
  <c r="AY768" i="2"/>
  <c r="AZ768" i="2" s="1"/>
  <c r="AY769" i="2"/>
  <c r="AZ769" i="2" s="1"/>
  <c r="AY770" i="2"/>
  <c r="AZ770" i="2" s="1"/>
  <c r="AY771" i="2"/>
  <c r="AZ771" i="2" s="1"/>
  <c r="AY772" i="2"/>
  <c r="AZ772" i="2" s="1"/>
  <c r="AY773" i="2"/>
  <c r="AZ773" i="2" s="1"/>
  <c r="AY774" i="2"/>
  <c r="AZ774" i="2" s="1"/>
  <c r="AY775" i="2"/>
  <c r="AZ775" i="2" s="1"/>
  <c r="AY776" i="2"/>
  <c r="AZ776" i="2" s="1"/>
  <c r="AY777" i="2"/>
  <c r="AZ777" i="2" s="1"/>
  <c r="AY778" i="2"/>
  <c r="AZ778" i="2" s="1"/>
  <c r="AY779" i="2"/>
  <c r="AZ779" i="2" s="1"/>
  <c r="AY780" i="2"/>
  <c r="AZ780" i="2" s="1"/>
  <c r="AY781" i="2"/>
  <c r="AZ781" i="2" s="1"/>
  <c r="AY782" i="2"/>
  <c r="AZ782" i="2" s="1"/>
  <c r="AY783" i="2"/>
  <c r="AZ783" i="2" s="1"/>
  <c r="AY784" i="2"/>
  <c r="AZ784" i="2" s="1"/>
  <c r="AY785" i="2"/>
  <c r="AZ785" i="2" s="1"/>
  <c r="AY786" i="2"/>
  <c r="AZ786" i="2" s="1"/>
  <c r="AY787" i="2"/>
  <c r="AZ787" i="2" s="1"/>
  <c r="AY788" i="2"/>
  <c r="AZ788" i="2" s="1"/>
  <c r="AY789" i="2"/>
  <c r="AZ789" i="2" s="1"/>
  <c r="AY790" i="2"/>
  <c r="AZ790" i="2" s="1"/>
  <c r="AY791" i="2"/>
  <c r="AZ791" i="2" s="1"/>
  <c r="AY792" i="2"/>
  <c r="AZ792" i="2" s="1"/>
  <c r="AY793" i="2"/>
  <c r="AZ793" i="2" s="1"/>
  <c r="AY794" i="2"/>
  <c r="AZ794" i="2" s="1"/>
  <c r="AY795" i="2"/>
  <c r="AZ795" i="2" s="1"/>
  <c r="AY796" i="2"/>
  <c r="AZ796" i="2" s="1"/>
  <c r="AY797" i="2"/>
  <c r="AZ797" i="2" s="1"/>
  <c r="AY798" i="2"/>
  <c r="AZ798" i="2" s="1"/>
  <c r="AY799" i="2"/>
  <c r="AZ799" i="2" s="1"/>
  <c r="AY800" i="2"/>
  <c r="AZ800" i="2" s="1"/>
  <c r="AY801" i="2"/>
  <c r="AZ801" i="2" s="1"/>
  <c r="AY802" i="2"/>
  <c r="AZ802" i="2" s="1"/>
  <c r="AY803" i="2"/>
  <c r="AZ803" i="2" s="1"/>
  <c r="AY804" i="2"/>
  <c r="AZ804" i="2" s="1"/>
  <c r="AY805" i="2"/>
  <c r="AZ805" i="2" s="1"/>
  <c r="AY806" i="2"/>
  <c r="AZ806" i="2" s="1"/>
  <c r="AY807" i="2"/>
  <c r="AZ807" i="2" s="1"/>
  <c r="AY808" i="2"/>
  <c r="AZ808" i="2" s="1"/>
  <c r="AY809" i="2"/>
  <c r="AZ809" i="2" s="1"/>
  <c r="AY810" i="2"/>
  <c r="AZ810" i="2" s="1"/>
  <c r="AY811" i="2"/>
  <c r="AZ811" i="2" s="1"/>
  <c r="AY812" i="2"/>
  <c r="AZ812" i="2" s="1"/>
  <c r="AY813" i="2"/>
  <c r="AZ813" i="2" s="1"/>
  <c r="AY814" i="2"/>
  <c r="AZ814" i="2" s="1"/>
  <c r="AY815" i="2"/>
  <c r="AZ815" i="2" s="1"/>
  <c r="AY816" i="2"/>
  <c r="AZ816" i="2" s="1"/>
  <c r="AY817" i="2"/>
  <c r="AZ817" i="2" s="1"/>
  <c r="AY818" i="2"/>
  <c r="AZ818" i="2" s="1"/>
  <c r="AY819" i="2"/>
  <c r="AZ819" i="2" s="1"/>
  <c r="AY820" i="2"/>
  <c r="AZ820" i="2" s="1"/>
  <c r="AY821" i="2"/>
  <c r="AZ821" i="2" s="1"/>
  <c r="AY822" i="2"/>
  <c r="AZ822" i="2" s="1"/>
  <c r="AY823" i="2"/>
  <c r="AZ823" i="2" s="1"/>
  <c r="AY824" i="2"/>
  <c r="AZ824" i="2" s="1"/>
  <c r="AY825" i="2"/>
  <c r="AZ825" i="2" s="1"/>
  <c r="AY826" i="2"/>
  <c r="AZ826" i="2" s="1"/>
  <c r="AY827" i="2"/>
  <c r="AZ827" i="2" s="1"/>
  <c r="AY828" i="2"/>
  <c r="AZ828" i="2" s="1"/>
  <c r="AY829" i="2"/>
  <c r="AZ829" i="2" s="1"/>
  <c r="AY830" i="2"/>
  <c r="AZ830" i="2" s="1"/>
  <c r="AY831" i="2"/>
  <c r="AZ831" i="2" s="1"/>
  <c r="AY832" i="2"/>
  <c r="AZ832" i="2" s="1"/>
  <c r="AY833" i="2"/>
  <c r="AZ833" i="2" s="1"/>
  <c r="AY834" i="2"/>
  <c r="AZ834" i="2" s="1"/>
  <c r="AY835" i="2"/>
  <c r="AZ835" i="2" s="1"/>
  <c r="AY836" i="2"/>
  <c r="AZ836" i="2" s="1"/>
  <c r="AY837" i="2"/>
  <c r="AZ837" i="2" s="1"/>
  <c r="AY838" i="2"/>
  <c r="AZ838" i="2" s="1"/>
  <c r="AY839" i="2"/>
  <c r="AZ839" i="2" s="1"/>
  <c r="AY840" i="2"/>
  <c r="AZ840" i="2" s="1"/>
  <c r="AY841" i="2"/>
  <c r="AZ841" i="2" s="1"/>
  <c r="AY842" i="2"/>
  <c r="AZ842" i="2" s="1"/>
  <c r="AY843" i="2"/>
  <c r="AZ843" i="2" s="1"/>
  <c r="AY844" i="2"/>
  <c r="AZ844" i="2" s="1"/>
  <c r="AY845" i="2"/>
  <c r="AZ845" i="2" s="1"/>
  <c r="AY846" i="2"/>
  <c r="AZ846" i="2" s="1"/>
  <c r="AY847" i="2"/>
  <c r="AZ847" i="2" s="1"/>
  <c r="AY848" i="2"/>
  <c r="AZ848" i="2" s="1"/>
  <c r="AY849" i="2"/>
  <c r="AZ849" i="2" s="1"/>
  <c r="AY850" i="2"/>
  <c r="AZ850" i="2" s="1"/>
  <c r="AY851" i="2"/>
  <c r="AZ851" i="2" s="1"/>
  <c r="AY852" i="2"/>
  <c r="AZ852" i="2" s="1"/>
  <c r="AY853" i="2"/>
  <c r="AZ853" i="2" s="1"/>
  <c r="AY854" i="2"/>
  <c r="AZ854" i="2" s="1"/>
  <c r="AY855" i="2"/>
  <c r="AZ855" i="2" s="1"/>
  <c r="AY856" i="2"/>
  <c r="AZ856" i="2" s="1"/>
  <c r="AY857" i="2"/>
  <c r="AZ857" i="2" s="1"/>
  <c r="AY858" i="2"/>
  <c r="AZ858" i="2" s="1"/>
  <c r="AY859" i="2"/>
  <c r="AZ859" i="2" s="1"/>
  <c r="AY860" i="2"/>
  <c r="AZ860" i="2" s="1"/>
  <c r="AY861" i="2"/>
  <c r="AZ861" i="2" s="1"/>
  <c r="AY862" i="2"/>
  <c r="AZ862" i="2" s="1"/>
  <c r="AY863" i="2"/>
  <c r="AZ863" i="2" s="1"/>
  <c r="AY864" i="2"/>
  <c r="AZ864" i="2" s="1"/>
  <c r="AY865" i="2"/>
  <c r="AZ865" i="2" s="1"/>
  <c r="AY866" i="2"/>
  <c r="AZ866" i="2" s="1"/>
  <c r="AY867" i="2"/>
  <c r="AZ867" i="2" s="1"/>
  <c r="AY868" i="2"/>
  <c r="AZ868" i="2" s="1"/>
  <c r="AY869" i="2"/>
  <c r="AZ869" i="2" s="1"/>
  <c r="AY870" i="2"/>
  <c r="AZ870" i="2" s="1"/>
  <c r="AY871" i="2"/>
  <c r="AZ871" i="2" s="1"/>
  <c r="AY872" i="2"/>
  <c r="AZ872" i="2" s="1"/>
  <c r="AY873" i="2"/>
  <c r="AZ873" i="2" s="1"/>
  <c r="AY874" i="2"/>
  <c r="AZ874" i="2" s="1"/>
  <c r="AY875" i="2"/>
  <c r="AZ875" i="2" s="1"/>
  <c r="AY876" i="2"/>
  <c r="AZ876" i="2" s="1"/>
  <c r="AY877" i="2"/>
  <c r="AZ877" i="2" s="1"/>
  <c r="AY878" i="2"/>
  <c r="AZ878" i="2" s="1"/>
  <c r="AY879" i="2"/>
  <c r="AZ879" i="2" s="1"/>
  <c r="AY880" i="2"/>
  <c r="AZ880" i="2" s="1"/>
  <c r="AY881" i="2"/>
  <c r="AZ881" i="2" s="1"/>
  <c r="AY882" i="2"/>
  <c r="AZ882" i="2" s="1"/>
  <c r="AY883" i="2"/>
  <c r="AZ883" i="2" s="1"/>
  <c r="AY884" i="2"/>
  <c r="AZ884" i="2" s="1"/>
  <c r="AY885" i="2"/>
  <c r="AZ885" i="2" s="1"/>
  <c r="AY886" i="2"/>
  <c r="AZ886" i="2" s="1"/>
  <c r="AY887" i="2"/>
  <c r="AZ887" i="2" s="1"/>
  <c r="AY888" i="2"/>
  <c r="AZ888" i="2" s="1"/>
  <c r="AY889" i="2"/>
  <c r="AZ889" i="2" s="1"/>
  <c r="AY890" i="2"/>
  <c r="AZ890" i="2" s="1"/>
  <c r="AY891" i="2"/>
  <c r="AZ891" i="2" s="1"/>
  <c r="AY892" i="2"/>
  <c r="AZ892" i="2" s="1"/>
  <c r="AY893" i="2"/>
  <c r="AZ893" i="2" s="1"/>
  <c r="AY894" i="2"/>
  <c r="AZ894" i="2" s="1"/>
  <c r="AY895" i="2"/>
  <c r="AZ895" i="2" s="1"/>
  <c r="AY896" i="2"/>
  <c r="AZ896" i="2" s="1"/>
  <c r="AY897" i="2"/>
  <c r="AZ897" i="2" s="1"/>
  <c r="AY898" i="2"/>
  <c r="AZ898" i="2" s="1"/>
  <c r="AY899" i="2"/>
  <c r="AZ899" i="2" s="1"/>
  <c r="AY900" i="2"/>
  <c r="AZ900" i="2" s="1"/>
  <c r="AY901" i="2"/>
  <c r="AZ901" i="2" s="1"/>
  <c r="AY902" i="2"/>
  <c r="AZ902" i="2" s="1"/>
  <c r="AY903" i="2"/>
  <c r="AZ903" i="2" s="1"/>
  <c r="AY904" i="2"/>
  <c r="AZ904" i="2" s="1"/>
  <c r="AY905" i="2"/>
  <c r="AZ905" i="2" s="1"/>
  <c r="AY906" i="2"/>
  <c r="AZ906" i="2" s="1"/>
  <c r="AY907" i="2"/>
  <c r="AZ907" i="2" s="1"/>
  <c r="AY908" i="2"/>
  <c r="AZ908" i="2" s="1"/>
  <c r="AY909" i="2"/>
  <c r="AZ909" i="2" s="1"/>
  <c r="AY910" i="2"/>
  <c r="AZ910" i="2" s="1"/>
  <c r="AY911" i="2"/>
  <c r="AZ911" i="2" s="1"/>
  <c r="AY912" i="2"/>
  <c r="AZ912" i="2" s="1"/>
  <c r="AY913" i="2"/>
  <c r="AZ913" i="2" s="1"/>
  <c r="AY914" i="2"/>
  <c r="AZ914" i="2" s="1"/>
  <c r="AY915" i="2"/>
  <c r="AZ915" i="2" s="1"/>
  <c r="AY916" i="2"/>
  <c r="AZ916" i="2" s="1"/>
  <c r="AY917" i="2"/>
  <c r="AZ917" i="2" s="1"/>
  <c r="AY918" i="2"/>
  <c r="AZ918" i="2" s="1"/>
  <c r="AY919" i="2"/>
  <c r="AZ919" i="2" s="1"/>
  <c r="AY920" i="2"/>
  <c r="AZ920" i="2" s="1"/>
  <c r="AY921" i="2"/>
  <c r="AZ921" i="2" s="1"/>
  <c r="AY922" i="2"/>
  <c r="AZ922" i="2" s="1"/>
  <c r="AY923" i="2"/>
  <c r="AZ923" i="2" s="1"/>
  <c r="AY924" i="2"/>
  <c r="AZ924" i="2" s="1"/>
  <c r="AY925" i="2"/>
  <c r="AZ925" i="2" s="1"/>
  <c r="AY926" i="2"/>
  <c r="AZ926" i="2" s="1"/>
  <c r="AY927" i="2"/>
  <c r="AZ927" i="2" s="1"/>
  <c r="AY928" i="2"/>
  <c r="AZ928" i="2" s="1"/>
  <c r="AY929" i="2"/>
  <c r="AZ929" i="2" s="1"/>
  <c r="AY930" i="2"/>
  <c r="AZ930" i="2" s="1"/>
  <c r="AY931" i="2"/>
  <c r="AZ931" i="2" s="1"/>
  <c r="AY932" i="2"/>
  <c r="AZ932" i="2" s="1"/>
  <c r="AY933" i="2"/>
  <c r="AZ933" i="2" s="1"/>
  <c r="AY934" i="2"/>
  <c r="AZ934" i="2" s="1"/>
  <c r="AY935" i="2"/>
  <c r="AZ935" i="2" s="1"/>
  <c r="AY936" i="2"/>
  <c r="AZ936" i="2" s="1"/>
  <c r="AY937" i="2"/>
  <c r="AZ937" i="2" s="1"/>
  <c r="AY938" i="2"/>
  <c r="AZ938" i="2" s="1"/>
  <c r="AY939" i="2"/>
  <c r="AZ939" i="2" s="1"/>
  <c r="AY940" i="2"/>
  <c r="AZ940" i="2" s="1"/>
  <c r="AY941" i="2"/>
  <c r="AZ941" i="2" s="1"/>
  <c r="AY942" i="2"/>
  <c r="AZ942" i="2" s="1"/>
  <c r="AY943" i="2"/>
  <c r="AZ943" i="2" s="1"/>
  <c r="AY944" i="2"/>
  <c r="AZ944" i="2" s="1"/>
  <c r="AY945" i="2"/>
  <c r="AZ945" i="2" s="1"/>
  <c r="AY946" i="2"/>
  <c r="AZ946" i="2" s="1"/>
  <c r="AY947" i="2"/>
  <c r="AZ947" i="2" s="1"/>
  <c r="AY948" i="2"/>
  <c r="AZ948" i="2" s="1"/>
  <c r="AY949" i="2"/>
  <c r="AZ949" i="2" s="1"/>
  <c r="AY950" i="2"/>
  <c r="AZ950" i="2" s="1"/>
  <c r="AY951" i="2"/>
  <c r="AZ951" i="2" s="1"/>
  <c r="AY952" i="2"/>
  <c r="AZ952" i="2" s="1"/>
  <c r="AY953" i="2"/>
  <c r="AZ953" i="2" s="1"/>
  <c r="AY954" i="2"/>
  <c r="AZ954" i="2" s="1"/>
  <c r="AY955" i="2"/>
  <c r="AZ955" i="2" s="1"/>
  <c r="AY956" i="2"/>
  <c r="AZ956" i="2" s="1"/>
  <c r="AY957" i="2"/>
  <c r="AZ957" i="2" s="1"/>
  <c r="AY958" i="2"/>
  <c r="AZ958" i="2" s="1"/>
  <c r="AY959" i="2"/>
  <c r="AZ959" i="2" s="1"/>
  <c r="AY960" i="2"/>
  <c r="AZ960" i="2" s="1"/>
  <c r="AY961" i="2"/>
  <c r="AZ961" i="2" s="1"/>
  <c r="AY962" i="2"/>
  <c r="AZ962" i="2" s="1"/>
  <c r="AY963" i="2"/>
  <c r="AZ963" i="2" s="1"/>
  <c r="AY964" i="2"/>
  <c r="AZ964" i="2" s="1"/>
  <c r="AY965" i="2"/>
  <c r="AZ965" i="2" s="1"/>
  <c r="AY966" i="2"/>
  <c r="AZ966" i="2" s="1"/>
  <c r="AY967" i="2"/>
  <c r="AZ967" i="2" s="1"/>
  <c r="AY968" i="2"/>
  <c r="AZ968" i="2" s="1"/>
  <c r="AY969" i="2"/>
  <c r="AZ969" i="2" s="1"/>
  <c r="AY970" i="2"/>
  <c r="AZ970" i="2" s="1"/>
  <c r="AY971" i="2"/>
  <c r="AZ971" i="2" s="1"/>
  <c r="AY972" i="2"/>
  <c r="AZ972" i="2" s="1"/>
  <c r="AY973" i="2"/>
  <c r="AZ973" i="2" s="1"/>
  <c r="AY974" i="2"/>
  <c r="AZ974" i="2" s="1"/>
  <c r="AY975" i="2"/>
  <c r="AZ975" i="2" s="1"/>
  <c r="AY976" i="2"/>
  <c r="AZ976" i="2" s="1"/>
  <c r="AY977" i="2"/>
  <c r="AZ977" i="2" s="1"/>
  <c r="AY978" i="2"/>
  <c r="AZ978" i="2" s="1"/>
  <c r="AY979" i="2"/>
  <c r="AZ979" i="2" s="1"/>
  <c r="AY980" i="2"/>
  <c r="AZ980" i="2" s="1"/>
  <c r="AY981" i="2"/>
  <c r="AZ981" i="2" s="1"/>
  <c r="AY982" i="2"/>
  <c r="AZ982" i="2" s="1"/>
  <c r="AY983" i="2"/>
  <c r="AZ983" i="2" s="1"/>
  <c r="AY984" i="2"/>
  <c r="AZ984" i="2" s="1"/>
  <c r="AY985" i="2"/>
  <c r="AZ985" i="2" s="1"/>
  <c r="AY986" i="2"/>
  <c r="AZ986" i="2" s="1"/>
  <c r="AY987" i="2"/>
  <c r="AZ987" i="2" s="1"/>
  <c r="AY988" i="2"/>
  <c r="AZ988" i="2" s="1"/>
  <c r="AY989" i="2"/>
  <c r="AZ989" i="2" s="1"/>
  <c r="AY990" i="2"/>
  <c r="AZ990" i="2" s="1"/>
  <c r="AY991" i="2"/>
  <c r="AZ991" i="2" s="1"/>
  <c r="AY992" i="2"/>
  <c r="AZ992" i="2" s="1"/>
  <c r="AY993" i="2"/>
  <c r="AZ993" i="2" s="1"/>
  <c r="AY994" i="2"/>
  <c r="AZ994" i="2" s="1"/>
  <c r="AY995" i="2"/>
  <c r="AZ995" i="2" s="1"/>
  <c r="AY996" i="2"/>
  <c r="AZ996" i="2" s="1"/>
  <c r="AY997" i="2"/>
  <c r="AZ997" i="2" s="1"/>
  <c r="AY998" i="2"/>
  <c r="AZ998" i="2" s="1"/>
  <c r="AY999" i="2"/>
  <c r="AZ999" i="2" s="1"/>
  <c r="AY1000" i="2"/>
  <c r="AZ1000" i="2" s="1"/>
  <c r="AY1001" i="2"/>
  <c r="AZ1001" i="2" s="1"/>
  <c r="AY1002" i="2"/>
  <c r="AZ1002" i="2" s="1"/>
  <c r="AY1003" i="2"/>
  <c r="AZ1003" i="2" s="1"/>
  <c r="AY1004" i="2"/>
  <c r="AZ1004" i="2" s="1"/>
  <c r="AY1005" i="2"/>
  <c r="AZ1005" i="2" s="1"/>
  <c r="AY1006" i="2"/>
  <c r="AZ1006" i="2" s="1"/>
  <c r="AY1007" i="2"/>
  <c r="AZ1007" i="2" s="1"/>
  <c r="AY1008" i="2"/>
  <c r="AZ1008" i="2" s="1"/>
  <c r="AY1009" i="2"/>
  <c r="AZ1009" i="2" s="1"/>
  <c r="AY1010" i="2"/>
  <c r="AZ1010" i="2" s="1"/>
  <c r="AY1011" i="2"/>
  <c r="AZ1011" i="2" s="1"/>
  <c r="AY1012" i="2"/>
  <c r="AZ1012" i="2" s="1"/>
  <c r="AY1013" i="2"/>
  <c r="AZ1013" i="2" s="1"/>
  <c r="AY1014" i="2"/>
  <c r="AZ1014" i="2" s="1"/>
  <c r="AY1015" i="2"/>
  <c r="AZ1015" i="2" s="1"/>
  <c r="AY1016" i="2"/>
  <c r="AZ1016" i="2" s="1"/>
  <c r="AY1017" i="2"/>
  <c r="AZ1017" i="2" s="1"/>
  <c r="AY1018" i="2"/>
  <c r="AZ1018" i="2" s="1"/>
  <c r="AY1019" i="2"/>
  <c r="AZ1019" i="2" s="1"/>
  <c r="AY1020" i="2"/>
  <c r="AZ1020" i="2" s="1"/>
  <c r="AY1021" i="2"/>
  <c r="AZ1021" i="2" s="1"/>
  <c r="AY1022" i="2"/>
  <c r="AZ1022" i="2" s="1"/>
  <c r="AY1023" i="2"/>
  <c r="AZ1023" i="2" s="1"/>
  <c r="AY1024" i="2"/>
  <c r="AZ1024" i="2" s="1"/>
  <c r="AY1025" i="2"/>
  <c r="AZ1025" i="2" s="1"/>
  <c r="AY1026" i="2"/>
  <c r="AZ1026" i="2" s="1"/>
  <c r="AY1027" i="2"/>
  <c r="AZ1027" i="2" s="1"/>
  <c r="AY1028" i="2"/>
  <c r="AZ1028" i="2" s="1"/>
  <c r="AY1029" i="2"/>
  <c r="AZ1029" i="2" s="1"/>
  <c r="AY1030" i="2"/>
  <c r="AZ1030" i="2" s="1"/>
  <c r="AY1031" i="2"/>
  <c r="AZ1031" i="2" s="1"/>
  <c r="AY1032" i="2"/>
  <c r="AZ1032" i="2" s="1"/>
  <c r="AY1033" i="2"/>
  <c r="AZ1033" i="2" s="1"/>
  <c r="AY1034" i="2"/>
  <c r="AZ1034" i="2" s="1"/>
  <c r="AY1035" i="2"/>
  <c r="AZ1035" i="2" s="1"/>
  <c r="AY1036" i="2"/>
  <c r="AZ1036" i="2" s="1"/>
  <c r="AY1037" i="2"/>
  <c r="AZ1037" i="2" s="1"/>
  <c r="AY1038" i="2"/>
  <c r="AZ1038" i="2" s="1"/>
  <c r="AY1039" i="2"/>
  <c r="AZ1039" i="2" s="1"/>
  <c r="AY1040" i="2"/>
  <c r="AZ1040" i="2" s="1"/>
  <c r="AY1041" i="2"/>
  <c r="AZ1041" i="2" s="1"/>
  <c r="AY1042" i="2"/>
  <c r="AZ1042" i="2" s="1"/>
  <c r="AY1043" i="2"/>
  <c r="AZ1043" i="2" s="1"/>
  <c r="AY1044" i="2"/>
  <c r="AZ1044" i="2" s="1"/>
  <c r="AY1045" i="2"/>
  <c r="AZ1045" i="2" s="1"/>
  <c r="AY1046" i="2"/>
  <c r="AZ1046" i="2" s="1"/>
  <c r="AY1047" i="2"/>
  <c r="AZ1047" i="2" s="1"/>
  <c r="AY1048" i="2"/>
  <c r="AZ1048" i="2" s="1"/>
  <c r="AY1049" i="2"/>
  <c r="AZ1049" i="2" s="1"/>
  <c r="AY1050" i="2"/>
  <c r="AZ1050" i="2" s="1"/>
  <c r="AY1051" i="2"/>
  <c r="AZ1051" i="2" s="1"/>
  <c r="AY1052" i="2"/>
  <c r="AZ1052" i="2" s="1"/>
  <c r="AY1053" i="2"/>
  <c r="AZ1053" i="2" s="1"/>
  <c r="AY1054" i="2"/>
  <c r="AZ1054" i="2" s="1"/>
  <c r="AY1055" i="2"/>
  <c r="AZ1055" i="2" s="1"/>
  <c r="AY1056" i="2"/>
  <c r="AZ1056" i="2" s="1"/>
  <c r="AY1057" i="2"/>
  <c r="AZ1057" i="2" s="1"/>
  <c r="AY1058" i="2"/>
  <c r="AZ1058" i="2" s="1"/>
  <c r="AY1059" i="2"/>
  <c r="AZ1059" i="2" s="1"/>
  <c r="AY1060" i="2"/>
  <c r="AZ1060" i="2" s="1"/>
  <c r="AY1061" i="2"/>
  <c r="AZ1061" i="2" s="1"/>
  <c r="AY1062" i="2"/>
  <c r="AZ1062" i="2" s="1"/>
  <c r="AY1063" i="2"/>
  <c r="AZ1063" i="2" s="1"/>
  <c r="AY1064" i="2"/>
  <c r="AZ1064" i="2" s="1"/>
  <c r="AY1065" i="2"/>
  <c r="AZ1065" i="2" s="1"/>
  <c r="AY1066" i="2"/>
  <c r="AZ1066" i="2" s="1"/>
  <c r="AY1067" i="2"/>
  <c r="AZ1067" i="2" s="1"/>
  <c r="AY1068" i="2"/>
  <c r="AZ1068" i="2" s="1"/>
  <c r="AY1069" i="2"/>
  <c r="AZ1069" i="2" s="1"/>
  <c r="AY1070" i="2"/>
  <c r="AZ1070" i="2" s="1"/>
  <c r="AY1071" i="2"/>
  <c r="AZ1071" i="2" s="1"/>
  <c r="AY1072" i="2"/>
  <c r="AZ1072" i="2" s="1"/>
  <c r="AY1073" i="2"/>
  <c r="AZ1073" i="2" s="1"/>
  <c r="AY1074" i="2"/>
  <c r="AZ1074" i="2" s="1"/>
  <c r="AY1075" i="2"/>
  <c r="AZ1075" i="2" s="1"/>
  <c r="AY1076" i="2"/>
  <c r="AZ1076" i="2" s="1"/>
  <c r="AY1077" i="2"/>
  <c r="AZ1077" i="2" s="1"/>
  <c r="AY1078" i="2"/>
  <c r="AZ1078" i="2" s="1"/>
  <c r="AY1079" i="2"/>
  <c r="AZ1079" i="2" s="1"/>
  <c r="AY1080" i="2"/>
  <c r="AZ1080" i="2" s="1"/>
  <c r="AY1081" i="2"/>
  <c r="AZ1081" i="2" s="1"/>
  <c r="AY1082" i="2"/>
  <c r="AZ1082" i="2" s="1"/>
  <c r="AY1083" i="2"/>
  <c r="AZ1083" i="2" s="1"/>
  <c r="AY1084" i="2"/>
  <c r="AZ1084" i="2" s="1"/>
  <c r="AY1085" i="2"/>
  <c r="AZ1085" i="2" s="1"/>
  <c r="AY1086" i="2"/>
  <c r="AZ1086" i="2" s="1"/>
  <c r="AY1087" i="2"/>
  <c r="AZ1087" i="2" s="1"/>
  <c r="AY1088" i="2"/>
  <c r="AZ1088" i="2" s="1"/>
  <c r="AY1089" i="2"/>
  <c r="AZ1089" i="2" s="1"/>
  <c r="AY1090" i="2"/>
  <c r="AZ1090" i="2" s="1"/>
  <c r="AY1091" i="2"/>
  <c r="AZ1091" i="2" s="1"/>
  <c r="AY1092" i="2"/>
  <c r="AZ1092" i="2" s="1"/>
  <c r="AY1093" i="2"/>
  <c r="AZ1093" i="2" s="1"/>
  <c r="AY1094" i="2"/>
  <c r="AZ1094" i="2" s="1"/>
  <c r="AY1095" i="2"/>
  <c r="AZ1095" i="2" s="1"/>
  <c r="AY1096" i="2"/>
  <c r="AZ1096" i="2" s="1"/>
  <c r="AY1097" i="2"/>
  <c r="AZ1097" i="2" s="1"/>
  <c r="AY1098" i="2"/>
  <c r="AZ1098" i="2" s="1"/>
  <c r="AY1099" i="2"/>
  <c r="AZ1099" i="2" s="1"/>
  <c r="AY1100" i="2"/>
  <c r="AZ1100" i="2" s="1"/>
  <c r="AY1101" i="2"/>
  <c r="AZ1101" i="2" s="1"/>
  <c r="AY1102" i="2"/>
  <c r="AZ1102" i="2" s="1"/>
  <c r="AY1103" i="2"/>
  <c r="AZ1103" i="2" s="1"/>
  <c r="AY1104" i="2"/>
  <c r="AZ1104" i="2" s="1"/>
  <c r="AY1105" i="2"/>
  <c r="AZ1105" i="2" s="1"/>
  <c r="AY1106" i="2"/>
  <c r="AZ1106" i="2" s="1"/>
  <c r="AY1107" i="2"/>
  <c r="AZ1107" i="2" s="1"/>
  <c r="AY1108" i="2"/>
  <c r="AZ1108" i="2" s="1"/>
  <c r="AY1109" i="2"/>
  <c r="AZ1109" i="2" s="1"/>
  <c r="AY1110" i="2"/>
  <c r="AZ1110" i="2" s="1"/>
  <c r="AY1111" i="2"/>
  <c r="AZ1111" i="2" s="1"/>
  <c r="AY1112" i="2"/>
  <c r="AZ1112" i="2" s="1"/>
  <c r="AY1113" i="2"/>
  <c r="AZ1113" i="2" s="1"/>
  <c r="AY1114" i="2"/>
  <c r="AZ1114" i="2" s="1"/>
  <c r="AY1115" i="2"/>
  <c r="AZ1115" i="2" s="1"/>
  <c r="AY1116" i="2"/>
  <c r="AZ1116" i="2" s="1"/>
  <c r="AY1117" i="2"/>
  <c r="AZ1117" i="2" s="1"/>
  <c r="AY1118" i="2"/>
  <c r="AZ1118" i="2" s="1"/>
  <c r="AY1119" i="2"/>
  <c r="AZ1119" i="2" s="1"/>
  <c r="AY1120" i="2"/>
  <c r="AZ1120" i="2" s="1"/>
  <c r="AY1121" i="2"/>
  <c r="AZ1121" i="2" s="1"/>
  <c r="AY1122" i="2"/>
  <c r="AZ1122" i="2" s="1"/>
  <c r="AY1123" i="2"/>
  <c r="AZ1123" i="2" s="1"/>
  <c r="AY1124" i="2"/>
  <c r="AZ1124" i="2" s="1"/>
  <c r="AY1125" i="2"/>
  <c r="AZ1125" i="2" s="1"/>
  <c r="AY1126" i="2"/>
  <c r="AZ1126" i="2" s="1"/>
  <c r="AY1127" i="2"/>
  <c r="AZ1127" i="2" s="1"/>
  <c r="AY1128" i="2"/>
  <c r="AZ1128" i="2" s="1"/>
  <c r="AY1129" i="2"/>
  <c r="AZ1129" i="2" s="1"/>
  <c r="AY1130" i="2"/>
  <c r="AZ1130" i="2" s="1"/>
  <c r="AY1131" i="2"/>
  <c r="AZ1131" i="2" s="1"/>
  <c r="AY1132" i="2"/>
  <c r="AZ1132" i="2" s="1"/>
  <c r="AY1133" i="2"/>
  <c r="AZ1133" i="2" s="1"/>
  <c r="AY1134" i="2"/>
  <c r="AZ1134" i="2" s="1"/>
  <c r="AY1135" i="2"/>
  <c r="AZ1135" i="2" s="1"/>
  <c r="AY1136" i="2"/>
  <c r="AZ1136" i="2" s="1"/>
  <c r="AY1137" i="2"/>
  <c r="AZ1137" i="2" s="1"/>
  <c r="AY1138" i="2"/>
  <c r="AZ1138" i="2" s="1"/>
  <c r="AY1139" i="2"/>
  <c r="AZ1139" i="2" s="1"/>
  <c r="AY1140" i="2"/>
  <c r="AZ1140" i="2" s="1"/>
  <c r="AY1141" i="2"/>
  <c r="AZ1141" i="2" s="1"/>
  <c r="AY1142" i="2"/>
  <c r="AZ1142" i="2" s="1"/>
  <c r="AY1143" i="2"/>
  <c r="AZ1143" i="2" s="1"/>
  <c r="AY1144" i="2"/>
  <c r="AZ1144" i="2" s="1"/>
  <c r="AY1145" i="2"/>
  <c r="AZ1145" i="2" s="1"/>
  <c r="AY1146" i="2"/>
  <c r="AZ1146" i="2" s="1"/>
  <c r="AY1147" i="2"/>
  <c r="AZ1147" i="2" s="1"/>
  <c r="AY1148" i="2"/>
  <c r="AZ1148" i="2" s="1"/>
  <c r="AY1149" i="2"/>
  <c r="AZ1149" i="2" s="1"/>
  <c r="AY1150" i="2"/>
  <c r="AZ1150" i="2" s="1"/>
  <c r="AY1151" i="2"/>
  <c r="AZ1151" i="2" s="1"/>
  <c r="AY1152" i="2"/>
  <c r="AZ1152" i="2" s="1"/>
  <c r="AY1153" i="2"/>
  <c r="AZ1153" i="2" s="1"/>
  <c r="AY1154" i="2"/>
  <c r="AZ1154" i="2" s="1"/>
  <c r="AY1155" i="2"/>
  <c r="AZ1155" i="2" s="1"/>
  <c r="AY1156" i="2"/>
  <c r="AZ1156" i="2" s="1"/>
  <c r="AY1157" i="2"/>
  <c r="AZ1157" i="2" s="1"/>
  <c r="AY1158" i="2"/>
  <c r="AZ1158" i="2" s="1"/>
  <c r="AY1159" i="2"/>
  <c r="AZ1159" i="2" s="1"/>
  <c r="AY1160" i="2"/>
  <c r="AZ1160" i="2" s="1"/>
  <c r="AY1161" i="2"/>
  <c r="AZ1161" i="2" s="1"/>
  <c r="AY1162" i="2"/>
  <c r="AZ1162" i="2" s="1"/>
  <c r="AY1163" i="2"/>
  <c r="AZ1163" i="2" s="1"/>
  <c r="AY1164" i="2"/>
  <c r="AZ1164" i="2" s="1"/>
  <c r="AY1165" i="2"/>
  <c r="AZ1165" i="2" s="1"/>
  <c r="AY1166" i="2"/>
  <c r="AZ1166" i="2" s="1"/>
  <c r="AY1167" i="2"/>
  <c r="AZ1167" i="2" s="1"/>
  <c r="AY1168" i="2"/>
  <c r="AZ1168" i="2" s="1"/>
  <c r="AY1169" i="2"/>
  <c r="AZ1169" i="2" s="1"/>
  <c r="AY1170" i="2"/>
  <c r="AZ1170" i="2" s="1"/>
  <c r="AY1171" i="2"/>
  <c r="AZ1171" i="2" s="1"/>
  <c r="AY1172" i="2"/>
  <c r="AZ1172" i="2" s="1"/>
  <c r="AY1173" i="2"/>
  <c r="AZ1173" i="2" s="1"/>
  <c r="AY1174" i="2"/>
  <c r="AZ1174" i="2" s="1"/>
  <c r="AY1175" i="2"/>
  <c r="AZ1175" i="2" s="1"/>
  <c r="AY1176" i="2"/>
  <c r="AZ1176" i="2" s="1"/>
  <c r="AY1177" i="2"/>
  <c r="AZ1177" i="2" s="1"/>
  <c r="AY1178" i="2"/>
  <c r="AZ1178" i="2" s="1"/>
  <c r="AY1179" i="2"/>
  <c r="AZ1179" i="2" s="1"/>
  <c r="AY1180" i="2"/>
  <c r="AZ1180" i="2" s="1"/>
  <c r="AY1181" i="2"/>
  <c r="AZ1181" i="2" s="1"/>
  <c r="AY1182" i="2"/>
  <c r="AZ1182" i="2" s="1"/>
  <c r="AY1183" i="2"/>
  <c r="AZ1183" i="2" s="1"/>
  <c r="AY1184" i="2"/>
  <c r="AZ1184" i="2" s="1"/>
  <c r="AY1185" i="2"/>
  <c r="AZ1185" i="2" s="1"/>
  <c r="AY1186" i="2"/>
  <c r="AZ1186" i="2" s="1"/>
  <c r="AY1187" i="2"/>
  <c r="AZ1187" i="2" s="1"/>
  <c r="AY1188" i="2"/>
  <c r="AZ1188" i="2" s="1"/>
  <c r="AY1189" i="2"/>
  <c r="AZ1189" i="2" s="1"/>
  <c r="AY1190" i="2"/>
  <c r="AZ1190" i="2" s="1"/>
  <c r="AY1191" i="2"/>
  <c r="AZ1191" i="2" s="1"/>
  <c r="AY1192" i="2"/>
  <c r="AZ1192" i="2" s="1"/>
  <c r="AY1193" i="2"/>
  <c r="AZ1193" i="2" s="1"/>
  <c r="AY1194" i="2"/>
  <c r="AZ1194" i="2" s="1"/>
  <c r="AY1195" i="2"/>
  <c r="AZ1195" i="2" s="1"/>
  <c r="AY1196" i="2"/>
  <c r="AZ1196" i="2" s="1"/>
  <c r="AY1197" i="2"/>
  <c r="AZ1197" i="2" s="1"/>
  <c r="AY1198" i="2"/>
  <c r="AZ1198" i="2" s="1"/>
  <c r="AY3" i="2"/>
  <c r="AZ3" i="2" s="1"/>
  <c r="BF520" i="2" l="1"/>
  <c r="BF674" i="2"/>
  <c r="BG520" i="2"/>
  <c r="BF354" i="2"/>
  <c r="BG162" i="2"/>
  <c r="BF162" i="2"/>
  <c r="BF154" i="2"/>
  <c r="BG674" i="2"/>
  <c r="BI154" i="2"/>
  <c r="BG354" i="2"/>
  <c r="BF6" i="2"/>
  <c r="BF158" i="2"/>
  <c r="BG6" i="2"/>
  <c r="BG166" i="2"/>
  <c r="BF166" i="2"/>
  <c r="BF526" i="2"/>
  <c r="BF12" i="2"/>
  <c r="BG12" i="2"/>
  <c r="BF28" i="2"/>
  <c r="BG28" i="2"/>
  <c r="BF84" i="2"/>
  <c r="BG84" i="2"/>
  <c r="BF104" i="2"/>
  <c r="BG104" i="2"/>
  <c r="BF120" i="2"/>
  <c r="BG120" i="2"/>
  <c r="BF136" i="2"/>
  <c r="BG136" i="2"/>
  <c r="BF180" i="2"/>
  <c r="BG180" i="2"/>
  <c r="BF200" i="2"/>
  <c r="BG200" i="2"/>
  <c r="BF216" i="2"/>
  <c r="BG216" i="2"/>
  <c r="BF240" i="2"/>
  <c r="BG240" i="2"/>
  <c r="BF256" i="2"/>
  <c r="BG256" i="2"/>
  <c r="BF272" i="2"/>
  <c r="BG272" i="2"/>
  <c r="BF288" i="2"/>
  <c r="BG288" i="2"/>
  <c r="BF304" i="2"/>
  <c r="BG304" i="2"/>
  <c r="BF320" i="2"/>
  <c r="BG320" i="2"/>
  <c r="BF336" i="2"/>
  <c r="BG336" i="2"/>
  <c r="BF392" i="2"/>
  <c r="BG392" i="2"/>
  <c r="BF408" i="2"/>
  <c r="BG408" i="2"/>
  <c r="BF436" i="2"/>
  <c r="BG436" i="2"/>
  <c r="BF452" i="2"/>
  <c r="BG452" i="2"/>
  <c r="BF468" i="2"/>
  <c r="BG468" i="2"/>
  <c r="BF492" i="2"/>
  <c r="BG492" i="2"/>
  <c r="BF512" i="2"/>
  <c r="BG512" i="2"/>
  <c r="BF540" i="2"/>
  <c r="BG540" i="2"/>
  <c r="BF564" i="2"/>
  <c r="BG564" i="2"/>
  <c r="BF584" i="2"/>
  <c r="BG584" i="2"/>
  <c r="BF608" i="2"/>
  <c r="BG608" i="2"/>
  <c r="BF624" i="2"/>
  <c r="BG624" i="2"/>
  <c r="BF684" i="2"/>
  <c r="BG684" i="2"/>
  <c r="BF700" i="2"/>
  <c r="BG700" i="2"/>
  <c r="BF716" i="2"/>
  <c r="BG716" i="2"/>
  <c r="BF732" i="2"/>
  <c r="BG732" i="2"/>
  <c r="BF748" i="2"/>
  <c r="BG748" i="2"/>
  <c r="BF764" i="2"/>
  <c r="BG764" i="2"/>
  <c r="BF780" i="2"/>
  <c r="BG780" i="2"/>
  <c r="BF796" i="2"/>
  <c r="BG796" i="2"/>
  <c r="BF816" i="2"/>
  <c r="BG816" i="2"/>
  <c r="BF832" i="2"/>
  <c r="BG832" i="2"/>
  <c r="BF9" i="2"/>
  <c r="BG9" i="2"/>
  <c r="BF49" i="2"/>
  <c r="BG49" i="2"/>
  <c r="BF89" i="2"/>
  <c r="BG89" i="2"/>
  <c r="BF109" i="2"/>
  <c r="BG109" i="2"/>
  <c r="BF125" i="2"/>
  <c r="BG125" i="2"/>
  <c r="BF145" i="2"/>
  <c r="BG145" i="2"/>
  <c r="BF193" i="2"/>
  <c r="BG193" i="2"/>
  <c r="BF209" i="2"/>
  <c r="BG209" i="2"/>
  <c r="BF229" i="2"/>
  <c r="BG229" i="2"/>
  <c r="BF245" i="2"/>
  <c r="BG245" i="2"/>
  <c r="BF261" i="2"/>
  <c r="BG261" i="2"/>
  <c r="BF277" i="2"/>
  <c r="BG277" i="2"/>
  <c r="BF293" i="2"/>
  <c r="BG293" i="2"/>
  <c r="BF309" i="2"/>
  <c r="BG309" i="2"/>
  <c r="BF325" i="2"/>
  <c r="BG325" i="2"/>
  <c r="BF341" i="2"/>
  <c r="BG341" i="2"/>
  <c r="BF401" i="2"/>
  <c r="BG401" i="2"/>
  <c r="BF425" i="2"/>
  <c r="BG425" i="2"/>
  <c r="BF441" i="2"/>
  <c r="BG441" i="2"/>
  <c r="BF457" i="2"/>
  <c r="BG457" i="2"/>
  <c r="BF473" i="2"/>
  <c r="BG473" i="2"/>
  <c r="BF493" i="2"/>
  <c r="BG493" i="2"/>
  <c r="BF517" i="2"/>
  <c r="BG517" i="2"/>
  <c r="BF541" i="2"/>
  <c r="BG541" i="2"/>
  <c r="BF565" i="2"/>
  <c r="BG565" i="2"/>
  <c r="BF585" i="2"/>
  <c r="BG585" i="2"/>
  <c r="BF601" i="2"/>
  <c r="BG601" i="2"/>
  <c r="BF621" i="2"/>
  <c r="BG621" i="2"/>
  <c r="BF641" i="2"/>
  <c r="BG641" i="2"/>
  <c r="BF685" i="2"/>
  <c r="BG685" i="2"/>
  <c r="BF701" i="2"/>
  <c r="BG701" i="2"/>
  <c r="BF717" i="2"/>
  <c r="BG717" i="2"/>
  <c r="BF733" i="2"/>
  <c r="BG733" i="2"/>
  <c r="BF749" i="2"/>
  <c r="BG749" i="2"/>
  <c r="BF765" i="2"/>
  <c r="BG765" i="2"/>
  <c r="BF781" i="2"/>
  <c r="BG781" i="2"/>
  <c r="BF797" i="2"/>
  <c r="BG797" i="2"/>
  <c r="BF817" i="2"/>
  <c r="BG817" i="2"/>
  <c r="BF833" i="2"/>
  <c r="BG833" i="2"/>
  <c r="BF849" i="2"/>
  <c r="BG849" i="2"/>
  <c r="BF881" i="2"/>
  <c r="BG881" i="2"/>
  <c r="BF14" i="2"/>
  <c r="BG14" i="2"/>
  <c r="BF50" i="2"/>
  <c r="BG50" i="2"/>
  <c r="BF94" i="2"/>
  <c r="BG94" i="2"/>
  <c r="BF110" i="2"/>
  <c r="BG110" i="2"/>
  <c r="BF130" i="2"/>
  <c r="BG130" i="2"/>
  <c r="BF150" i="2"/>
  <c r="BG150" i="2"/>
  <c r="BF190" i="2"/>
  <c r="BG190" i="2"/>
  <c r="BF206" i="2"/>
  <c r="BG206" i="2"/>
  <c r="BF222" i="2"/>
  <c r="BG222" i="2"/>
  <c r="BF246" i="2"/>
  <c r="BG246" i="2"/>
  <c r="BF262" i="2"/>
  <c r="BG262" i="2"/>
  <c r="BF278" i="2"/>
  <c r="BG278" i="2"/>
  <c r="BF294" i="2"/>
  <c r="BG294" i="2"/>
  <c r="BF310" i="2"/>
  <c r="BG310" i="2"/>
  <c r="BF326" i="2"/>
  <c r="BG326" i="2"/>
  <c r="BF342" i="2"/>
  <c r="BG342" i="2"/>
  <c r="BF398" i="2"/>
  <c r="BG398" i="2"/>
  <c r="BF426" i="2"/>
  <c r="BG426" i="2"/>
  <c r="BF442" i="2"/>
  <c r="BG442" i="2"/>
  <c r="BF458" i="2"/>
  <c r="BG458" i="2"/>
  <c r="BF478" i="2"/>
  <c r="BG478" i="2"/>
  <c r="BG498" i="2"/>
  <c r="BF498" i="2"/>
  <c r="BF522" i="2"/>
  <c r="BG522" i="2"/>
  <c r="BF542" i="2"/>
  <c r="BG542" i="2"/>
  <c r="BF578" i="2"/>
  <c r="BG578" i="2"/>
  <c r="BF598" i="2"/>
  <c r="BG598" i="2"/>
  <c r="BF618" i="2"/>
  <c r="BG618" i="2"/>
  <c r="BF638" i="2"/>
  <c r="BG638" i="2"/>
  <c r="BF686" i="2"/>
  <c r="BG686" i="2"/>
  <c r="BF702" i="2"/>
  <c r="BG702" i="2"/>
  <c r="BF718" i="2"/>
  <c r="BG718" i="2"/>
  <c r="BF734" i="2"/>
  <c r="BG734" i="2"/>
  <c r="BF750" i="2"/>
  <c r="BG750" i="2"/>
  <c r="BF766" i="2"/>
  <c r="BG766" i="2"/>
  <c r="BF782" i="2"/>
  <c r="BG782" i="2"/>
  <c r="BF798" i="2"/>
  <c r="BG798" i="2"/>
  <c r="BF818" i="2"/>
  <c r="BG818" i="2"/>
  <c r="BF834" i="2"/>
  <c r="BG834" i="2"/>
  <c r="BF850" i="2"/>
  <c r="BG850" i="2"/>
  <c r="BF874" i="2"/>
  <c r="BG874" i="2"/>
  <c r="BF902" i="2"/>
  <c r="BG902" i="2"/>
  <c r="BF918" i="2"/>
  <c r="BG918" i="2"/>
  <c r="BF938" i="2"/>
  <c r="BG938" i="2"/>
  <c r="BF954" i="2"/>
  <c r="BG954" i="2"/>
  <c r="BF970" i="2"/>
  <c r="BG970" i="2"/>
  <c r="BF990" i="2"/>
  <c r="BG990" i="2"/>
  <c r="BF1006" i="2"/>
  <c r="BG1006" i="2"/>
  <c r="BF1022" i="2"/>
  <c r="BG1022" i="2"/>
  <c r="BF1042" i="2"/>
  <c r="BG1042" i="2"/>
  <c r="BF1058" i="2"/>
  <c r="BG1058" i="2"/>
  <c r="BF1074" i="2"/>
  <c r="BG1074" i="2"/>
  <c r="BF531" i="2"/>
  <c r="BG531" i="2"/>
  <c r="BF607" i="2"/>
  <c r="BG607" i="2"/>
  <c r="BF659" i="2"/>
  <c r="BG659" i="2"/>
  <c r="BF723" i="2"/>
  <c r="BG723" i="2"/>
  <c r="BF767" i="2"/>
  <c r="BG767" i="2"/>
  <c r="BF819" i="2"/>
  <c r="BG819" i="2"/>
  <c r="BF883" i="2"/>
  <c r="BG883" i="2"/>
  <c r="BF931" i="2"/>
  <c r="BG931" i="2"/>
  <c r="BF971" i="2"/>
  <c r="BG971" i="2"/>
  <c r="BF1003" i="2"/>
  <c r="BG1003" i="2"/>
  <c r="BF1035" i="2"/>
  <c r="BG1035" i="2"/>
  <c r="BF1067" i="2"/>
  <c r="BG1067" i="2"/>
  <c r="BF1107" i="2"/>
  <c r="BG1107" i="2"/>
  <c r="BF1147" i="2"/>
  <c r="BG1147" i="2"/>
  <c r="BF1179" i="2"/>
  <c r="BG1179" i="2"/>
  <c r="BF11" i="2"/>
  <c r="BG11" i="2"/>
  <c r="BF27" i="2"/>
  <c r="BG27" i="2"/>
  <c r="BF95" i="2"/>
  <c r="BG95" i="2"/>
  <c r="BF119" i="2"/>
  <c r="BG119" i="2"/>
  <c r="BF147" i="2"/>
  <c r="BG147" i="2"/>
  <c r="BG195" i="2"/>
  <c r="BF195" i="2"/>
  <c r="BF215" i="2"/>
  <c r="BG215" i="2"/>
  <c r="BF243" i="2"/>
  <c r="BG243" i="2"/>
  <c r="BF263" i="2"/>
  <c r="BG263" i="2"/>
  <c r="BF287" i="2"/>
  <c r="BG287" i="2"/>
  <c r="BF307" i="2"/>
  <c r="BG307" i="2"/>
  <c r="BF327" i="2"/>
  <c r="BG327" i="2"/>
  <c r="BF359" i="2"/>
  <c r="BG359" i="2"/>
  <c r="BF407" i="2"/>
  <c r="BG407" i="2"/>
  <c r="BF439" i="2"/>
  <c r="BG439" i="2"/>
  <c r="BF463" i="2"/>
  <c r="BG463" i="2"/>
  <c r="BF495" i="2"/>
  <c r="BG495" i="2"/>
  <c r="BF535" i="2"/>
  <c r="BG535" i="2"/>
  <c r="BF611" i="2"/>
  <c r="BG611" i="2"/>
  <c r="BF687" i="2"/>
  <c r="BG687" i="2"/>
  <c r="BF727" i="2"/>
  <c r="BG727" i="2"/>
  <c r="BF771" i="2"/>
  <c r="BG771" i="2"/>
  <c r="BF815" i="2"/>
  <c r="BG815" i="2"/>
  <c r="BF867" i="2"/>
  <c r="BG867" i="2"/>
  <c r="BF935" i="2"/>
  <c r="BG935" i="2"/>
  <c r="BF975" i="2"/>
  <c r="BG975" i="2"/>
  <c r="BH975" i="2" s="1"/>
  <c r="BF1007" i="2"/>
  <c r="BG1007" i="2"/>
  <c r="BF1039" i="2"/>
  <c r="BG1039" i="2"/>
  <c r="BF1079" i="2"/>
  <c r="BG1079" i="2"/>
  <c r="BF1127" i="2"/>
  <c r="BG1127" i="2"/>
  <c r="BF1159" i="2"/>
  <c r="BG1159" i="2"/>
  <c r="BF1191" i="2"/>
  <c r="BG1191" i="2"/>
  <c r="BF872" i="2"/>
  <c r="BG872" i="2"/>
  <c r="BF892" i="2"/>
  <c r="BG892" i="2"/>
  <c r="BH892" i="2" s="1"/>
  <c r="BF908" i="2"/>
  <c r="BG908" i="2"/>
  <c r="BF924" i="2"/>
  <c r="BG924" i="2"/>
  <c r="BF944" i="2"/>
  <c r="BG944" i="2"/>
  <c r="BF960" i="2"/>
  <c r="BG960" i="2"/>
  <c r="BF976" i="2"/>
  <c r="BG976" i="2"/>
  <c r="BF992" i="2"/>
  <c r="BG992" i="2"/>
  <c r="BF1008" i="2"/>
  <c r="BG1008" i="2"/>
  <c r="BF1024" i="2"/>
  <c r="BG1024" i="2"/>
  <c r="BF1040" i="2"/>
  <c r="BG1040" i="2"/>
  <c r="BF1056" i="2"/>
  <c r="BG1056" i="2"/>
  <c r="BF1072" i="2"/>
  <c r="BG1072" i="2"/>
  <c r="BF1092" i="2"/>
  <c r="BG1092" i="2"/>
  <c r="BF1112" i="2"/>
  <c r="BG1112" i="2"/>
  <c r="BF1128" i="2"/>
  <c r="BG1128" i="2"/>
  <c r="BF1148" i="2"/>
  <c r="BG1148" i="2"/>
  <c r="BF1164" i="2"/>
  <c r="BG1164" i="2"/>
  <c r="BF1180" i="2"/>
  <c r="BG1180" i="2"/>
  <c r="BF1196" i="2"/>
  <c r="BG1196" i="2"/>
  <c r="BF909" i="2"/>
  <c r="BG909" i="2"/>
  <c r="BF925" i="2"/>
  <c r="BG925" i="2"/>
  <c r="BF945" i="2"/>
  <c r="BG945" i="2"/>
  <c r="BF961" i="2"/>
  <c r="BG961" i="2"/>
  <c r="BF993" i="2"/>
  <c r="BG993" i="2"/>
  <c r="BF1025" i="2"/>
  <c r="BG1025" i="2"/>
  <c r="BF1057" i="2"/>
  <c r="BG1057" i="2"/>
  <c r="BF1089" i="2"/>
  <c r="BG1089" i="2"/>
  <c r="BF1109" i="2"/>
  <c r="BG1109" i="2"/>
  <c r="BF1125" i="2"/>
  <c r="BG1125" i="2"/>
  <c r="BF1145" i="2"/>
  <c r="BG1145" i="2"/>
  <c r="BF1161" i="2"/>
  <c r="BG1161" i="2"/>
  <c r="BF1181" i="2"/>
  <c r="BG1181" i="2"/>
  <c r="BF1197" i="2"/>
  <c r="BG1197" i="2"/>
  <c r="BF989" i="2"/>
  <c r="BG989" i="2"/>
  <c r="BF1021" i="2"/>
  <c r="BG1021" i="2"/>
  <c r="BF1053" i="2"/>
  <c r="BG1053" i="2"/>
  <c r="BF1085" i="2"/>
  <c r="BG1085" i="2"/>
  <c r="BH1085" i="2" s="1"/>
  <c r="BF1102" i="2"/>
  <c r="BG1102" i="2"/>
  <c r="BF1122" i="2"/>
  <c r="BG1122" i="2"/>
  <c r="BF1142" i="2"/>
  <c r="BG1142" i="2"/>
  <c r="BF1166" i="2"/>
  <c r="BG1166" i="2"/>
  <c r="BF1186" i="2"/>
  <c r="BG1186" i="2"/>
  <c r="BF139" i="2"/>
  <c r="BG139" i="2"/>
  <c r="BF251" i="2"/>
  <c r="BG251" i="2"/>
  <c r="BF331" i="2"/>
  <c r="BG331" i="2"/>
  <c r="BH331" i="2" s="1"/>
  <c r="BF475" i="2"/>
  <c r="BG475" i="2"/>
  <c r="BF587" i="2"/>
  <c r="BG587" i="2"/>
  <c r="BH587" i="2" s="1"/>
  <c r="BF715" i="2"/>
  <c r="BG715" i="2"/>
  <c r="BF779" i="2"/>
  <c r="BG779" i="2"/>
  <c r="BH779" i="2" s="1"/>
  <c r="BF843" i="2"/>
  <c r="BG843" i="2"/>
  <c r="BF923" i="2"/>
  <c r="BG923" i="2"/>
  <c r="BF1114" i="2"/>
  <c r="BG1114" i="2"/>
  <c r="BF1130" i="2"/>
  <c r="BG1130" i="2"/>
  <c r="BH1130" i="2" s="1"/>
  <c r="BF38" i="2"/>
  <c r="BG38" i="2"/>
  <c r="BF58" i="2"/>
  <c r="BG58" i="2"/>
  <c r="BF74" i="2"/>
  <c r="BG74" i="2"/>
  <c r="BF178" i="2"/>
  <c r="BG178" i="2"/>
  <c r="BG370" i="2"/>
  <c r="BF370" i="2"/>
  <c r="BG386" i="2"/>
  <c r="BF386" i="2"/>
  <c r="BF414" i="2"/>
  <c r="BG414" i="2"/>
  <c r="BF510" i="2"/>
  <c r="BG510" i="2"/>
  <c r="BF558" i="2"/>
  <c r="BG558" i="2"/>
  <c r="BF614" i="2"/>
  <c r="BG614" i="2"/>
  <c r="BF650" i="2"/>
  <c r="BG650" i="2"/>
  <c r="BF806" i="2"/>
  <c r="BG806" i="2"/>
  <c r="BF890" i="2"/>
  <c r="BG890" i="2"/>
  <c r="BF1034" i="2"/>
  <c r="BG1034" i="2"/>
  <c r="BF41" i="2"/>
  <c r="BG41" i="2"/>
  <c r="BF181" i="2"/>
  <c r="BG181" i="2"/>
  <c r="BF505" i="2"/>
  <c r="BG505" i="2"/>
  <c r="BF669" i="2"/>
  <c r="BG669" i="2"/>
  <c r="BF35" i="2"/>
  <c r="BG35" i="2"/>
  <c r="BF91" i="2"/>
  <c r="BG91" i="2"/>
  <c r="BH91" i="2" s="1"/>
  <c r="BF159" i="2"/>
  <c r="BG159" i="2"/>
  <c r="BF183" i="2"/>
  <c r="BG183" i="2"/>
  <c r="BF355" i="2"/>
  <c r="BG355" i="2"/>
  <c r="BF379" i="2"/>
  <c r="BG379" i="2"/>
  <c r="BH379" i="2" s="1"/>
  <c r="BF411" i="2"/>
  <c r="BG411" i="2"/>
  <c r="BF487" i="2"/>
  <c r="BG487" i="2"/>
  <c r="BF551" i="2"/>
  <c r="BG551" i="2"/>
  <c r="BF595" i="2"/>
  <c r="BG595" i="2"/>
  <c r="BF655" i="2"/>
  <c r="BG655" i="2"/>
  <c r="BF679" i="2"/>
  <c r="BG679" i="2"/>
  <c r="BF863" i="2"/>
  <c r="BG863" i="2"/>
  <c r="BF1087" i="2"/>
  <c r="BG1087" i="2"/>
  <c r="BF61" i="2"/>
  <c r="BG61" i="2"/>
  <c r="BF377" i="2"/>
  <c r="BG377" i="2"/>
  <c r="BF553" i="2"/>
  <c r="BG553" i="2"/>
  <c r="BF853" i="2"/>
  <c r="BG853" i="2"/>
  <c r="BF52" i="2"/>
  <c r="BG52" i="2"/>
  <c r="BF68" i="2"/>
  <c r="BG68" i="2"/>
  <c r="BF160" i="2"/>
  <c r="BG160" i="2"/>
  <c r="BF196" i="2"/>
  <c r="BG196" i="2"/>
  <c r="BF356" i="2"/>
  <c r="BG356" i="2"/>
  <c r="BF516" i="2"/>
  <c r="BG516" i="2"/>
  <c r="BF568" i="2"/>
  <c r="BG568" i="2"/>
  <c r="BF668" i="2"/>
  <c r="BG668" i="2"/>
  <c r="BF856" i="2"/>
  <c r="BG856" i="2"/>
  <c r="BF1096" i="2"/>
  <c r="BG1096" i="2"/>
  <c r="BF73" i="2"/>
  <c r="BG73" i="2"/>
  <c r="BF177" i="2"/>
  <c r="BG177" i="2"/>
  <c r="BF549" i="2"/>
  <c r="BG549" i="2"/>
  <c r="BF869" i="2"/>
  <c r="BG869" i="2"/>
  <c r="BF157" i="2"/>
  <c r="BG157" i="2"/>
  <c r="BF369" i="2"/>
  <c r="BG369" i="2"/>
  <c r="BF637" i="2"/>
  <c r="BG637" i="2"/>
  <c r="BF55" i="2"/>
  <c r="BG55" i="2"/>
  <c r="BF171" i="2"/>
  <c r="BG171" i="2"/>
  <c r="BF887" i="2"/>
  <c r="BG887" i="2"/>
  <c r="BF36" i="2"/>
  <c r="BG36" i="2"/>
  <c r="BF360" i="2"/>
  <c r="BG360" i="2"/>
  <c r="BF384" i="2"/>
  <c r="BG384" i="2"/>
  <c r="BF632" i="2"/>
  <c r="BG632" i="2"/>
  <c r="BF680" i="2"/>
  <c r="BG680" i="2"/>
  <c r="BF891" i="2"/>
  <c r="BG891" i="2"/>
  <c r="BF412" i="2"/>
  <c r="BG412" i="2"/>
  <c r="BF235" i="2"/>
  <c r="BG235" i="2"/>
  <c r="BH235" i="2" s="1"/>
  <c r="BF619" i="2"/>
  <c r="BG619" i="2"/>
  <c r="BF16" i="2"/>
  <c r="BG16" i="2"/>
  <c r="BF48" i="2"/>
  <c r="BG48" i="2"/>
  <c r="BF88" i="2"/>
  <c r="BG88" i="2"/>
  <c r="BF108" i="2"/>
  <c r="BG108" i="2"/>
  <c r="BF124" i="2"/>
  <c r="BG124" i="2"/>
  <c r="BF144" i="2"/>
  <c r="BG144" i="2"/>
  <c r="BF184" i="2"/>
  <c r="BG184" i="2"/>
  <c r="BF204" i="2"/>
  <c r="BG204" i="2"/>
  <c r="BF220" i="2"/>
  <c r="BG220" i="2"/>
  <c r="BF244" i="2"/>
  <c r="BG244" i="2"/>
  <c r="BF260" i="2"/>
  <c r="BG260" i="2"/>
  <c r="BF276" i="2"/>
  <c r="BG276" i="2"/>
  <c r="BF292" i="2"/>
  <c r="BG292" i="2"/>
  <c r="BF308" i="2"/>
  <c r="BG308" i="2"/>
  <c r="BF324" i="2"/>
  <c r="BG324" i="2"/>
  <c r="BF340" i="2"/>
  <c r="BG340" i="2"/>
  <c r="BF396" i="2"/>
  <c r="BG396" i="2"/>
  <c r="BF424" i="2"/>
  <c r="BG424" i="2"/>
  <c r="BF440" i="2"/>
  <c r="BG440" i="2"/>
  <c r="BF456" i="2"/>
  <c r="BG456" i="2"/>
  <c r="BF472" i="2"/>
  <c r="BG472" i="2"/>
  <c r="BF496" i="2"/>
  <c r="BG496" i="2"/>
  <c r="BF528" i="2"/>
  <c r="BG528" i="2"/>
  <c r="BF544" i="2"/>
  <c r="BG544" i="2"/>
  <c r="BF572" i="2"/>
  <c r="BG572" i="2"/>
  <c r="BF588" i="2"/>
  <c r="BG588" i="2"/>
  <c r="BF612" i="2"/>
  <c r="BG612" i="2"/>
  <c r="BF636" i="2"/>
  <c r="BG636" i="2"/>
  <c r="BF688" i="2"/>
  <c r="BG688" i="2"/>
  <c r="BF704" i="2"/>
  <c r="BG704" i="2"/>
  <c r="BF720" i="2"/>
  <c r="BG720" i="2"/>
  <c r="BF736" i="2"/>
  <c r="BG736" i="2"/>
  <c r="BF752" i="2"/>
  <c r="BG752" i="2"/>
  <c r="BF768" i="2"/>
  <c r="BG768" i="2"/>
  <c r="BF784" i="2"/>
  <c r="BG784" i="2"/>
  <c r="BF800" i="2"/>
  <c r="BG800" i="2"/>
  <c r="BF820" i="2"/>
  <c r="BG820" i="2"/>
  <c r="BF836" i="2"/>
  <c r="BG836" i="2"/>
  <c r="BF17" i="2"/>
  <c r="BG17" i="2"/>
  <c r="BF77" i="2"/>
  <c r="BG77" i="2"/>
  <c r="BF97" i="2"/>
  <c r="BG97" i="2"/>
  <c r="BF113" i="2"/>
  <c r="BG113" i="2"/>
  <c r="BF129" i="2"/>
  <c r="BG129" i="2"/>
  <c r="BF149" i="2"/>
  <c r="BG149" i="2"/>
  <c r="BF197" i="2"/>
  <c r="BG197" i="2"/>
  <c r="BF213" i="2"/>
  <c r="BG213" i="2"/>
  <c r="BF233" i="2"/>
  <c r="BG233" i="2"/>
  <c r="BF249" i="2"/>
  <c r="BG249" i="2"/>
  <c r="BF265" i="2"/>
  <c r="BG265" i="2"/>
  <c r="BF281" i="2"/>
  <c r="BG281" i="2"/>
  <c r="BF297" i="2"/>
  <c r="BG297" i="2"/>
  <c r="BF313" i="2"/>
  <c r="BG313" i="2"/>
  <c r="BF329" i="2"/>
  <c r="BG329" i="2"/>
  <c r="BF345" i="2"/>
  <c r="BG345" i="2"/>
  <c r="BF405" i="2"/>
  <c r="BG405" i="2"/>
  <c r="BF429" i="2"/>
  <c r="BG429" i="2"/>
  <c r="BF445" i="2"/>
  <c r="BG445" i="2"/>
  <c r="BF461" i="2"/>
  <c r="BG461" i="2"/>
  <c r="BF477" i="2"/>
  <c r="BG477" i="2"/>
  <c r="BF497" i="2"/>
  <c r="BG497" i="2"/>
  <c r="BF529" i="2"/>
  <c r="BG529" i="2"/>
  <c r="BF545" i="2"/>
  <c r="BG545" i="2"/>
  <c r="BF573" i="2"/>
  <c r="BG573" i="2"/>
  <c r="BF589" i="2"/>
  <c r="BG589" i="2"/>
  <c r="BF605" i="2"/>
  <c r="BG605" i="2"/>
  <c r="BF625" i="2"/>
  <c r="BG625" i="2"/>
  <c r="BF661" i="2"/>
  <c r="BG661" i="2"/>
  <c r="BF689" i="2"/>
  <c r="BG689" i="2"/>
  <c r="BF705" i="2"/>
  <c r="BG705" i="2"/>
  <c r="BF721" i="2"/>
  <c r="BG721" i="2"/>
  <c r="BF737" i="2"/>
  <c r="BG737" i="2"/>
  <c r="BF753" i="2"/>
  <c r="BG753" i="2"/>
  <c r="BF769" i="2"/>
  <c r="BG769" i="2"/>
  <c r="BF785" i="2"/>
  <c r="BG785" i="2"/>
  <c r="BF801" i="2"/>
  <c r="BG801" i="2"/>
  <c r="BF821" i="2"/>
  <c r="BG821" i="2"/>
  <c r="BF837" i="2"/>
  <c r="BG837" i="2"/>
  <c r="BF861" i="2"/>
  <c r="BG861" i="2"/>
  <c r="BF893" i="2"/>
  <c r="BG893" i="2"/>
  <c r="BF18" i="2"/>
  <c r="BG18" i="2"/>
  <c r="BF78" i="2"/>
  <c r="BG78" i="2"/>
  <c r="BF98" i="2"/>
  <c r="BG98" i="2"/>
  <c r="BF114" i="2"/>
  <c r="BG114" i="2"/>
  <c r="BF134" i="2"/>
  <c r="BG134" i="2"/>
  <c r="BF170" i="2"/>
  <c r="BG170" i="2"/>
  <c r="BF194" i="2"/>
  <c r="BG194" i="2"/>
  <c r="BF210" i="2"/>
  <c r="BG210" i="2"/>
  <c r="BF230" i="2"/>
  <c r="BG230" i="2"/>
  <c r="BF250" i="2"/>
  <c r="BG250" i="2"/>
  <c r="BF266" i="2"/>
  <c r="BG266" i="2"/>
  <c r="BF282" i="2"/>
  <c r="BG282" i="2"/>
  <c r="BF298" i="2"/>
  <c r="BG298" i="2"/>
  <c r="BF314" i="2"/>
  <c r="BG314" i="2"/>
  <c r="BF330" i="2"/>
  <c r="BG330" i="2"/>
  <c r="BF346" i="2"/>
  <c r="BG346" i="2"/>
  <c r="BF402" i="2"/>
  <c r="BG402" i="2"/>
  <c r="BF430" i="2"/>
  <c r="BG430" i="2"/>
  <c r="BF446" i="2"/>
  <c r="BG446" i="2"/>
  <c r="BF462" i="2"/>
  <c r="BG462" i="2"/>
  <c r="BG482" i="2"/>
  <c r="BF482" i="2"/>
  <c r="BF502" i="2"/>
  <c r="BG502" i="2"/>
  <c r="BF530" i="2"/>
  <c r="BG530" i="2"/>
  <c r="BF546" i="2"/>
  <c r="BG546" i="2"/>
  <c r="BF582" i="2"/>
  <c r="BG582" i="2"/>
  <c r="BF602" i="2"/>
  <c r="BG602" i="2"/>
  <c r="BF626" i="2"/>
  <c r="BG626" i="2"/>
  <c r="BF666" i="2"/>
  <c r="BG666" i="2"/>
  <c r="BF690" i="2"/>
  <c r="BG690" i="2"/>
  <c r="BF706" i="2"/>
  <c r="BG706" i="2"/>
  <c r="BF722" i="2"/>
  <c r="BG722" i="2"/>
  <c r="BF738" i="2"/>
  <c r="BG738" i="2"/>
  <c r="BF754" i="2"/>
  <c r="BG754" i="2"/>
  <c r="BG770" i="2"/>
  <c r="BF770" i="2"/>
  <c r="BF786" i="2"/>
  <c r="BG786" i="2"/>
  <c r="BF802" i="2"/>
  <c r="BG802" i="2"/>
  <c r="BF822" i="2"/>
  <c r="BG822" i="2"/>
  <c r="BF838" i="2"/>
  <c r="BG838" i="2"/>
  <c r="BF858" i="2"/>
  <c r="BG858" i="2"/>
  <c r="BF878" i="2"/>
  <c r="BG878" i="2"/>
  <c r="BF906" i="2"/>
  <c r="BG906" i="2"/>
  <c r="BF922" i="2"/>
  <c r="BG922" i="2"/>
  <c r="BF942" i="2"/>
  <c r="BG942" i="2"/>
  <c r="BF958" i="2"/>
  <c r="BG958" i="2"/>
  <c r="BF978" i="2"/>
  <c r="BG978" i="2"/>
  <c r="BF994" i="2"/>
  <c r="BG994" i="2"/>
  <c r="BF1010" i="2"/>
  <c r="BG1010" i="2"/>
  <c r="BG1026" i="2"/>
  <c r="BF1026" i="2"/>
  <c r="BF1046" i="2"/>
  <c r="BG1046" i="2"/>
  <c r="BF1062" i="2"/>
  <c r="BG1062" i="2"/>
  <c r="BF1078" i="2"/>
  <c r="BG1078" i="2"/>
  <c r="BF563" i="2"/>
  <c r="BG563" i="2"/>
  <c r="BF615" i="2"/>
  <c r="BG615" i="2"/>
  <c r="BF691" i="2"/>
  <c r="BG691" i="2"/>
  <c r="BF739" i="2"/>
  <c r="BG739" i="2"/>
  <c r="BF775" i="2"/>
  <c r="BG775" i="2"/>
  <c r="BF831" i="2"/>
  <c r="BG831" i="2"/>
  <c r="BF895" i="2"/>
  <c r="BG895" i="2"/>
  <c r="BF943" i="2"/>
  <c r="BG943" i="2"/>
  <c r="BF979" i="2"/>
  <c r="BG979" i="2"/>
  <c r="BF1011" i="2"/>
  <c r="BG1011" i="2"/>
  <c r="BF1043" i="2"/>
  <c r="BG1043" i="2"/>
  <c r="BF1075" i="2"/>
  <c r="BG1075" i="2"/>
  <c r="BF1115" i="2"/>
  <c r="BG1115" i="2"/>
  <c r="BF1155" i="2"/>
  <c r="BG1155" i="2"/>
  <c r="BF1187" i="2"/>
  <c r="BG1187" i="2"/>
  <c r="BF15" i="2"/>
  <c r="BG15" i="2"/>
  <c r="BF79" i="2"/>
  <c r="BG79" i="2"/>
  <c r="BF103" i="2"/>
  <c r="BG103" i="2"/>
  <c r="BF127" i="2"/>
  <c r="BG127" i="2"/>
  <c r="BF151" i="2"/>
  <c r="BG151" i="2"/>
  <c r="BF199" i="2"/>
  <c r="BG199" i="2"/>
  <c r="BF223" i="2"/>
  <c r="BG223" i="2"/>
  <c r="BF247" i="2"/>
  <c r="BG247" i="2"/>
  <c r="BF271" i="2"/>
  <c r="BG271" i="2"/>
  <c r="BF291" i="2"/>
  <c r="BG291" i="2"/>
  <c r="BF311" i="2"/>
  <c r="BG311" i="2"/>
  <c r="BF335" i="2"/>
  <c r="BG335" i="2"/>
  <c r="BF367" i="2"/>
  <c r="BG367" i="2"/>
  <c r="BF423" i="2"/>
  <c r="BG423" i="2"/>
  <c r="BF447" i="2"/>
  <c r="BG447" i="2"/>
  <c r="BF467" i="2"/>
  <c r="BG467" i="2"/>
  <c r="BF503" i="2"/>
  <c r="BG503" i="2"/>
  <c r="BF543" i="2"/>
  <c r="BG543" i="2"/>
  <c r="BF623" i="2"/>
  <c r="BG623" i="2"/>
  <c r="BF695" i="2"/>
  <c r="BG695" i="2"/>
  <c r="BF735" i="2"/>
  <c r="BG735" i="2"/>
  <c r="BF787" i="2"/>
  <c r="BG787" i="2"/>
  <c r="BF823" i="2"/>
  <c r="BG823" i="2"/>
  <c r="BF879" i="2"/>
  <c r="BG879" i="2"/>
  <c r="BF947" i="2"/>
  <c r="BG947" i="2"/>
  <c r="BF983" i="2"/>
  <c r="BG983" i="2"/>
  <c r="BF1015" i="2"/>
  <c r="BG1015" i="2"/>
  <c r="BF1055" i="2"/>
  <c r="BG1055" i="2"/>
  <c r="BF1103" i="2"/>
  <c r="BG1103" i="2"/>
  <c r="BF1135" i="2"/>
  <c r="BG1135" i="2"/>
  <c r="BF1167" i="2"/>
  <c r="BG1167" i="2"/>
  <c r="BF848" i="2"/>
  <c r="BG848" i="2"/>
  <c r="BF876" i="2"/>
  <c r="BG876" i="2"/>
  <c r="BF896" i="2"/>
  <c r="BG896" i="2"/>
  <c r="BF912" i="2"/>
  <c r="BG912" i="2"/>
  <c r="BF932" i="2"/>
  <c r="BG932" i="2"/>
  <c r="BF948" i="2"/>
  <c r="BG948" i="2"/>
  <c r="BF964" i="2"/>
  <c r="BG964" i="2"/>
  <c r="BF980" i="2"/>
  <c r="BG980" i="2"/>
  <c r="BF996" i="2"/>
  <c r="BG996" i="2"/>
  <c r="BF1012" i="2"/>
  <c r="BG1012" i="2"/>
  <c r="BF1028" i="2"/>
  <c r="BG1028" i="2"/>
  <c r="BF1044" i="2"/>
  <c r="BG1044" i="2"/>
  <c r="BF1060" i="2"/>
  <c r="BG1060" i="2"/>
  <c r="BF1076" i="2"/>
  <c r="BG1076" i="2"/>
  <c r="BF1100" i="2"/>
  <c r="BG1100" i="2"/>
  <c r="BF1116" i="2"/>
  <c r="BG1116" i="2"/>
  <c r="BF1136" i="2"/>
  <c r="BG1136" i="2"/>
  <c r="BG1152" i="2"/>
  <c r="BF1152" i="2"/>
  <c r="BF1168" i="2"/>
  <c r="BG1168" i="2"/>
  <c r="BG1184" i="2"/>
  <c r="BF1184" i="2"/>
  <c r="BF13" i="2"/>
  <c r="BG13" i="2"/>
  <c r="BF913" i="2"/>
  <c r="BG913" i="2"/>
  <c r="BF933" i="2"/>
  <c r="BG933" i="2"/>
  <c r="BF949" i="2"/>
  <c r="BG949" i="2"/>
  <c r="BF969" i="2"/>
  <c r="BG969" i="2"/>
  <c r="BF1001" i="2"/>
  <c r="BG1001" i="2"/>
  <c r="BF1033" i="2"/>
  <c r="BG1033" i="2"/>
  <c r="BF1065" i="2"/>
  <c r="BG1065" i="2"/>
  <c r="BF1093" i="2"/>
  <c r="BG1093" i="2"/>
  <c r="BF1113" i="2"/>
  <c r="BG1113" i="2"/>
  <c r="BF1129" i="2"/>
  <c r="BG1129" i="2"/>
  <c r="BF1149" i="2"/>
  <c r="BG1149" i="2"/>
  <c r="BF1165" i="2"/>
  <c r="BG1165" i="2"/>
  <c r="BF1185" i="2"/>
  <c r="BG1185" i="2"/>
  <c r="BF965" i="2"/>
  <c r="BG965" i="2"/>
  <c r="BH965" i="2" s="1"/>
  <c r="BF997" i="2"/>
  <c r="BG997" i="2"/>
  <c r="BF1029" i="2"/>
  <c r="BG1029" i="2"/>
  <c r="BF1061" i="2"/>
  <c r="BG1061" i="2"/>
  <c r="BF1173" i="2"/>
  <c r="BG1173" i="2"/>
  <c r="BF1106" i="2"/>
  <c r="BG1106" i="2"/>
  <c r="BF1126" i="2"/>
  <c r="BG1126" i="2"/>
  <c r="BF1150" i="2"/>
  <c r="BG1150" i="2"/>
  <c r="BF1170" i="2"/>
  <c r="BG1170" i="2"/>
  <c r="BF1190" i="2"/>
  <c r="BG1190" i="2"/>
  <c r="BF187" i="2"/>
  <c r="BG187" i="2"/>
  <c r="BF267" i="2"/>
  <c r="BG267" i="2"/>
  <c r="BF395" i="2"/>
  <c r="BG395" i="2"/>
  <c r="BH395" i="2" s="1"/>
  <c r="BF507" i="2"/>
  <c r="BG507" i="2"/>
  <c r="BF603" i="2"/>
  <c r="BG603" i="2"/>
  <c r="BF731" i="2"/>
  <c r="BG731" i="2"/>
  <c r="BF795" i="2"/>
  <c r="BG795" i="2"/>
  <c r="BF859" i="2"/>
  <c r="BG859" i="2"/>
  <c r="BF939" i="2"/>
  <c r="BG939" i="2"/>
  <c r="BF1178" i="2"/>
  <c r="BG1178" i="2"/>
  <c r="BF1146" i="2"/>
  <c r="BG1146" i="2"/>
  <c r="BH1146" i="2" s="1"/>
  <c r="BF42" i="2"/>
  <c r="BG42" i="2"/>
  <c r="BF62" i="2"/>
  <c r="BG62" i="2"/>
  <c r="BF90" i="2"/>
  <c r="BG90" i="2"/>
  <c r="BF226" i="2"/>
  <c r="BG226" i="2"/>
  <c r="BF374" i="2"/>
  <c r="BG374" i="2"/>
  <c r="BF390" i="2"/>
  <c r="BG390" i="2"/>
  <c r="BG418" i="2"/>
  <c r="BF418" i="2"/>
  <c r="BF514" i="2"/>
  <c r="BG514" i="2"/>
  <c r="BF566" i="2"/>
  <c r="BG566" i="2"/>
  <c r="BF622" i="2"/>
  <c r="BG622" i="2"/>
  <c r="BF654" i="2"/>
  <c r="BG654" i="2"/>
  <c r="BF854" i="2"/>
  <c r="BG854" i="2"/>
  <c r="BF894" i="2"/>
  <c r="BG894" i="2"/>
  <c r="BF1098" i="2"/>
  <c r="BG1098" i="2"/>
  <c r="BF53" i="2"/>
  <c r="BG53" i="2"/>
  <c r="BF361" i="2"/>
  <c r="BG361" i="2"/>
  <c r="BF525" i="2"/>
  <c r="BG525" i="2"/>
  <c r="BF889" i="2"/>
  <c r="BG889" i="2"/>
  <c r="BF39" i="2"/>
  <c r="BG39" i="2"/>
  <c r="BF99" i="2"/>
  <c r="BG99" i="2"/>
  <c r="BF163" i="2"/>
  <c r="BG163" i="2"/>
  <c r="BF231" i="2"/>
  <c r="BG231" i="2"/>
  <c r="BF363" i="2"/>
  <c r="BG363" i="2"/>
  <c r="BF383" i="2"/>
  <c r="BG383" i="2"/>
  <c r="BF415" i="2"/>
  <c r="BG415" i="2"/>
  <c r="BF515" i="2"/>
  <c r="BG515" i="2"/>
  <c r="BF555" i="2"/>
  <c r="BG555" i="2"/>
  <c r="BF643" i="2"/>
  <c r="BG643" i="2"/>
  <c r="BF667" i="2"/>
  <c r="BG667" i="2"/>
  <c r="BF803" i="2"/>
  <c r="BG803" i="2"/>
  <c r="BF915" i="2"/>
  <c r="BG915" i="2"/>
  <c r="BF1139" i="2"/>
  <c r="BG1139" i="2"/>
  <c r="BF153" i="2"/>
  <c r="BG153" i="2"/>
  <c r="BF393" i="2"/>
  <c r="BG393" i="2"/>
  <c r="BF613" i="2"/>
  <c r="BG613" i="2"/>
  <c r="BF865" i="2"/>
  <c r="BG865" i="2"/>
  <c r="BF56" i="2"/>
  <c r="BG56" i="2"/>
  <c r="BF72" i="2"/>
  <c r="BG72" i="2"/>
  <c r="BF164" i="2"/>
  <c r="BG164" i="2"/>
  <c r="BF224" i="2"/>
  <c r="BG224" i="2"/>
  <c r="BF484" i="2"/>
  <c r="BG484" i="2"/>
  <c r="BF524" i="2"/>
  <c r="BG524" i="2"/>
  <c r="BF592" i="2"/>
  <c r="BG592" i="2"/>
  <c r="BF672" i="2"/>
  <c r="BG672" i="2"/>
  <c r="BF864" i="2"/>
  <c r="BG864" i="2"/>
  <c r="BF1132" i="2"/>
  <c r="BG1132" i="2"/>
  <c r="BF93" i="2"/>
  <c r="BG93" i="2"/>
  <c r="BF353" i="2"/>
  <c r="BG353" i="2"/>
  <c r="BF649" i="2"/>
  <c r="BG649" i="2"/>
  <c r="BF1097" i="2"/>
  <c r="BG1097" i="2"/>
  <c r="BF173" i="2"/>
  <c r="BG173" i="2"/>
  <c r="BF385" i="2"/>
  <c r="BG385" i="2"/>
  <c r="BF657" i="2"/>
  <c r="BG657" i="2"/>
  <c r="BF63" i="2"/>
  <c r="BG63" i="2"/>
  <c r="BF499" i="2"/>
  <c r="BG499" i="2"/>
  <c r="BF1095" i="2"/>
  <c r="BG1095" i="2"/>
  <c r="BF44" i="2"/>
  <c r="BG44" i="2"/>
  <c r="BF364" i="2"/>
  <c r="BG364" i="2"/>
  <c r="BF388" i="2"/>
  <c r="BG388" i="2"/>
  <c r="BF648" i="2"/>
  <c r="BG648" i="2"/>
  <c r="BF812" i="2"/>
  <c r="BG812" i="2"/>
  <c r="BF40" i="2"/>
  <c r="BG40" i="2"/>
  <c r="BF644" i="2"/>
  <c r="BG644" i="2"/>
  <c r="BF299" i="2"/>
  <c r="BG299" i="2"/>
  <c r="BH299" i="2" s="1"/>
  <c r="BF683" i="2"/>
  <c r="BG683" i="2"/>
  <c r="BF20" i="2"/>
  <c r="BG20" i="2"/>
  <c r="BF76" i="2"/>
  <c r="BG76" i="2"/>
  <c r="BF96" i="2"/>
  <c r="BG96" i="2"/>
  <c r="BF112" i="2"/>
  <c r="BG112" i="2"/>
  <c r="BF128" i="2"/>
  <c r="BG128" i="2"/>
  <c r="BF148" i="2"/>
  <c r="BG148" i="2"/>
  <c r="BF188" i="2"/>
  <c r="BG188" i="2"/>
  <c r="BF208" i="2"/>
  <c r="BG208" i="2"/>
  <c r="BF228" i="2"/>
  <c r="BG228" i="2"/>
  <c r="BF248" i="2"/>
  <c r="BG248" i="2"/>
  <c r="BF264" i="2"/>
  <c r="BG264" i="2"/>
  <c r="BF280" i="2"/>
  <c r="BG280" i="2"/>
  <c r="BF296" i="2"/>
  <c r="BG296" i="2"/>
  <c r="BF312" i="2"/>
  <c r="BG312" i="2"/>
  <c r="BF328" i="2"/>
  <c r="BG328" i="2"/>
  <c r="BF344" i="2"/>
  <c r="BG344" i="2"/>
  <c r="BF400" i="2"/>
  <c r="BG400" i="2"/>
  <c r="BF428" i="2"/>
  <c r="BG428" i="2"/>
  <c r="BF444" i="2"/>
  <c r="BG444" i="2"/>
  <c r="BF460" i="2"/>
  <c r="BG460" i="2"/>
  <c r="BF476" i="2"/>
  <c r="BG476" i="2"/>
  <c r="BF504" i="2"/>
  <c r="BG504" i="2"/>
  <c r="BF532" i="2"/>
  <c r="BG532" i="2"/>
  <c r="BF556" i="2"/>
  <c r="BG556" i="2"/>
  <c r="BF576" i="2"/>
  <c r="BG576" i="2"/>
  <c r="BF600" i="2"/>
  <c r="BG600" i="2"/>
  <c r="BF616" i="2"/>
  <c r="BG616" i="2"/>
  <c r="BF640" i="2"/>
  <c r="BG640" i="2"/>
  <c r="BF692" i="2"/>
  <c r="BG692" i="2"/>
  <c r="BF708" i="2"/>
  <c r="BG708" i="2"/>
  <c r="BF724" i="2"/>
  <c r="BG724" i="2"/>
  <c r="BF740" i="2"/>
  <c r="BG740" i="2"/>
  <c r="BF756" i="2"/>
  <c r="BG756" i="2"/>
  <c r="BF772" i="2"/>
  <c r="BG772" i="2"/>
  <c r="BF788" i="2"/>
  <c r="BG788" i="2"/>
  <c r="BF804" i="2"/>
  <c r="BG804" i="2"/>
  <c r="BF824" i="2"/>
  <c r="BG824" i="2"/>
  <c r="BF840" i="2"/>
  <c r="BG840" i="2"/>
  <c r="BF21" i="2"/>
  <c r="BG21" i="2"/>
  <c r="BF81" i="2"/>
  <c r="BG81" i="2"/>
  <c r="BF101" i="2"/>
  <c r="BG101" i="2"/>
  <c r="BF117" i="2"/>
  <c r="BG117" i="2"/>
  <c r="BF133" i="2"/>
  <c r="BG133" i="2"/>
  <c r="BF185" i="2"/>
  <c r="BG185" i="2"/>
  <c r="BF201" i="2"/>
  <c r="BG201" i="2"/>
  <c r="BF217" i="2"/>
  <c r="BG217" i="2"/>
  <c r="BF237" i="2"/>
  <c r="BG237" i="2"/>
  <c r="BF253" i="2"/>
  <c r="BG253" i="2"/>
  <c r="BF269" i="2"/>
  <c r="BG269" i="2"/>
  <c r="BF285" i="2"/>
  <c r="BG285" i="2"/>
  <c r="BF301" i="2"/>
  <c r="BG301" i="2"/>
  <c r="BF317" i="2"/>
  <c r="BG317" i="2"/>
  <c r="BF333" i="2"/>
  <c r="BG333" i="2"/>
  <c r="BF365" i="2"/>
  <c r="BG365" i="2"/>
  <c r="BF409" i="2"/>
  <c r="BG409" i="2"/>
  <c r="BF433" i="2"/>
  <c r="BG433" i="2"/>
  <c r="BF449" i="2"/>
  <c r="BG449" i="2"/>
  <c r="BF465" i="2"/>
  <c r="BG465" i="2"/>
  <c r="BF481" i="2"/>
  <c r="BG481" i="2"/>
  <c r="BF501" i="2"/>
  <c r="BG501" i="2"/>
  <c r="BF533" i="2"/>
  <c r="BG533" i="2"/>
  <c r="BF557" i="2"/>
  <c r="BG557" i="2"/>
  <c r="BF577" i="2"/>
  <c r="BG577" i="2"/>
  <c r="BF593" i="2"/>
  <c r="BG593" i="2"/>
  <c r="BF609" i="2"/>
  <c r="BG609" i="2"/>
  <c r="BF629" i="2"/>
  <c r="BG629" i="2"/>
  <c r="BF665" i="2"/>
  <c r="BG665" i="2"/>
  <c r="BF693" i="2"/>
  <c r="BG693" i="2"/>
  <c r="BF709" i="2"/>
  <c r="BG709" i="2"/>
  <c r="BF725" i="2"/>
  <c r="BG725" i="2"/>
  <c r="BF741" i="2"/>
  <c r="BG741" i="2"/>
  <c r="BF757" i="2"/>
  <c r="BG757" i="2"/>
  <c r="BF773" i="2"/>
  <c r="BG773" i="2"/>
  <c r="BF789" i="2"/>
  <c r="BG789" i="2"/>
  <c r="BF805" i="2"/>
  <c r="BG805" i="2"/>
  <c r="BF825" i="2"/>
  <c r="BG825" i="2"/>
  <c r="BF841" i="2"/>
  <c r="BG841" i="2"/>
  <c r="BF873" i="2"/>
  <c r="BG873" i="2"/>
  <c r="BF897" i="2"/>
  <c r="BG897" i="2"/>
  <c r="BF22" i="2"/>
  <c r="BG22" i="2"/>
  <c r="BF82" i="2"/>
  <c r="BG82" i="2"/>
  <c r="BF102" i="2"/>
  <c r="BG102" i="2"/>
  <c r="BF122" i="2"/>
  <c r="BG122" i="2"/>
  <c r="BF138" i="2"/>
  <c r="BG138" i="2"/>
  <c r="BF174" i="2"/>
  <c r="BG174" i="2"/>
  <c r="BF198" i="2"/>
  <c r="BG198" i="2"/>
  <c r="BF214" i="2"/>
  <c r="BG214" i="2"/>
  <c r="BF238" i="2"/>
  <c r="BG238" i="2"/>
  <c r="BF254" i="2"/>
  <c r="BG254" i="2"/>
  <c r="BF270" i="2"/>
  <c r="BG270" i="2"/>
  <c r="BF286" i="2"/>
  <c r="BG286" i="2"/>
  <c r="BF302" i="2"/>
  <c r="BG302" i="2"/>
  <c r="BF318" i="2"/>
  <c r="BG318" i="2"/>
  <c r="BF334" i="2"/>
  <c r="BG334" i="2"/>
  <c r="BF358" i="2"/>
  <c r="BG358" i="2"/>
  <c r="BF406" i="2"/>
  <c r="BG406" i="2"/>
  <c r="BG434" i="2"/>
  <c r="BF434" i="2"/>
  <c r="BG450" i="2"/>
  <c r="BF450" i="2"/>
  <c r="BF466" i="2"/>
  <c r="BG466" i="2"/>
  <c r="BF490" i="2"/>
  <c r="BG490" i="2"/>
  <c r="BF506" i="2"/>
  <c r="BG506" i="2"/>
  <c r="BF534" i="2"/>
  <c r="BG534" i="2"/>
  <c r="BF562" i="2"/>
  <c r="BG562" i="2"/>
  <c r="BF586" i="2"/>
  <c r="BG586" i="2"/>
  <c r="BF606" i="2"/>
  <c r="BG606" i="2"/>
  <c r="BF630" i="2"/>
  <c r="BG630" i="2"/>
  <c r="BF678" i="2"/>
  <c r="BG678" i="2"/>
  <c r="BF694" i="2"/>
  <c r="BG694" i="2"/>
  <c r="BF710" i="2"/>
  <c r="BG710" i="2"/>
  <c r="BF726" i="2"/>
  <c r="BG726" i="2"/>
  <c r="BF742" i="2"/>
  <c r="BG742" i="2"/>
  <c r="BF758" i="2"/>
  <c r="BG758" i="2"/>
  <c r="BF774" i="2"/>
  <c r="BG774" i="2"/>
  <c r="BF790" i="2"/>
  <c r="BG790" i="2"/>
  <c r="BF810" i="2"/>
  <c r="BG810" i="2"/>
  <c r="BF826" i="2"/>
  <c r="BG826" i="2"/>
  <c r="BF842" i="2"/>
  <c r="BG842" i="2"/>
  <c r="BF862" i="2"/>
  <c r="BG862" i="2"/>
  <c r="BF882" i="2"/>
  <c r="BG882" i="2"/>
  <c r="BF910" i="2"/>
  <c r="BG910" i="2"/>
  <c r="BF926" i="2"/>
  <c r="BG926" i="2"/>
  <c r="BF946" i="2"/>
  <c r="BG946" i="2"/>
  <c r="BF962" i="2"/>
  <c r="BG962" i="2"/>
  <c r="BF982" i="2"/>
  <c r="BG982" i="2"/>
  <c r="BF998" i="2"/>
  <c r="BG998" i="2"/>
  <c r="BF1014" i="2"/>
  <c r="BG1014" i="2"/>
  <c r="BF1030" i="2"/>
  <c r="BG1030" i="2"/>
  <c r="BF1050" i="2"/>
  <c r="BG1050" i="2"/>
  <c r="BF1066" i="2"/>
  <c r="BG1066" i="2"/>
  <c r="BF1082" i="2"/>
  <c r="BG1082" i="2"/>
  <c r="BF575" i="2"/>
  <c r="BG575" i="2"/>
  <c r="BF627" i="2"/>
  <c r="BG627" i="2"/>
  <c r="BF707" i="2"/>
  <c r="BG707" i="2"/>
  <c r="BF751" i="2"/>
  <c r="BG751" i="2"/>
  <c r="BF783" i="2"/>
  <c r="BG783" i="2"/>
  <c r="BF839" i="2"/>
  <c r="BG839" i="2"/>
  <c r="BF911" i="2"/>
  <c r="BG911" i="2"/>
  <c r="BF951" i="2"/>
  <c r="BG951" i="2"/>
  <c r="BF987" i="2"/>
  <c r="BG987" i="2"/>
  <c r="BF1019" i="2"/>
  <c r="BG1019" i="2"/>
  <c r="BF1051" i="2"/>
  <c r="BG1051" i="2"/>
  <c r="BF1083" i="2"/>
  <c r="BG1083" i="2"/>
  <c r="BF1123" i="2"/>
  <c r="BG1123" i="2"/>
  <c r="BF1163" i="2"/>
  <c r="BG1163" i="2"/>
  <c r="BF1195" i="2"/>
  <c r="BG1195" i="2"/>
  <c r="BF19" i="2"/>
  <c r="BG19" i="2"/>
  <c r="BF83" i="2"/>
  <c r="BG83" i="2"/>
  <c r="BF111" i="2"/>
  <c r="BG111" i="2"/>
  <c r="BF135" i="2"/>
  <c r="BG135" i="2"/>
  <c r="BF179" i="2"/>
  <c r="BG179" i="2"/>
  <c r="BF207" i="2"/>
  <c r="BG207" i="2"/>
  <c r="BF227" i="2"/>
  <c r="BG227" i="2"/>
  <c r="BF255" i="2"/>
  <c r="BG255" i="2"/>
  <c r="BF275" i="2"/>
  <c r="BG275" i="2"/>
  <c r="BF295" i="2"/>
  <c r="BG295" i="2"/>
  <c r="BF319" i="2"/>
  <c r="BG319" i="2"/>
  <c r="BF339" i="2"/>
  <c r="BG339" i="2"/>
  <c r="BF399" i="2"/>
  <c r="BG399" i="2"/>
  <c r="BF431" i="2"/>
  <c r="BG431" i="2"/>
  <c r="BF451" i="2"/>
  <c r="BG451" i="2"/>
  <c r="BF471" i="2"/>
  <c r="BG471" i="2"/>
  <c r="BF511" i="2"/>
  <c r="BG511" i="2"/>
  <c r="BF579" i="2"/>
  <c r="BG579" i="2"/>
  <c r="BF631" i="2"/>
  <c r="BG631" i="2"/>
  <c r="BF703" i="2"/>
  <c r="BG703" i="2"/>
  <c r="BF743" i="2"/>
  <c r="BG743" i="2"/>
  <c r="BF799" i="2"/>
  <c r="BG799" i="2"/>
  <c r="BF835" i="2"/>
  <c r="BG835" i="2"/>
  <c r="BF899" i="2"/>
  <c r="BG899" i="2"/>
  <c r="BF959" i="2"/>
  <c r="BG959" i="2"/>
  <c r="BF991" i="2"/>
  <c r="BG991" i="2"/>
  <c r="BF1023" i="2"/>
  <c r="BG1023" i="2"/>
  <c r="BF1063" i="2"/>
  <c r="BG1063" i="2"/>
  <c r="BF1111" i="2"/>
  <c r="BG1111" i="2"/>
  <c r="BF1143" i="2"/>
  <c r="BG1143" i="2"/>
  <c r="BF1175" i="2"/>
  <c r="BG1175" i="2"/>
  <c r="BF860" i="2"/>
  <c r="BG860" i="2"/>
  <c r="BF880" i="2"/>
  <c r="BG880" i="2"/>
  <c r="BF900" i="2"/>
  <c r="BG900" i="2"/>
  <c r="BF916" i="2"/>
  <c r="BG916" i="2"/>
  <c r="BF936" i="2"/>
  <c r="BG936" i="2"/>
  <c r="BF952" i="2"/>
  <c r="BG952" i="2"/>
  <c r="BF968" i="2"/>
  <c r="BG968" i="2"/>
  <c r="BF984" i="2"/>
  <c r="BG984" i="2"/>
  <c r="BF1000" i="2"/>
  <c r="BG1000" i="2"/>
  <c r="BF1016" i="2"/>
  <c r="BG1016" i="2"/>
  <c r="BF1032" i="2"/>
  <c r="BG1032" i="2"/>
  <c r="BF1048" i="2"/>
  <c r="BG1048" i="2"/>
  <c r="BF1064" i="2"/>
  <c r="BG1064" i="2"/>
  <c r="BF1080" i="2"/>
  <c r="BG1080" i="2"/>
  <c r="BF1104" i="2"/>
  <c r="BG1104" i="2"/>
  <c r="BF1120" i="2"/>
  <c r="BG1120" i="2"/>
  <c r="BF1140" i="2"/>
  <c r="BG1140" i="2"/>
  <c r="BF1156" i="2"/>
  <c r="BG1156" i="2"/>
  <c r="BF1172" i="2"/>
  <c r="BG1172" i="2"/>
  <c r="BF1188" i="2"/>
  <c r="BG1188" i="2"/>
  <c r="BF901" i="2"/>
  <c r="BG901" i="2"/>
  <c r="BF917" i="2"/>
  <c r="BG917" i="2"/>
  <c r="BF937" i="2"/>
  <c r="BG937" i="2"/>
  <c r="BF953" i="2"/>
  <c r="BG953" i="2"/>
  <c r="BF977" i="2"/>
  <c r="BG977" i="2"/>
  <c r="BF1009" i="2"/>
  <c r="BG1009" i="2"/>
  <c r="BF1041" i="2"/>
  <c r="BG1041" i="2"/>
  <c r="BF1073" i="2"/>
  <c r="BG1073" i="2"/>
  <c r="BF1101" i="2"/>
  <c r="BG1101" i="2"/>
  <c r="BF1117" i="2"/>
  <c r="BG1117" i="2"/>
  <c r="BF1137" i="2"/>
  <c r="BG1137" i="2"/>
  <c r="BF1153" i="2"/>
  <c r="BG1153" i="2"/>
  <c r="BF1169" i="2"/>
  <c r="BG1169" i="2"/>
  <c r="BF1189" i="2"/>
  <c r="BG1189" i="2"/>
  <c r="BF973" i="2"/>
  <c r="BG973" i="2"/>
  <c r="BF1005" i="2"/>
  <c r="BG1005" i="2"/>
  <c r="BF1037" i="2"/>
  <c r="BG1037" i="2"/>
  <c r="BF1069" i="2"/>
  <c r="BG1069" i="2"/>
  <c r="BF1090" i="2"/>
  <c r="BG1090" i="2"/>
  <c r="BF1110" i="2"/>
  <c r="BG1110" i="2"/>
  <c r="BF1134" i="2"/>
  <c r="BG1134" i="2"/>
  <c r="BF1154" i="2"/>
  <c r="BG1154" i="2"/>
  <c r="BF1174" i="2"/>
  <c r="BG1174" i="2"/>
  <c r="BF1198" i="2"/>
  <c r="BG1198" i="2"/>
  <c r="BF203" i="2"/>
  <c r="BG203" i="2"/>
  <c r="BF283" i="2"/>
  <c r="BG283" i="2"/>
  <c r="BF443" i="2"/>
  <c r="BG443" i="2"/>
  <c r="BF523" i="2"/>
  <c r="BG523" i="2"/>
  <c r="BF635" i="2"/>
  <c r="BG635" i="2"/>
  <c r="BF747" i="2"/>
  <c r="BG747" i="2"/>
  <c r="BF811" i="2"/>
  <c r="BG811" i="2"/>
  <c r="BF875" i="2"/>
  <c r="BG875" i="2"/>
  <c r="BF955" i="2"/>
  <c r="BG955" i="2"/>
  <c r="BF1194" i="2"/>
  <c r="BG1194" i="2"/>
  <c r="BF30" i="2"/>
  <c r="BG30" i="2"/>
  <c r="BF46" i="2"/>
  <c r="BG46" i="2"/>
  <c r="BF66" i="2"/>
  <c r="BG66" i="2"/>
  <c r="BF118" i="2"/>
  <c r="BG118" i="2"/>
  <c r="BF234" i="2"/>
  <c r="BG234" i="2"/>
  <c r="BF378" i="2"/>
  <c r="BG378" i="2"/>
  <c r="BF394" i="2"/>
  <c r="BG394" i="2"/>
  <c r="BF470" i="2"/>
  <c r="BG470" i="2"/>
  <c r="BF550" i="2"/>
  <c r="BG550" i="2"/>
  <c r="BF570" i="2"/>
  <c r="BG570" i="2"/>
  <c r="BF642" i="2"/>
  <c r="BG642" i="2"/>
  <c r="BF658" i="2"/>
  <c r="BG658" i="2"/>
  <c r="BF870" i="2"/>
  <c r="BG870" i="2"/>
  <c r="BF930" i="2"/>
  <c r="BG930" i="2"/>
  <c r="BF5" i="2"/>
  <c r="BG5" i="2"/>
  <c r="BF69" i="2"/>
  <c r="BG69" i="2"/>
  <c r="BF373" i="2"/>
  <c r="BG373" i="2"/>
  <c r="BF569" i="2"/>
  <c r="BG569" i="2"/>
  <c r="BF929" i="2"/>
  <c r="BG929" i="2"/>
  <c r="BF43" i="2"/>
  <c r="BG43" i="2"/>
  <c r="BF131" i="2"/>
  <c r="BG131" i="2"/>
  <c r="BF167" i="2"/>
  <c r="BG167" i="2"/>
  <c r="BF347" i="2"/>
  <c r="BG347" i="2"/>
  <c r="BF371" i="2"/>
  <c r="BG371" i="2"/>
  <c r="BF387" i="2"/>
  <c r="BG387" i="2"/>
  <c r="BF419" i="2"/>
  <c r="BG419" i="2"/>
  <c r="BF527" i="2"/>
  <c r="BG527" i="2"/>
  <c r="BF567" i="2"/>
  <c r="BG567" i="2"/>
  <c r="BF647" i="2"/>
  <c r="BG647" i="2"/>
  <c r="BF671" i="2"/>
  <c r="BG671" i="2"/>
  <c r="BF851" i="2"/>
  <c r="BG851" i="2"/>
  <c r="BF927" i="2"/>
  <c r="BG927" i="2"/>
  <c r="BF37" i="2"/>
  <c r="BG37" i="2"/>
  <c r="BF169" i="2"/>
  <c r="BG169" i="2"/>
  <c r="BF417" i="2"/>
  <c r="BG417" i="2"/>
  <c r="BF645" i="2"/>
  <c r="BG645" i="2"/>
  <c r="BF885" i="2"/>
  <c r="BG885" i="2"/>
  <c r="BF60" i="2"/>
  <c r="BG60" i="2"/>
  <c r="BF92" i="2"/>
  <c r="BG92" i="2"/>
  <c r="BF168" i="2"/>
  <c r="BG168" i="2"/>
  <c r="BF348" i="2"/>
  <c r="BG348" i="2"/>
  <c r="BF488" i="2"/>
  <c r="BG488" i="2"/>
  <c r="BF548" i="2"/>
  <c r="BG548" i="2"/>
  <c r="BF596" i="2"/>
  <c r="BG596" i="2"/>
  <c r="BF676" i="2"/>
  <c r="BG676" i="2"/>
  <c r="BF888" i="2"/>
  <c r="BG888" i="2"/>
  <c r="BF29" i="2"/>
  <c r="BG29" i="2"/>
  <c r="BF141" i="2"/>
  <c r="BG141" i="2"/>
  <c r="BF381" i="2"/>
  <c r="BG381" i="2"/>
  <c r="BF681" i="2"/>
  <c r="BG681" i="2"/>
  <c r="BF1133" i="2"/>
  <c r="BG1133" i="2"/>
  <c r="BF225" i="2"/>
  <c r="BG225" i="2"/>
  <c r="BF413" i="2"/>
  <c r="BG413" i="2"/>
  <c r="BF673" i="2"/>
  <c r="BG673" i="2"/>
  <c r="BF67" i="2"/>
  <c r="BG67" i="2"/>
  <c r="BF559" i="2"/>
  <c r="BG559" i="2"/>
  <c r="BF1099" i="2"/>
  <c r="BG1099" i="2"/>
  <c r="BF140" i="2"/>
  <c r="BG140" i="2"/>
  <c r="BF372" i="2"/>
  <c r="BG372" i="2"/>
  <c r="BF416" i="2"/>
  <c r="BG416" i="2"/>
  <c r="BF652" i="2"/>
  <c r="BG652" i="2"/>
  <c r="BF928" i="2"/>
  <c r="BG928" i="2"/>
  <c r="BF236" i="2"/>
  <c r="BG236" i="2"/>
  <c r="BF664" i="2"/>
  <c r="BG664" i="2"/>
  <c r="BF427" i="2"/>
  <c r="BG427" i="2"/>
  <c r="BF75" i="2"/>
  <c r="BG75" i="2"/>
  <c r="BF8" i="2"/>
  <c r="BG8" i="2"/>
  <c r="BF24" i="2"/>
  <c r="BG24" i="2"/>
  <c r="BF80" i="2"/>
  <c r="BG80" i="2"/>
  <c r="BF100" i="2"/>
  <c r="BG100" i="2"/>
  <c r="BF116" i="2"/>
  <c r="BG116" i="2"/>
  <c r="BF132" i="2"/>
  <c r="BG132" i="2"/>
  <c r="BF152" i="2"/>
  <c r="BG152" i="2"/>
  <c r="BF192" i="2"/>
  <c r="BG192" i="2"/>
  <c r="BF212" i="2"/>
  <c r="BG212" i="2"/>
  <c r="BF232" i="2"/>
  <c r="BG232" i="2"/>
  <c r="BF252" i="2"/>
  <c r="BG252" i="2"/>
  <c r="BF268" i="2"/>
  <c r="BG268" i="2"/>
  <c r="BF284" i="2"/>
  <c r="BG284" i="2"/>
  <c r="BF300" i="2"/>
  <c r="BG300" i="2"/>
  <c r="BF316" i="2"/>
  <c r="BG316" i="2"/>
  <c r="BF332" i="2"/>
  <c r="BG332" i="2"/>
  <c r="BF368" i="2"/>
  <c r="BG368" i="2"/>
  <c r="BF404" i="2"/>
  <c r="BG404" i="2"/>
  <c r="BF432" i="2"/>
  <c r="BG432" i="2"/>
  <c r="BF448" i="2"/>
  <c r="BG448" i="2"/>
  <c r="BF464" i="2"/>
  <c r="BG464" i="2"/>
  <c r="BF480" i="2"/>
  <c r="BG480" i="2"/>
  <c r="BF508" i="2"/>
  <c r="BG508" i="2"/>
  <c r="BF536" i="2"/>
  <c r="BG536" i="2"/>
  <c r="BF560" i="2"/>
  <c r="BG560" i="2"/>
  <c r="BF580" i="2"/>
  <c r="BG580" i="2"/>
  <c r="BF604" i="2"/>
  <c r="BG604" i="2"/>
  <c r="BF620" i="2"/>
  <c r="BG620" i="2"/>
  <c r="BF660" i="2"/>
  <c r="BG660" i="2"/>
  <c r="BF696" i="2"/>
  <c r="BG696" i="2"/>
  <c r="BF712" i="2"/>
  <c r="BG712" i="2"/>
  <c r="BF728" i="2"/>
  <c r="BG728" i="2"/>
  <c r="BF744" i="2"/>
  <c r="BG744" i="2"/>
  <c r="BF760" i="2"/>
  <c r="BG760" i="2"/>
  <c r="BF776" i="2"/>
  <c r="BG776" i="2"/>
  <c r="BF792" i="2"/>
  <c r="BG792" i="2"/>
  <c r="BF808" i="2"/>
  <c r="BG808" i="2"/>
  <c r="BF828" i="2"/>
  <c r="BG828" i="2"/>
  <c r="BF844" i="2"/>
  <c r="BG844" i="2"/>
  <c r="BF25" i="2"/>
  <c r="BG25" i="2"/>
  <c r="BF85" i="2"/>
  <c r="BG85" i="2"/>
  <c r="BF105" i="2"/>
  <c r="BG105" i="2"/>
  <c r="BF121" i="2"/>
  <c r="BG121" i="2"/>
  <c r="BF137" i="2"/>
  <c r="BG137" i="2"/>
  <c r="BF189" i="2"/>
  <c r="BG189" i="2"/>
  <c r="BF205" i="2"/>
  <c r="BG205" i="2"/>
  <c r="BF221" i="2"/>
  <c r="BG221" i="2"/>
  <c r="BF241" i="2"/>
  <c r="BG241" i="2"/>
  <c r="BF257" i="2"/>
  <c r="BG257" i="2"/>
  <c r="BF273" i="2"/>
  <c r="BG273" i="2"/>
  <c r="BF289" i="2"/>
  <c r="BG289" i="2"/>
  <c r="BF305" i="2"/>
  <c r="BG305" i="2"/>
  <c r="BF321" i="2"/>
  <c r="BG321" i="2"/>
  <c r="BF337" i="2"/>
  <c r="BG337" i="2"/>
  <c r="BF397" i="2"/>
  <c r="BG397" i="2"/>
  <c r="BF421" i="2"/>
  <c r="BG421" i="2"/>
  <c r="BF437" i="2"/>
  <c r="BG437" i="2"/>
  <c r="BF453" i="2"/>
  <c r="BG453" i="2"/>
  <c r="BF469" i="2"/>
  <c r="BG469" i="2"/>
  <c r="BF489" i="2"/>
  <c r="BG489" i="2"/>
  <c r="BF509" i="2"/>
  <c r="BG509" i="2"/>
  <c r="BF537" i="2"/>
  <c r="BG537" i="2"/>
  <c r="BF561" i="2"/>
  <c r="BG561" i="2"/>
  <c r="BF581" i="2"/>
  <c r="BG581" i="2"/>
  <c r="BF597" i="2"/>
  <c r="BG597" i="2"/>
  <c r="BF617" i="2"/>
  <c r="BG617" i="2"/>
  <c r="BF633" i="2"/>
  <c r="BG633" i="2"/>
  <c r="BF677" i="2"/>
  <c r="BG677" i="2"/>
  <c r="BF697" i="2"/>
  <c r="BG697" i="2"/>
  <c r="BF713" i="2"/>
  <c r="BG713" i="2"/>
  <c r="BF729" i="2"/>
  <c r="BG729" i="2"/>
  <c r="BF745" i="2"/>
  <c r="BG745" i="2"/>
  <c r="BF761" i="2"/>
  <c r="BG761" i="2"/>
  <c r="BF777" i="2"/>
  <c r="BG777" i="2"/>
  <c r="BF793" i="2"/>
  <c r="BG793" i="2"/>
  <c r="BF809" i="2"/>
  <c r="BG809" i="2"/>
  <c r="BF829" i="2"/>
  <c r="BG829" i="2"/>
  <c r="BF845" i="2"/>
  <c r="BG845" i="2"/>
  <c r="BF877" i="2"/>
  <c r="BG877" i="2"/>
  <c r="BF10" i="2"/>
  <c r="BG10" i="2"/>
  <c r="BF26" i="2"/>
  <c r="BG26" i="2"/>
  <c r="BF86" i="2"/>
  <c r="BG86" i="2"/>
  <c r="BF106" i="2"/>
  <c r="BG106" i="2"/>
  <c r="BF126" i="2"/>
  <c r="BG126" i="2"/>
  <c r="BF146" i="2"/>
  <c r="BG146" i="2"/>
  <c r="BF186" i="2"/>
  <c r="BG186" i="2"/>
  <c r="BF202" i="2"/>
  <c r="BG202" i="2"/>
  <c r="BF218" i="2"/>
  <c r="BG218" i="2"/>
  <c r="BF242" i="2"/>
  <c r="BG242" i="2"/>
  <c r="BF258" i="2"/>
  <c r="BG258" i="2"/>
  <c r="BF274" i="2"/>
  <c r="BG274" i="2"/>
  <c r="BF290" i="2"/>
  <c r="BG290" i="2"/>
  <c r="BF306" i="2"/>
  <c r="BG306" i="2"/>
  <c r="BF322" i="2"/>
  <c r="BG322" i="2"/>
  <c r="BF338" i="2"/>
  <c r="BG338" i="2"/>
  <c r="BF366" i="2"/>
  <c r="BG366" i="2"/>
  <c r="BF422" i="2"/>
  <c r="BG422" i="2"/>
  <c r="BF438" i="2"/>
  <c r="BG438" i="2"/>
  <c r="BF454" i="2"/>
  <c r="BG454" i="2"/>
  <c r="BF474" i="2"/>
  <c r="BG474" i="2"/>
  <c r="BF494" i="2"/>
  <c r="BG494" i="2"/>
  <c r="BF518" i="2"/>
  <c r="BG518" i="2"/>
  <c r="BF538" i="2"/>
  <c r="BG538" i="2"/>
  <c r="BF574" i="2"/>
  <c r="BG574" i="2"/>
  <c r="BF594" i="2"/>
  <c r="BG594" i="2"/>
  <c r="BF610" i="2"/>
  <c r="BG610" i="2"/>
  <c r="BF634" i="2"/>
  <c r="BG634" i="2"/>
  <c r="BF682" i="2"/>
  <c r="BG682" i="2"/>
  <c r="BF698" i="2"/>
  <c r="BG698" i="2"/>
  <c r="BF714" i="2"/>
  <c r="BG714" i="2"/>
  <c r="BF730" i="2"/>
  <c r="BG730" i="2"/>
  <c r="BF746" i="2"/>
  <c r="BG746" i="2"/>
  <c r="BF762" i="2"/>
  <c r="BG762" i="2"/>
  <c r="BF778" i="2"/>
  <c r="BG778" i="2"/>
  <c r="BF794" i="2"/>
  <c r="BG794" i="2"/>
  <c r="BF814" i="2"/>
  <c r="BG814" i="2"/>
  <c r="BF830" i="2"/>
  <c r="BG830" i="2"/>
  <c r="BF846" i="2"/>
  <c r="BG846" i="2"/>
  <c r="BF866" i="2"/>
  <c r="BG866" i="2"/>
  <c r="BF898" i="2"/>
  <c r="BG898" i="2"/>
  <c r="BF914" i="2"/>
  <c r="BG914" i="2"/>
  <c r="BF934" i="2"/>
  <c r="BG934" i="2"/>
  <c r="BF950" i="2"/>
  <c r="BG950" i="2"/>
  <c r="BF966" i="2"/>
  <c r="BG966" i="2"/>
  <c r="BF986" i="2"/>
  <c r="BG986" i="2"/>
  <c r="BF1002" i="2"/>
  <c r="BG1002" i="2"/>
  <c r="BF1018" i="2"/>
  <c r="BG1018" i="2"/>
  <c r="BF1038" i="2"/>
  <c r="BG1038" i="2"/>
  <c r="BF1054" i="2"/>
  <c r="BG1054" i="2"/>
  <c r="BF1070" i="2"/>
  <c r="BG1070" i="2"/>
  <c r="BF1086" i="2"/>
  <c r="BG1086" i="2"/>
  <c r="BF583" i="2"/>
  <c r="BG583" i="2"/>
  <c r="BF639" i="2"/>
  <c r="BG639" i="2"/>
  <c r="BF711" i="2"/>
  <c r="BG711" i="2"/>
  <c r="BF759" i="2"/>
  <c r="BG759" i="2"/>
  <c r="BF791" i="2"/>
  <c r="BG791" i="2"/>
  <c r="BF871" i="2"/>
  <c r="BG871" i="2"/>
  <c r="BF919" i="2"/>
  <c r="BG919" i="2"/>
  <c r="BF963" i="2"/>
  <c r="BG963" i="2"/>
  <c r="BF995" i="2"/>
  <c r="BG995" i="2"/>
  <c r="BF1027" i="2"/>
  <c r="BG1027" i="2"/>
  <c r="BF1059" i="2"/>
  <c r="BG1059" i="2"/>
  <c r="BF1091" i="2"/>
  <c r="BG1091" i="2"/>
  <c r="BF1131" i="2"/>
  <c r="BG1131" i="2"/>
  <c r="BF1171" i="2"/>
  <c r="BG1171" i="2"/>
  <c r="BF7" i="2"/>
  <c r="BG7" i="2"/>
  <c r="BF23" i="2"/>
  <c r="BG23" i="2"/>
  <c r="BF87" i="2"/>
  <c r="BG87" i="2"/>
  <c r="BF115" i="2"/>
  <c r="BG115" i="2"/>
  <c r="BF143" i="2"/>
  <c r="BG143" i="2"/>
  <c r="BF191" i="2"/>
  <c r="BG191" i="2"/>
  <c r="BF211" i="2"/>
  <c r="BG211" i="2"/>
  <c r="BF239" i="2"/>
  <c r="BG239" i="2"/>
  <c r="BG259" i="2"/>
  <c r="BF259" i="2"/>
  <c r="BF279" i="2"/>
  <c r="BG279" i="2"/>
  <c r="BF303" i="2"/>
  <c r="BG303" i="2"/>
  <c r="BF323" i="2"/>
  <c r="BG323" i="2"/>
  <c r="BF343" i="2"/>
  <c r="BG343" i="2"/>
  <c r="BF403" i="2"/>
  <c r="BG403" i="2"/>
  <c r="BF435" i="2"/>
  <c r="BG435" i="2"/>
  <c r="BF455" i="2"/>
  <c r="BG455" i="2"/>
  <c r="BF479" i="2"/>
  <c r="BG479" i="2"/>
  <c r="BF519" i="2"/>
  <c r="BG519" i="2"/>
  <c r="BF599" i="2"/>
  <c r="BG599" i="2"/>
  <c r="BF663" i="2"/>
  <c r="BG663" i="2"/>
  <c r="BF719" i="2"/>
  <c r="BG719" i="2"/>
  <c r="BF755" i="2"/>
  <c r="BG755" i="2"/>
  <c r="BF807" i="2"/>
  <c r="BG807" i="2"/>
  <c r="BF847" i="2"/>
  <c r="BG847" i="2"/>
  <c r="BF903" i="2"/>
  <c r="BG903" i="2"/>
  <c r="BF967" i="2"/>
  <c r="BG967" i="2"/>
  <c r="BF999" i="2"/>
  <c r="BG999" i="2"/>
  <c r="BF1031" i="2"/>
  <c r="BG1031" i="2"/>
  <c r="BF1071" i="2"/>
  <c r="BG1071" i="2"/>
  <c r="BF1119" i="2"/>
  <c r="BG1119" i="2"/>
  <c r="BF1151" i="2"/>
  <c r="BG1151" i="2"/>
  <c r="BF1183" i="2"/>
  <c r="BG1183" i="2"/>
  <c r="BF868" i="2"/>
  <c r="BG868" i="2"/>
  <c r="BF884" i="2"/>
  <c r="BG884" i="2"/>
  <c r="BF904" i="2"/>
  <c r="BG904" i="2"/>
  <c r="BF920" i="2"/>
  <c r="BG920" i="2"/>
  <c r="BF940" i="2"/>
  <c r="BG940" i="2"/>
  <c r="BF956" i="2"/>
  <c r="BG956" i="2"/>
  <c r="BF972" i="2"/>
  <c r="BG972" i="2"/>
  <c r="BF988" i="2"/>
  <c r="BG988" i="2"/>
  <c r="BF1004" i="2"/>
  <c r="BG1004" i="2"/>
  <c r="BF1020" i="2"/>
  <c r="BG1020" i="2"/>
  <c r="BF1036" i="2"/>
  <c r="BG1036" i="2"/>
  <c r="BF1052" i="2"/>
  <c r="BG1052" i="2"/>
  <c r="BF1068" i="2"/>
  <c r="BG1068" i="2"/>
  <c r="BF1084" i="2"/>
  <c r="BG1084" i="2"/>
  <c r="BF1108" i="2"/>
  <c r="BG1108" i="2"/>
  <c r="BF1124" i="2"/>
  <c r="BG1124" i="2"/>
  <c r="BF1144" i="2"/>
  <c r="BG1144" i="2"/>
  <c r="BF1160" i="2"/>
  <c r="BG1160" i="2"/>
  <c r="BF1176" i="2"/>
  <c r="BG1176" i="2"/>
  <c r="BF1192" i="2"/>
  <c r="BG1192" i="2"/>
  <c r="BF905" i="2"/>
  <c r="BG905" i="2"/>
  <c r="BF921" i="2"/>
  <c r="BG921" i="2"/>
  <c r="BF941" i="2"/>
  <c r="BG941" i="2"/>
  <c r="BF957" i="2"/>
  <c r="BG957" i="2"/>
  <c r="BF985" i="2"/>
  <c r="BG985" i="2"/>
  <c r="BF1017" i="2"/>
  <c r="BG1017" i="2"/>
  <c r="BF1049" i="2"/>
  <c r="BG1049" i="2"/>
  <c r="BF1081" i="2"/>
  <c r="BG1081" i="2"/>
  <c r="BF1105" i="2"/>
  <c r="BG1105" i="2"/>
  <c r="BF1121" i="2"/>
  <c r="BG1121" i="2"/>
  <c r="BF1141" i="2"/>
  <c r="BG1141" i="2"/>
  <c r="BF1157" i="2"/>
  <c r="BG1157" i="2"/>
  <c r="BF1177" i="2"/>
  <c r="BG1177" i="2"/>
  <c r="BF1193" i="2"/>
  <c r="BG1193" i="2"/>
  <c r="BF981" i="2"/>
  <c r="BG981" i="2"/>
  <c r="BF1013" i="2"/>
  <c r="BG1013" i="2"/>
  <c r="BF1045" i="2"/>
  <c r="BG1045" i="2"/>
  <c r="BF1077" i="2"/>
  <c r="BG1077" i="2"/>
  <c r="BF1094" i="2"/>
  <c r="BG1094" i="2"/>
  <c r="BF1118" i="2"/>
  <c r="BG1118" i="2"/>
  <c r="BF1138" i="2"/>
  <c r="BG1138" i="2"/>
  <c r="BF1158" i="2"/>
  <c r="BG1158" i="2"/>
  <c r="BF1182" i="2"/>
  <c r="BG1182" i="2"/>
  <c r="BF123" i="2"/>
  <c r="BG123" i="2"/>
  <c r="BF219" i="2"/>
  <c r="BG219" i="2"/>
  <c r="BF315" i="2"/>
  <c r="BG315" i="2"/>
  <c r="BF459" i="2"/>
  <c r="BG459" i="2"/>
  <c r="BF539" i="2"/>
  <c r="BG539" i="2"/>
  <c r="BF699" i="2"/>
  <c r="BG699" i="2"/>
  <c r="BF763" i="2"/>
  <c r="BG763" i="2"/>
  <c r="BF827" i="2"/>
  <c r="BG827" i="2"/>
  <c r="BF907" i="2"/>
  <c r="BG907" i="2"/>
  <c r="BG3" i="2"/>
  <c r="BF1162" i="2"/>
  <c r="BG1162" i="2"/>
  <c r="BF34" i="2"/>
  <c r="BG34" i="2"/>
  <c r="BF54" i="2"/>
  <c r="BG54" i="2"/>
  <c r="BF70" i="2"/>
  <c r="BG70" i="2"/>
  <c r="BF142" i="2"/>
  <c r="BG142" i="2"/>
  <c r="BF362" i="2"/>
  <c r="BG362" i="2"/>
  <c r="BF382" i="2"/>
  <c r="BG382" i="2"/>
  <c r="BF410" i="2"/>
  <c r="BG410" i="2"/>
  <c r="BF486" i="2"/>
  <c r="BG486" i="2"/>
  <c r="BF554" i="2"/>
  <c r="BG554" i="2"/>
  <c r="BF590" i="2"/>
  <c r="BG590" i="2"/>
  <c r="BF646" i="2"/>
  <c r="BG646" i="2"/>
  <c r="BF662" i="2"/>
  <c r="BG662" i="2"/>
  <c r="BF886" i="2"/>
  <c r="BG886" i="2"/>
  <c r="BF974" i="2"/>
  <c r="BG974" i="2"/>
  <c r="BF33" i="2"/>
  <c r="BG33" i="2"/>
  <c r="BF165" i="2"/>
  <c r="BG165" i="2"/>
  <c r="BF389" i="2"/>
  <c r="BG389" i="2"/>
  <c r="BF653" i="2"/>
  <c r="BG653" i="2"/>
  <c r="BF31" i="2"/>
  <c r="BG31" i="2"/>
  <c r="BF47" i="2"/>
  <c r="BG47" i="2"/>
  <c r="BF155" i="2"/>
  <c r="BG155" i="2"/>
  <c r="BF175" i="2"/>
  <c r="BG175" i="2"/>
  <c r="BF351" i="2"/>
  <c r="BG351" i="2"/>
  <c r="BF375" i="2"/>
  <c r="BG375" i="2"/>
  <c r="BF391" i="2"/>
  <c r="BG391" i="2"/>
  <c r="BF483" i="2"/>
  <c r="BG483" i="2"/>
  <c r="BF547" i="2"/>
  <c r="BG547" i="2"/>
  <c r="BF571" i="2"/>
  <c r="BG571" i="2"/>
  <c r="BF651" i="2"/>
  <c r="BG651" i="2"/>
  <c r="BF675" i="2"/>
  <c r="BG675" i="2"/>
  <c r="BF855" i="2"/>
  <c r="BG855" i="2"/>
  <c r="BF1047" i="2"/>
  <c r="BG1047" i="2"/>
  <c r="BF45" i="2"/>
  <c r="BG45" i="2"/>
  <c r="BF357" i="2"/>
  <c r="BG357" i="2"/>
  <c r="BF521" i="2"/>
  <c r="BG521" i="2"/>
  <c r="BF813" i="2"/>
  <c r="BG813" i="2"/>
  <c r="BF4" i="2"/>
  <c r="BG4" i="2"/>
  <c r="BF64" i="2"/>
  <c r="BG64" i="2"/>
  <c r="BF156" i="2"/>
  <c r="BG156" i="2"/>
  <c r="BF172" i="2"/>
  <c r="BG172" i="2"/>
  <c r="BF352" i="2"/>
  <c r="BG352" i="2"/>
  <c r="BF500" i="2"/>
  <c r="BG500" i="2"/>
  <c r="BF552" i="2"/>
  <c r="BG552" i="2"/>
  <c r="BF628" i="2"/>
  <c r="BG628" i="2"/>
  <c r="BF852" i="2"/>
  <c r="BG852" i="2"/>
  <c r="BF1088" i="2"/>
  <c r="BG1088" i="2"/>
  <c r="BF57" i="2"/>
  <c r="BG57" i="2"/>
  <c r="BF161" i="2"/>
  <c r="BG161" i="2"/>
  <c r="BF485" i="2"/>
  <c r="BG485" i="2"/>
  <c r="BF857" i="2"/>
  <c r="BG857" i="2"/>
  <c r="BF65" i="2"/>
  <c r="BG65" i="2"/>
  <c r="BF349" i="2"/>
  <c r="BG349" i="2"/>
  <c r="BF513" i="2"/>
  <c r="BG513" i="2"/>
  <c r="BF51" i="2"/>
  <c r="BG51" i="2"/>
  <c r="BF71" i="2"/>
  <c r="BG71" i="2"/>
  <c r="BF591" i="2"/>
  <c r="BG591" i="2"/>
  <c r="BF32" i="2"/>
  <c r="BG32" i="2"/>
  <c r="BF176" i="2"/>
  <c r="BG176" i="2"/>
  <c r="BF380" i="2"/>
  <c r="BG380" i="2"/>
  <c r="BF420" i="2"/>
  <c r="BG420" i="2"/>
  <c r="BF656" i="2"/>
  <c r="BG656" i="2"/>
  <c r="BF59" i="2"/>
  <c r="BG59" i="2"/>
  <c r="BF376" i="2"/>
  <c r="BG376" i="2"/>
  <c r="BF107" i="2"/>
  <c r="BG107" i="2"/>
  <c r="BF491" i="2"/>
  <c r="BG491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328" i="2"/>
  <c r="AX329" i="2"/>
  <c r="AX330" i="2"/>
  <c r="AX331" i="2"/>
  <c r="AX332" i="2"/>
  <c r="AX333" i="2"/>
  <c r="AX334" i="2"/>
  <c r="AX335" i="2"/>
  <c r="AX336" i="2"/>
  <c r="AX337" i="2"/>
  <c r="AX338" i="2"/>
  <c r="AX339" i="2"/>
  <c r="AX340" i="2"/>
  <c r="AX341" i="2"/>
  <c r="AX342" i="2"/>
  <c r="AX343" i="2"/>
  <c r="AX344" i="2"/>
  <c r="AX345" i="2"/>
  <c r="AX346" i="2"/>
  <c r="AX347" i="2"/>
  <c r="AX348" i="2"/>
  <c r="AX349" i="2"/>
  <c r="AX350" i="2"/>
  <c r="AX351" i="2"/>
  <c r="AX352" i="2"/>
  <c r="AX353" i="2"/>
  <c r="AX354" i="2"/>
  <c r="AX355" i="2"/>
  <c r="AX356" i="2"/>
  <c r="AX357" i="2"/>
  <c r="AX358" i="2"/>
  <c r="AX359" i="2"/>
  <c r="AX360" i="2"/>
  <c r="AX361" i="2"/>
  <c r="AX362" i="2"/>
  <c r="AX363" i="2"/>
  <c r="AX364" i="2"/>
  <c r="AX365" i="2"/>
  <c r="AX366" i="2"/>
  <c r="AX367" i="2"/>
  <c r="AX368" i="2"/>
  <c r="AX369" i="2"/>
  <c r="AX370" i="2"/>
  <c r="AX371" i="2"/>
  <c r="AX372" i="2"/>
  <c r="AX373" i="2"/>
  <c r="AX374" i="2"/>
  <c r="AX375" i="2"/>
  <c r="AX376" i="2"/>
  <c r="AX377" i="2"/>
  <c r="AX378" i="2"/>
  <c r="AX379" i="2"/>
  <c r="AX380" i="2"/>
  <c r="AX381" i="2"/>
  <c r="AX382" i="2"/>
  <c r="AX383" i="2"/>
  <c r="AX384" i="2"/>
  <c r="AX385" i="2"/>
  <c r="AX386" i="2"/>
  <c r="AX387" i="2"/>
  <c r="AX388" i="2"/>
  <c r="AX389" i="2"/>
  <c r="AX390" i="2"/>
  <c r="AX391" i="2"/>
  <c r="AX392" i="2"/>
  <c r="AX393" i="2"/>
  <c r="AX394" i="2"/>
  <c r="AX395" i="2"/>
  <c r="AX396" i="2"/>
  <c r="AX397" i="2"/>
  <c r="AX398" i="2"/>
  <c r="AX399" i="2"/>
  <c r="AX400" i="2"/>
  <c r="AX401" i="2"/>
  <c r="AX402" i="2"/>
  <c r="AX403" i="2"/>
  <c r="AX404" i="2"/>
  <c r="AX405" i="2"/>
  <c r="AX406" i="2"/>
  <c r="AX407" i="2"/>
  <c r="AX408" i="2"/>
  <c r="AX409" i="2"/>
  <c r="AX410" i="2"/>
  <c r="AX411" i="2"/>
  <c r="AX412" i="2"/>
  <c r="AX413" i="2"/>
  <c r="AX414" i="2"/>
  <c r="AX415" i="2"/>
  <c r="AX416" i="2"/>
  <c r="AX417" i="2"/>
  <c r="AX418" i="2"/>
  <c r="AX419" i="2"/>
  <c r="AX420" i="2"/>
  <c r="AX421" i="2"/>
  <c r="AX422" i="2"/>
  <c r="AX423" i="2"/>
  <c r="AX424" i="2"/>
  <c r="AX425" i="2"/>
  <c r="AX426" i="2"/>
  <c r="AX427" i="2"/>
  <c r="AX428" i="2"/>
  <c r="AX429" i="2"/>
  <c r="AX430" i="2"/>
  <c r="AX431" i="2"/>
  <c r="AX432" i="2"/>
  <c r="AX433" i="2"/>
  <c r="AX434" i="2"/>
  <c r="AX435" i="2"/>
  <c r="AX436" i="2"/>
  <c r="AX437" i="2"/>
  <c r="AX438" i="2"/>
  <c r="AX439" i="2"/>
  <c r="AX440" i="2"/>
  <c r="AX441" i="2"/>
  <c r="AX442" i="2"/>
  <c r="AX443" i="2"/>
  <c r="AX444" i="2"/>
  <c r="AX445" i="2"/>
  <c r="AX446" i="2"/>
  <c r="AX447" i="2"/>
  <c r="AX448" i="2"/>
  <c r="AX449" i="2"/>
  <c r="AX450" i="2"/>
  <c r="AX451" i="2"/>
  <c r="AX452" i="2"/>
  <c r="AX453" i="2"/>
  <c r="AX454" i="2"/>
  <c r="AX455" i="2"/>
  <c r="AX456" i="2"/>
  <c r="AX457" i="2"/>
  <c r="AX458" i="2"/>
  <c r="AX459" i="2"/>
  <c r="AX460" i="2"/>
  <c r="AX461" i="2"/>
  <c r="AX462" i="2"/>
  <c r="AX463" i="2"/>
  <c r="AX464" i="2"/>
  <c r="AX465" i="2"/>
  <c r="AX466" i="2"/>
  <c r="AX467" i="2"/>
  <c r="AX468" i="2"/>
  <c r="AX469" i="2"/>
  <c r="AX470" i="2"/>
  <c r="AX471" i="2"/>
  <c r="AX472" i="2"/>
  <c r="AX473" i="2"/>
  <c r="AX474" i="2"/>
  <c r="AX475" i="2"/>
  <c r="AX476" i="2"/>
  <c r="AX477" i="2"/>
  <c r="AX478" i="2"/>
  <c r="AX479" i="2"/>
  <c r="AX480" i="2"/>
  <c r="AX481" i="2"/>
  <c r="AX482" i="2"/>
  <c r="AX483" i="2"/>
  <c r="AX484" i="2"/>
  <c r="AX485" i="2"/>
  <c r="AX486" i="2"/>
  <c r="AX487" i="2"/>
  <c r="AX488" i="2"/>
  <c r="AX489" i="2"/>
  <c r="AX490" i="2"/>
  <c r="AX491" i="2"/>
  <c r="AX492" i="2"/>
  <c r="AX493" i="2"/>
  <c r="AX494" i="2"/>
  <c r="AX495" i="2"/>
  <c r="AX496" i="2"/>
  <c r="AX497" i="2"/>
  <c r="AX498" i="2"/>
  <c r="AX499" i="2"/>
  <c r="AX500" i="2"/>
  <c r="AX501" i="2"/>
  <c r="AX502" i="2"/>
  <c r="AX503" i="2"/>
  <c r="AX504" i="2"/>
  <c r="AX505" i="2"/>
  <c r="AX506" i="2"/>
  <c r="AX507" i="2"/>
  <c r="AX508" i="2"/>
  <c r="AX509" i="2"/>
  <c r="AX510" i="2"/>
  <c r="AX511" i="2"/>
  <c r="AX512" i="2"/>
  <c r="AX513" i="2"/>
  <c r="AX514" i="2"/>
  <c r="AX515" i="2"/>
  <c r="AX516" i="2"/>
  <c r="AX517" i="2"/>
  <c r="AX518" i="2"/>
  <c r="AX519" i="2"/>
  <c r="AX520" i="2"/>
  <c r="AX521" i="2"/>
  <c r="AX522" i="2"/>
  <c r="AX523" i="2"/>
  <c r="AX524" i="2"/>
  <c r="AX525" i="2"/>
  <c r="AX526" i="2"/>
  <c r="AX527" i="2"/>
  <c r="AX528" i="2"/>
  <c r="AX529" i="2"/>
  <c r="AX530" i="2"/>
  <c r="AX531" i="2"/>
  <c r="AX532" i="2"/>
  <c r="AX533" i="2"/>
  <c r="AX534" i="2"/>
  <c r="AX535" i="2"/>
  <c r="AX536" i="2"/>
  <c r="AX537" i="2"/>
  <c r="AX538" i="2"/>
  <c r="AX539" i="2"/>
  <c r="AX540" i="2"/>
  <c r="AX541" i="2"/>
  <c r="AX542" i="2"/>
  <c r="AX543" i="2"/>
  <c r="AX544" i="2"/>
  <c r="AX545" i="2"/>
  <c r="AX546" i="2"/>
  <c r="AX547" i="2"/>
  <c r="AX548" i="2"/>
  <c r="AX549" i="2"/>
  <c r="AX550" i="2"/>
  <c r="AX551" i="2"/>
  <c r="AX552" i="2"/>
  <c r="AX553" i="2"/>
  <c r="AX554" i="2"/>
  <c r="AX555" i="2"/>
  <c r="AX556" i="2"/>
  <c r="AX557" i="2"/>
  <c r="AX558" i="2"/>
  <c r="AX559" i="2"/>
  <c r="AX560" i="2"/>
  <c r="AX561" i="2"/>
  <c r="AX562" i="2"/>
  <c r="AX563" i="2"/>
  <c r="AX564" i="2"/>
  <c r="AX565" i="2"/>
  <c r="AX566" i="2"/>
  <c r="AX567" i="2"/>
  <c r="AX568" i="2"/>
  <c r="AX569" i="2"/>
  <c r="AX570" i="2"/>
  <c r="AX571" i="2"/>
  <c r="AX572" i="2"/>
  <c r="AX573" i="2"/>
  <c r="AX574" i="2"/>
  <c r="AX575" i="2"/>
  <c r="AX576" i="2"/>
  <c r="AX577" i="2"/>
  <c r="AX578" i="2"/>
  <c r="AX579" i="2"/>
  <c r="AX580" i="2"/>
  <c r="AX581" i="2"/>
  <c r="AX582" i="2"/>
  <c r="AX583" i="2"/>
  <c r="AX584" i="2"/>
  <c r="AX585" i="2"/>
  <c r="AX586" i="2"/>
  <c r="AX587" i="2"/>
  <c r="AX588" i="2"/>
  <c r="AX589" i="2"/>
  <c r="AX590" i="2"/>
  <c r="AX591" i="2"/>
  <c r="AX592" i="2"/>
  <c r="AX593" i="2"/>
  <c r="AX594" i="2"/>
  <c r="AX595" i="2"/>
  <c r="AX596" i="2"/>
  <c r="AX597" i="2"/>
  <c r="AX598" i="2"/>
  <c r="AX599" i="2"/>
  <c r="AX600" i="2"/>
  <c r="AX601" i="2"/>
  <c r="AX602" i="2"/>
  <c r="AX603" i="2"/>
  <c r="AX604" i="2"/>
  <c r="AX605" i="2"/>
  <c r="AX606" i="2"/>
  <c r="AX607" i="2"/>
  <c r="AX608" i="2"/>
  <c r="AX609" i="2"/>
  <c r="AX610" i="2"/>
  <c r="AX611" i="2"/>
  <c r="AX612" i="2"/>
  <c r="AX613" i="2"/>
  <c r="AX614" i="2"/>
  <c r="AX615" i="2"/>
  <c r="AX616" i="2"/>
  <c r="AX617" i="2"/>
  <c r="AX618" i="2"/>
  <c r="AX619" i="2"/>
  <c r="AX620" i="2"/>
  <c r="AX621" i="2"/>
  <c r="AX622" i="2"/>
  <c r="AX623" i="2"/>
  <c r="AX624" i="2"/>
  <c r="AX625" i="2"/>
  <c r="AX626" i="2"/>
  <c r="AX627" i="2"/>
  <c r="AX628" i="2"/>
  <c r="AX629" i="2"/>
  <c r="AX630" i="2"/>
  <c r="AX631" i="2"/>
  <c r="AX632" i="2"/>
  <c r="AX633" i="2"/>
  <c r="AX634" i="2"/>
  <c r="AX635" i="2"/>
  <c r="AX636" i="2"/>
  <c r="AX637" i="2"/>
  <c r="AX638" i="2"/>
  <c r="AX639" i="2"/>
  <c r="AX640" i="2"/>
  <c r="AX641" i="2"/>
  <c r="AX642" i="2"/>
  <c r="AX643" i="2"/>
  <c r="AX644" i="2"/>
  <c r="AX645" i="2"/>
  <c r="AX646" i="2"/>
  <c r="AX647" i="2"/>
  <c r="AX648" i="2"/>
  <c r="AX649" i="2"/>
  <c r="AX650" i="2"/>
  <c r="AX651" i="2"/>
  <c r="AX652" i="2"/>
  <c r="AX653" i="2"/>
  <c r="AX654" i="2"/>
  <c r="AX655" i="2"/>
  <c r="AX656" i="2"/>
  <c r="AX657" i="2"/>
  <c r="AX658" i="2"/>
  <c r="AX659" i="2"/>
  <c r="AX660" i="2"/>
  <c r="AX661" i="2"/>
  <c r="AX662" i="2"/>
  <c r="AX663" i="2"/>
  <c r="AX664" i="2"/>
  <c r="AX665" i="2"/>
  <c r="AX666" i="2"/>
  <c r="AX667" i="2"/>
  <c r="AX668" i="2"/>
  <c r="AX669" i="2"/>
  <c r="AX670" i="2"/>
  <c r="AX671" i="2"/>
  <c r="AX672" i="2"/>
  <c r="AX673" i="2"/>
  <c r="AX674" i="2"/>
  <c r="AX675" i="2"/>
  <c r="AX676" i="2"/>
  <c r="AX677" i="2"/>
  <c r="AX678" i="2"/>
  <c r="AX679" i="2"/>
  <c r="AX680" i="2"/>
  <c r="AX681" i="2"/>
  <c r="AX682" i="2"/>
  <c r="AX683" i="2"/>
  <c r="AX684" i="2"/>
  <c r="AX685" i="2"/>
  <c r="AX686" i="2"/>
  <c r="AX687" i="2"/>
  <c r="AX688" i="2"/>
  <c r="AX689" i="2"/>
  <c r="AX690" i="2"/>
  <c r="AX691" i="2"/>
  <c r="AX692" i="2"/>
  <c r="AX693" i="2"/>
  <c r="AX694" i="2"/>
  <c r="AX695" i="2"/>
  <c r="AX696" i="2"/>
  <c r="AX697" i="2"/>
  <c r="AX698" i="2"/>
  <c r="AX699" i="2"/>
  <c r="AX700" i="2"/>
  <c r="AX701" i="2"/>
  <c r="AX702" i="2"/>
  <c r="AX703" i="2"/>
  <c r="AX704" i="2"/>
  <c r="AX705" i="2"/>
  <c r="AX706" i="2"/>
  <c r="AX707" i="2"/>
  <c r="AX708" i="2"/>
  <c r="AX709" i="2"/>
  <c r="AX710" i="2"/>
  <c r="AX711" i="2"/>
  <c r="AX712" i="2"/>
  <c r="AX713" i="2"/>
  <c r="AX714" i="2"/>
  <c r="AX715" i="2"/>
  <c r="AX716" i="2"/>
  <c r="AX717" i="2"/>
  <c r="AX718" i="2"/>
  <c r="AX719" i="2"/>
  <c r="AX720" i="2"/>
  <c r="AX721" i="2"/>
  <c r="AX722" i="2"/>
  <c r="AX723" i="2"/>
  <c r="AX724" i="2"/>
  <c r="AX725" i="2"/>
  <c r="AX726" i="2"/>
  <c r="AX727" i="2"/>
  <c r="AX728" i="2"/>
  <c r="AX729" i="2"/>
  <c r="AX730" i="2"/>
  <c r="AX731" i="2"/>
  <c r="AX732" i="2"/>
  <c r="AX733" i="2"/>
  <c r="AX734" i="2"/>
  <c r="AX735" i="2"/>
  <c r="AX736" i="2"/>
  <c r="AX737" i="2"/>
  <c r="AX738" i="2"/>
  <c r="AX739" i="2"/>
  <c r="AX740" i="2"/>
  <c r="AX741" i="2"/>
  <c r="AX742" i="2"/>
  <c r="AX743" i="2"/>
  <c r="AX744" i="2"/>
  <c r="AX745" i="2"/>
  <c r="AX746" i="2"/>
  <c r="AX747" i="2"/>
  <c r="AX748" i="2"/>
  <c r="AX749" i="2"/>
  <c r="AX750" i="2"/>
  <c r="AX751" i="2"/>
  <c r="AX752" i="2"/>
  <c r="AX753" i="2"/>
  <c r="AX754" i="2"/>
  <c r="AX755" i="2"/>
  <c r="AX756" i="2"/>
  <c r="AX757" i="2"/>
  <c r="AX758" i="2"/>
  <c r="AX759" i="2"/>
  <c r="AX760" i="2"/>
  <c r="AX761" i="2"/>
  <c r="AX762" i="2"/>
  <c r="AX763" i="2"/>
  <c r="AX764" i="2"/>
  <c r="AX765" i="2"/>
  <c r="AX766" i="2"/>
  <c r="AX767" i="2"/>
  <c r="AX768" i="2"/>
  <c r="AX769" i="2"/>
  <c r="AX770" i="2"/>
  <c r="AX771" i="2"/>
  <c r="AX772" i="2"/>
  <c r="AX773" i="2"/>
  <c r="AX774" i="2"/>
  <c r="AX775" i="2"/>
  <c r="AX776" i="2"/>
  <c r="AX777" i="2"/>
  <c r="AX778" i="2"/>
  <c r="AX779" i="2"/>
  <c r="AX780" i="2"/>
  <c r="AX781" i="2"/>
  <c r="AX782" i="2"/>
  <c r="AX783" i="2"/>
  <c r="AX784" i="2"/>
  <c r="AX785" i="2"/>
  <c r="AX786" i="2"/>
  <c r="AX787" i="2"/>
  <c r="AX788" i="2"/>
  <c r="AX789" i="2"/>
  <c r="AX790" i="2"/>
  <c r="AX791" i="2"/>
  <c r="AX792" i="2"/>
  <c r="AX793" i="2"/>
  <c r="AX794" i="2"/>
  <c r="AX795" i="2"/>
  <c r="AX796" i="2"/>
  <c r="AX797" i="2"/>
  <c r="AX798" i="2"/>
  <c r="AX799" i="2"/>
  <c r="AX800" i="2"/>
  <c r="AX801" i="2"/>
  <c r="AX802" i="2"/>
  <c r="AX803" i="2"/>
  <c r="AX804" i="2"/>
  <c r="AX805" i="2"/>
  <c r="AX806" i="2"/>
  <c r="AX807" i="2"/>
  <c r="AX808" i="2"/>
  <c r="AX809" i="2"/>
  <c r="AX810" i="2"/>
  <c r="AX811" i="2"/>
  <c r="AX812" i="2"/>
  <c r="AX813" i="2"/>
  <c r="AX814" i="2"/>
  <c r="AX815" i="2"/>
  <c r="AX816" i="2"/>
  <c r="AX817" i="2"/>
  <c r="AX818" i="2"/>
  <c r="AX819" i="2"/>
  <c r="AX820" i="2"/>
  <c r="AX821" i="2"/>
  <c r="AX822" i="2"/>
  <c r="AX823" i="2"/>
  <c r="AX824" i="2"/>
  <c r="AX825" i="2"/>
  <c r="AX826" i="2"/>
  <c r="AX827" i="2"/>
  <c r="AX828" i="2"/>
  <c r="AX829" i="2"/>
  <c r="AX830" i="2"/>
  <c r="AX831" i="2"/>
  <c r="AX832" i="2"/>
  <c r="AX833" i="2"/>
  <c r="AX834" i="2"/>
  <c r="AX835" i="2"/>
  <c r="AX836" i="2"/>
  <c r="AX837" i="2"/>
  <c r="AX838" i="2"/>
  <c r="AX839" i="2"/>
  <c r="AX840" i="2"/>
  <c r="AX841" i="2"/>
  <c r="AX842" i="2"/>
  <c r="AX843" i="2"/>
  <c r="AX844" i="2"/>
  <c r="AX845" i="2"/>
  <c r="AX846" i="2"/>
  <c r="AX847" i="2"/>
  <c r="AX848" i="2"/>
  <c r="AX849" i="2"/>
  <c r="AX850" i="2"/>
  <c r="AX851" i="2"/>
  <c r="AX852" i="2"/>
  <c r="AX853" i="2"/>
  <c r="AX854" i="2"/>
  <c r="AX855" i="2"/>
  <c r="AX856" i="2"/>
  <c r="AX857" i="2"/>
  <c r="AX858" i="2"/>
  <c r="AX859" i="2"/>
  <c r="AX860" i="2"/>
  <c r="AX861" i="2"/>
  <c r="AX862" i="2"/>
  <c r="AX863" i="2"/>
  <c r="AX864" i="2"/>
  <c r="AX865" i="2"/>
  <c r="AX866" i="2"/>
  <c r="AX867" i="2"/>
  <c r="AX868" i="2"/>
  <c r="AX869" i="2"/>
  <c r="AX870" i="2"/>
  <c r="AX871" i="2"/>
  <c r="AX872" i="2"/>
  <c r="AX873" i="2"/>
  <c r="AX874" i="2"/>
  <c r="AX875" i="2"/>
  <c r="AX876" i="2"/>
  <c r="AX877" i="2"/>
  <c r="AX878" i="2"/>
  <c r="AX879" i="2"/>
  <c r="AX880" i="2"/>
  <c r="AX881" i="2"/>
  <c r="AX882" i="2"/>
  <c r="AX883" i="2"/>
  <c r="AX884" i="2"/>
  <c r="AX885" i="2"/>
  <c r="AX886" i="2"/>
  <c r="AX887" i="2"/>
  <c r="AX888" i="2"/>
  <c r="AX889" i="2"/>
  <c r="AX890" i="2"/>
  <c r="AX891" i="2"/>
  <c r="AX892" i="2"/>
  <c r="AX893" i="2"/>
  <c r="AX894" i="2"/>
  <c r="AX895" i="2"/>
  <c r="AX896" i="2"/>
  <c r="AX897" i="2"/>
  <c r="AX898" i="2"/>
  <c r="AX899" i="2"/>
  <c r="AX900" i="2"/>
  <c r="AX901" i="2"/>
  <c r="AX902" i="2"/>
  <c r="AX903" i="2"/>
  <c r="AX904" i="2"/>
  <c r="AX905" i="2"/>
  <c r="AX906" i="2"/>
  <c r="AX907" i="2"/>
  <c r="AX908" i="2"/>
  <c r="AX909" i="2"/>
  <c r="AX910" i="2"/>
  <c r="AX911" i="2"/>
  <c r="AX912" i="2"/>
  <c r="AX913" i="2"/>
  <c r="AX914" i="2"/>
  <c r="AX915" i="2"/>
  <c r="AX916" i="2"/>
  <c r="AX917" i="2"/>
  <c r="AX918" i="2"/>
  <c r="AX919" i="2"/>
  <c r="AX920" i="2"/>
  <c r="AX921" i="2"/>
  <c r="AX922" i="2"/>
  <c r="AX923" i="2"/>
  <c r="AX924" i="2"/>
  <c r="AX925" i="2"/>
  <c r="AX926" i="2"/>
  <c r="AX927" i="2"/>
  <c r="AX928" i="2"/>
  <c r="AX929" i="2"/>
  <c r="AX930" i="2"/>
  <c r="AX931" i="2"/>
  <c r="AX932" i="2"/>
  <c r="AX933" i="2"/>
  <c r="AX934" i="2"/>
  <c r="AX935" i="2"/>
  <c r="AX936" i="2"/>
  <c r="AX937" i="2"/>
  <c r="AX938" i="2"/>
  <c r="AX939" i="2"/>
  <c r="AX940" i="2"/>
  <c r="AX941" i="2"/>
  <c r="AX942" i="2"/>
  <c r="AX943" i="2"/>
  <c r="AX944" i="2"/>
  <c r="AX945" i="2"/>
  <c r="AX946" i="2"/>
  <c r="AX947" i="2"/>
  <c r="AX948" i="2"/>
  <c r="AX949" i="2"/>
  <c r="AX950" i="2"/>
  <c r="AX951" i="2"/>
  <c r="AX952" i="2"/>
  <c r="AX953" i="2"/>
  <c r="AX954" i="2"/>
  <c r="AX955" i="2"/>
  <c r="AX956" i="2"/>
  <c r="AX957" i="2"/>
  <c r="AX958" i="2"/>
  <c r="AX959" i="2"/>
  <c r="AX960" i="2"/>
  <c r="AX961" i="2"/>
  <c r="AX962" i="2"/>
  <c r="AX963" i="2"/>
  <c r="AX964" i="2"/>
  <c r="AX965" i="2"/>
  <c r="AX966" i="2"/>
  <c r="AX967" i="2"/>
  <c r="AX968" i="2"/>
  <c r="AX969" i="2"/>
  <c r="AX970" i="2"/>
  <c r="AX971" i="2"/>
  <c r="AX972" i="2"/>
  <c r="AX973" i="2"/>
  <c r="AX974" i="2"/>
  <c r="AX975" i="2"/>
  <c r="AX976" i="2"/>
  <c r="AX977" i="2"/>
  <c r="AX978" i="2"/>
  <c r="AX979" i="2"/>
  <c r="AX980" i="2"/>
  <c r="AX981" i="2"/>
  <c r="AX982" i="2"/>
  <c r="AX983" i="2"/>
  <c r="AX984" i="2"/>
  <c r="AX985" i="2"/>
  <c r="AX986" i="2"/>
  <c r="AX987" i="2"/>
  <c r="AX988" i="2"/>
  <c r="AX989" i="2"/>
  <c r="AX990" i="2"/>
  <c r="AX991" i="2"/>
  <c r="AX992" i="2"/>
  <c r="AX993" i="2"/>
  <c r="AX994" i="2"/>
  <c r="AX995" i="2"/>
  <c r="AX996" i="2"/>
  <c r="AX997" i="2"/>
  <c r="AX998" i="2"/>
  <c r="AX999" i="2"/>
  <c r="AX1000" i="2"/>
  <c r="AX1001" i="2"/>
  <c r="AX1002" i="2"/>
  <c r="AX1003" i="2"/>
  <c r="AX1004" i="2"/>
  <c r="AX1005" i="2"/>
  <c r="AX1006" i="2"/>
  <c r="AX1007" i="2"/>
  <c r="AX1008" i="2"/>
  <c r="AX1009" i="2"/>
  <c r="AX1010" i="2"/>
  <c r="AX1011" i="2"/>
  <c r="AX1012" i="2"/>
  <c r="AX1013" i="2"/>
  <c r="AX1014" i="2"/>
  <c r="AX1015" i="2"/>
  <c r="AX1016" i="2"/>
  <c r="AX1017" i="2"/>
  <c r="AX1018" i="2"/>
  <c r="AX1019" i="2"/>
  <c r="AX1020" i="2"/>
  <c r="AX1021" i="2"/>
  <c r="AX1022" i="2"/>
  <c r="AX1023" i="2"/>
  <c r="AX1024" i="2"/>
  <c r="AX1025" i="2"/>
  <c r="AX1026" i="2"/>
  <c r="AX1027" i="2"/>
  <c r="AX1028" i="2"/>
  <c r="AX1029" i="2"/>
  <c r="AX1030" i="2"/>
  <c r="AX1031" i="2"/>
  <c r="AX1032" i="2"/>
  <c r="AX1033" i="2"/>
  <c r="AX1034" i="2"/>
  <c r="AX1035" i="2"/>
  <c r="AX1036" i="2"/>
  <c r="AX1037" i="2"/>
  <c r="AX1038" i="2"/>
  <c r="AX1039" i="2"/>
  <c r="AX1040" i="2"/>
  <c r="AX1041" i="2"/>
  <c r="AX1042" i="2"/>
  <c r="AX1043" i="2"/>
  <c r="AX1044" i="2"/>
  <c r="AX1045" i="2"/>
  <c r="AX1046" i="2"/>
  <c r="AX1047" i="2"/>
  <c r="AX1048" i="2"/>
  <c r="AX1049" i="2"/>
  <c r="AX1050" i="2"/>
  <c r="AX1051" i="2"/>
  <c r="AX1052" i="2"/>
  <c r="AX1053" i="2"/>
  <c r="AX1054" i="2"/>
  <c r="AX1055" i="2"/>
  <c r="AX1056" i="2"/>
  <c r="AX1057" i="2"/>
  <c r="AX1058" i="2"/>
  <c r="AX1059" i="2"/>
  <c r="AX1060" i="2"/>
  <c r="AX1061" i="2"/>
  <c r="AX1062" i="2"/>
  <c r="AX1063" i="2"/>
  <c r="AX1064" i="2"/>
  <c r="AX1065" i="2"/>
  <c r="AX1066" i="2"/>
  <c r="AX1067" i="2"/>
  <c r="AX1068" i="2"/>
  <c r="AX1069" i="2"/>
  <c r="AX1070" i="2"/>
  <c r="AX1071" i="2"/>
  <c r="AX1072" i="2"/>
  <c r="AX1073" i="2"/>
  <c r="AX1074" i="2"/>
  <c r="AX1075" i="2"/>
  <c r="AX1076" i="2"/>
  <c r="AX1077" i="2"/>
  <c r="AX1078" i="2"/>
  <c r="AX1079" i="2"/>
  <c r="AX1080" i="2"/>
  <c r="AX1081" i="2"/>
  <c r="AX1082" i="2"/>
  <c r="AX1083" i="2"/>
  <c r="AX1084" i="2"/>
  <c r="AX1085" i="2"/>
  <c r="AX1086" i="2"/>
  <c r="AX1087" i="2"/>
  <c r="AX1088" i="2"/>
  <c r="AX1089" i="2"/>
  <c r="AX1090" i="2"/>
  <c r="AX1091" i="2"/>
  <c r="AX1092" i="2"/>
  <c r="AX1093" i="2"/>
  <c r="AX1094" i="2"/>
  <c r="AX1095" i="2"/>
  <c r="AX1096" i="2"/>
  <c r="AX1097" i="2"/>
  <c r="AX1098" i="2"/>
  <c r="AX1099" i="2"/>
  <c r="AX1100" i="2"/>
  <c r="AX1101" i="2"/>
  <c r="AX1102" i="2"/>
  <c r="AX1103" i="2"/>
  <c r="AX1104" i="2"/>
  <c r="AX1105" i="2"/>
  <c r="AX1106" i="2"/>
  <c r="AX1107" i="2"/>
  <c r="AX1108" i="2"/>
  <c r="AX1109" i="2"/>
  <c r="AX1110" i="2"/>
  <c r="AX1111" i="2"/>
  <c r="AX1112" i="2"/>
  <c r="AX1113" i="2"/>
  <c r="AX1114" i="2"/>
  <c r="AX1115" i="2"/>
  <c r="AX1116" i="2"/>
  <c r="AX1117" i="2"/>
  <c r="AX1118" i="2"/>
  <c r="AX1119" i="2"/>
  <c r="AX1120" i="2"/>
  <c r="AX1121" i="2"/>
  <c r="AX1122" i="2"/>
  <c r="AX1123" i="2"/>
  <c r="AX1124" i="2"/>
  <c r="AX1125" i="2"/>
  <c r="AX1126" i="2"/>
  <c r="AX1127" i="2"/>
  <c r="AX1128" i="2"/>
  <c r="AX1129" i="2"/>
  <c r="AX1130" i="2"/>
  <c r="AX1131" i="2"/>
  <c r="AX1132" i="2"/>
  <c r="AX1133" i="2"/>
  <c r="AX1134" i="2"/>
  <c r="AX1135" i="2"/>
  <c r="AX1136" i="2"/>
  <c r="AX1137" i="2"/>
  <c r="AX1138" i="2"/>
  <c r="AX1139" i="2"/>
  <c r="AX1140" i="2"/>
  <c r="AX1141" i="2"/>
  <c r="AX1142" i="2"/>
  <c r="AX1143" i="2"/>
  <c r="AX1144" i="2"/>
  <c r="AX1145" i="2"/>
  <c r="AX1146" i="2"/>
  <c r="AX1147" i="2"/>
  <c r="AX1148" i="2"/>
  <c r="AX1149" i="2"/>
  <c r="AX1150" i="2"/>
  <c r="AX1151" i="2"/>
  <c r="AX1152" i="2"/>
  <c r="AX1153" i="2"/>
  <c r="AX1154" i="2"/>
  <c r="AX1155" i="2"/>
  <c r="AX1156" i="2"/>
  <c r="AX1157" i="2"/>
  <c r="AX1158" i="2"/>
  <c r="AX1159" i="2"/>
  <c r="AX1160" i="2"/>
  <c r="AX1161" i="2"/>
  <c r="AX1162" i="2"/>
  <c r="AX1163" i="2"/>
  <c r="AX1164" i="2"/>
  <c r="AX1165" i="2"/>
  <c r="AX1166" i="2"/>
  <c r="AX1167" i="2"/>
  <c r="AX1168" i="2"/>
  <c r="AX1169" i="2"/>
  <c r="AX1170" i="2"/>
  <c r="AX1171" i="2"/>
  <c r="AX1172" i="2"/>
  <c r="AX1173" i="2"/>
  <c r="AX1174" i="2"/>
  <c r="AX1175" i="2"/>
  <c r="AX1176" i="2"/>
  <c r="AX1177" i="2"/>
  <c r="AX1178" i="2"/>
  <c r="AX1179" i="2"/>
  <c r="AX1180" i="2"/>
  <c r="AX1181" i="2"/>
  <c r="AX1182" i="2"/>
  <c r="AX1183" i="2"/>
  <c r="AX1184" i="2"/>
  <c r="AX1185" i="2"/>
  <c r="AX1186" i="2"/>
  <c r="AX1187" i="2"/>
  <c r="AX1188" i="2"/>
  <c r="AX1189" i="2"/>
  <c r="AX1190" i="2"/>
  <c r="AX1191" i="2"/>
  <c r="AX1192" i="2"/>
  <c r="AX1193" i="2"/>
  <c r="AX1194" i="2"/>
  <c r="AX1195" i="2"/>
  <c r="AX1196" i="2"/>
  <c r="AX1197" i="2"/>
  <c r="AX1198" i="2"/>
  <c r="AX3" i="2"/>
  <c r="BH827" i="2" l="1"/>
  <c r="BH459" i="2"/>
  <c r="BH1182" i="2"/>
  <c r="BH1094" i="2"/>
  <c r="BH981" i="2"/>
  <c r="BH491" i="2"/>
  <c r="BH651" i="2"/>
  <c r="BH155" i="2"/>
  <c r="BH13" i="2"/>
  <c r="BH891" i="2"/>
  <c r="BH139" i="2"/>
  <c r="BH1122" i="2"/>
  <c r="BH1021" i="2"/>
  <c r="BH924" i="2"/>
  <c r="BH45" i="2"/>
  <c r="BH3" i="2"/>
  <c r="BH699" i="2"/>
  <c r="BH219" i="2"/>
  <c r="BH1138" i="2"/>
  <c r="BH1045" i="2"/>
  <c r="BH75" i="2"/>
  <c r="BH1194" i="2"/>
  <c r="BH283" i="2"/>
  <c r="BH1198" i="2"/>
  <c r="BH1110" i="2"/>
  <c r="BH1069" i="2"/>
  <c r="BH939" i="2"/>
  <c r="BH187" i="2"/>
  <c r="BH1126" i="2"/>
  <c r="BH923" i="2"/>
  <c r="BH1166" i="2"/>
  <c r="BH1039" i="2"/>
  <c r="BH1073" i="2"/>
  <c r="BH1009" i="2"/>
  <c r="BH683" i="2"/>
  <c r="BH667" i="2"/>
  <c r="BH555" i="2"/>
  <c r="BH363" i="2"/>
  <c r="BH1178" i="2"/>
  <c r="BH859" i="2"/>
  <c r="BH731" i="2"/>
  <c r="BH267" i="2"/>
  <c r="BH1190" i="2"/>
  <c r="BH1150" i="2"/>
  <c r="BH1106" i="2"/>
  <c r="BH1116" i="2"/>
  <c r="BH1167" i="2"/>
  <c r="BH1103" i="2"/>
  <c r="BH619" i="2"/>
  <c r="BH171" i="2"/>
  <c r="BH411" i="2"/>
  <c r="BH1114" i="2"/>
  <c r="BH843" i="2"/>
  <c r="BH715" i="2"/>
  <c r="BH475" i="2"/>
  <c r="BH251" i="2"/>
  <c r="BH1186" i="2"/>
  <c r="BH1142" i="2"/>
  <c r="BH1102" i="2"/>
  <c r="BH1053" i="2"/>
  <c r="BH989" i="2"/>
  <c r="BH1181" i="2"/>
  <c r="BH1145" i="2"/>
  <c r="BH1180" i="2"/>
  <c r="BH1148" i="2"/>
  <c r="BH1162" i="2"/>
  <c r="BH907" i="2"/>
  <c r="BH315" i="2"/>
  <c r="BH635" i="2"/>
  <c r="BH1174" i="2"/>
  <c r="BH507" i="2"/>
  <c r="BH1061" i="2"/>
  <c r="BH997" i="2"/>
  <c r="BH1113" i="2"/>
  <c r="BH123" i="2"/>
  <c r="BH1077" i="2"/>
  <c r="BH1020" i="2"/>
  <c r="BH956" i="2"/>
  <c r="BH427" i="2"/>
  <c r="BH347" i="2"/>
  <c r="BH955" i="2"/>
  <c r="BH811" i="2"/>
  <c r="BH443" i="2"/>
  <c r="BH203" i="2"/>
  <c r="BH1134" i="2"/>
  <c r="BH1090" i="2"/>
  <c r="BH1037" i="2"/>
  <c r="BH973" i="2"/>
  <c r="BH860" i="2"/>
  <c r="BH1098" i="2"/>
  <c r="BH795" i="2"/>
  <c r="BH603" i="2"/>
  <c r="BH1170" i="2"/>
  <c r="BH1173" i="2"/>
  <c r="BH1029" i="2"/>
  <c r="BH875" i="2"/>
  <c r="BH747" i="2"/>
  <c r="BH523" i="2"/>
  <c r="BH1154" i="2"/>
  <c r="BH1005" i="2"/>
  <c r="BH953" i="2"/>
  <c r="BH107" i="2"/>
  <c r="BH571" i="2"/>
  <c r="BH763" i="2"/>
  <c r="BH539" i="2"/>
  <c r="BH1158" i="2"/>
  <c r="BH1118" i="2"/>
  <c r="BH1013" i="2"/>
  <c r="BH921" i="2"/>
  <c r="BH1084" i="2"/>
  <c r="BH1052" i="2"/>
  <c r="BH988" i="2"/>
  <c r="BH1197" i="2"/>
  <c r="BH1161" i="2"/>
  <c r="BH1129" i="2"/>
  <c r="BH1097" i="2"/>
  <c r="BH1041" i="2"/>
  <c r="BH977" i="2"/>
  <c r="BH937" i="2"/>
  <c r="BH905" i="2"/>
  <c r="BH1196" i="2"/>
  <c r="BH1164" i="2"/>
  <c r="BH1132" i="2"/>
  <c r="BH1100" i="2"/>
  <c r="BH1068" i="2"/>
  <c r="BH1036" i="2"/>
  <c r="BH1004" i="2"/>
  <c r="BH972" i="2"/>
  <c r="BH940" i="2"/>
  <c r="BH908" i="2"/>
  <c r="BH876" i="2"/>
  <c r="BH4" i="2"/>
  <c r="BH1135" i="2"/>
  <c r="BH1071" i="2"/>
  <c r="BH1007" i="2"/>
  <c r="BH935" i="2"/>
  <c r="BH855" i="2"/>
  <c r="BH771" i="2"/>
  <c r="BH687" i="2"/>
  <c r="BH599" i="2"/>
  <c r="BH527" i="2"/>
  <c r="BH467" i="2"/>
  <c r="BH423" i="2"/>
  <c r="BH383" i="2"/>
  <c r="BH339" i="2"/>
  <c r="BH295" i="2"/>
  <c r="BH255" i="2"/>
  <c r="BH211" i="2"/>
  <c r="BH167" i="2"/>
  <c r="BH127" i="2"/>
  <c r="BH83" i="2"/>
  <c r="BH47" i="2"/>
  <c r="BH15" i="2"/>
  <c r="BH1155" i="2"/>
  <c r="BH1091" i="2"/>
  <c r="BH1027" i="2"/>
  <c r="BH963" i="2"/>
  <c r="BH871" i="2"/>
  <c r="BH783" i="2"/>
  <c r="BH707" i="2"/>
  <c r="BH615" i="2"/>
  <c r="BH515" i="2"/>
  <c r="BH1066" i="2"/>
  <c r="BH1034" i="2"/>
  <c r="BH1002" i="2"/>
  <c r="BH970" i="2"/>
  <c r="BH938" i="2"/>
  <c r="BH906" i="2"/>
  <c r="BH878" i="2"/>
  <c r="BH846" i="2"/>
  <c r="BH814" i="2"/>
  <c r="BH782" i="2"/>
  <c r="BH750" i="2"/>
  <c r="BH718" i="2"/>
  <c r="BH686" i="2"/>
  <c r="BH654" i="2"/>
  <c r="BH622" i="2"/>
  <c r="BH590" i="2"/>
  <c r="BH558" i="2"/>
  <c r="BH526" i="2"/>
  <c r="BH494" i="2"/>
  <c r="BH462" i="2"/>
  <c r="BH430" i="2"/>
  <c r="BH398" i="2"/>
  <c r="BH366" i="2"/>
  <c r="BH334" i="2"/>
  <c r="BH302" i="2"/>
  <c r="BH270" i="2"/>
  <c r="BH238" i="2"/>
  <c r="BH206" i="2"/>
  <c r="BH174" i="2"/>
  <c r="BH142" i="2"/>
  <c r="BH110" i="2"/>
  <c r="BH78" i="2"/>
  <c r="BH46" i="2"/>
  <c r="BH200" i="2"/>
  <c r="BH168" i="2"/>
  <c r="BH136" i="2"/>
  <c r="BH104" i="2"/>
  <c r="BH72" i="2"/>
  <c r="BH40" i="2"/>
  <c r="BH8" i="2"/>
  <c r="BH1165" i="2"/>
  <c r="BH1133" i="2"/>
  <c r="BH1101" i="2"/>
  <c r="BH1049" i="2"/>
  <c r="BH985" i="2"/>
  <c r="BH941" i="2"/>
  <c r="BH909" i="2"/>
  <c r="BH1184" i="2"/>
  <c r="BH1152" i="2"/>
  <c r="BH1120" i="2"/>
  <c r="BH1088" i="2"/>
  <c r="BH1056" i="2"/>
  <c r="BH1024" i="2"/>
  <c r="BH992" i="2"/>
  <c r="BH960" i="2"/>
  <c r="BH928" i="2"/>
  <c r="BH896" i="2"/>
  <c r="BH864" i="2"/>
  <c r="BH1175" i="2"/>
  <c r="BH1111" i="2"/>
  <c r="BH1047" i="2"/>
  <c r="BH983" i="2"/>
  <c r="BH903" i="2"/>
  <c r="BH823" i="2"/>
  <c r="BH655" i="2"/>
  <c r="BH567" i="2"/>
  <c r="BH503" i="2"/>
  <c r="BH451" i="2"/>
  <c r="BH407" i="2"/>
  <c r="BH367" i="2"/>
  <c r="BH323" i="2"/>
  <c r="BH279" i="2"/>
  <c r="BH239" i="2"/>
  <c r="BH195" i="2"/>
  <c r="BH151" i="2"/>
  <c r="BH111" i="2"/>
  <c r="BH67" i="2"/>
  <c r="BH35" i="2"/>
  <c r="BH1195" i="2"/>
  <c r="BH1131" i="2"/>
  <c r="BH1067" i="2"/>
  <c r="BH1003" i="2"/>
  <c r="BH839" i="2"/>
  <c r="BH759" i="2"/>
  <c r="BH583" i="2"/>
  <c r="BH1086" i="2"/>
  <c r="BH1054" i="2"/>
  <c r="BH1022" i="2"/>
  <c r="BH990" i="2"/>
  <c r="BH958" i="2"/>
  <c r="BH926" i="2"/>
  <c r="BH894" i="2"/>
  <c r="BH866" i="2"/>
  <c r="BH834" i="2"/>
  <c r="BH802" i="2"/>
  <c r="BH770" i="2"/>
  <c r="BH738" i="2"/>
  <c r="BH706" i="2"/>
  <c r="BH674" i="2"/>
  <c r="BH642" i="2"/>
  <c r="BH610" i="2"/>
  <c r="BH578" i="2"/>
  <c r="BH546" i="2"/>
  <c r="BH514" i="2"/>
  <c r="BH482" i="2"/>
  <c r="BH450" i="2"/>
  <c r="BH418" i="2"/>
  <c r="BH386" i="2"/>
  <c r="BH354" i="2"/>
  <c r="BH322" i="2"/>
  <c r="BH290" i="2"/>
  <c r="BH258" i="2"/>
  <c r="BH226" i="2"/>
  <c r="BH194" i="2"/>
  <c r="BH162" i="2"/>
  <c r="BH130" i="2"/>
  <c r="BH98" i="2"/>
  <c r="BH66" i="2"/>
  <c r="BH34" i="2"/>
  <c r="BH893" i="2"/>
  <c r="BH861" i="2"/>
  <c r="BH829" i="2"/>
  <c r="BH797" i="2"/>
  <c r="BH765" i="2"/>
  <c r="BH733" i="2"/>
  <c r="BH701" i="2"/>
  <c r="BH669" i="2"/>
  <c r="BH605" i="2"/>
  <c r="BH541" i="2"/>
  <c r="BH477" i="2"/>
  <c r="BH413" i="2"/>
  <c r="BH349" i="2"/>
  <c r="BH285" i="2"/>
  <c r="BH221" i="2"/>
  <c r="BH189" i="2"/>
  <c r="BH157" i="2"/>
  <c r="BH125" i="2"/>
  <c r="BH93" i="2"/>
  <c r="BH57" i="2"/>
  <c r="BH820" i="2"/>
  <c r="BH788" i="2"/>
  <c r="BH756" i="2"/>
  <c r="BH724" i="2"/>
  <c r="BH692" i="2"/>
  <c r="BH660" i="2"/>
  <c r="BH628" i="2"/>
  <c r="BH596" i="2"/>
  <c r="BH564" i="2"/>
  <c r="BH532" i="2"/>
  <c r="BH500" i="2"/>
  <c r="BH468" i="2"/>
  <c r="BH436" i="2"/>
  <c r="BH404" i="2"/>
  <c r="BH372" i="2"/>
  <c r="BH899" i="2"/>
  <c r="BH815" i="2"/>
  <c r="BH727" i="2"/>
  <c r="BH643" i="2"/>
  <c r="BH559" i="2"/>
  <c r="BH495" i="2"/>
  <c r="BH447" i="2"/>
  <c r="BH403" i="2"/>
  <c r="BH359" i="2"/>
  <c r="BH319" i="2"/>
  <c r="BH275" i="2"/>
  <c r="BH231" i="2"/>
  <c r="BH191" i="2"/>
  <c r="BH147" i="2"/>
  <c r="BH103" i="2"/>
  <c r="BH63" i="2"/>
  <c r="BH31" i="2"/>
  <c r="BH919" i="2"/>
  <c r="BH831" i="2"/>
  <c r="BH751" i="2"/>
  <c r="BH659" i="2"/>
  <c r="BH575" i="2"/>
  <c r="BH1082" i="2"/>
  <c r="BH1050" i="2"/>
  <c r="BH1018" i="2"/>
  <c r="BH986" i="2"/>
  <c r="BH954" i="2"/>
  <c r="BH922" i="2"/>
  <c r="BH890" i="2"/>
  <c r="BH862" i="2"/>
  <c r="BH830" i="2"/>
  <c r="BH798" i="2"/>
  <c r="BH766" i="2"/>
  <c r="BH734" i="2"/>
  <c r="BH702" i="2"/>
  <c r="BH670" i="2"/>
  <c r="BH638" i="2"/>
  <c r="BH606" i="2"/>
  <c r="BH574" i="2"/>
  <c r="BH542" i="2"/>
  <c r="BH510" i="2"/>
  <c r="BH478" i="2"/>
  <c r="BH446" i="2"/>
  <c r="BH414" i="2"/>
  <c r="BH382" i="2"/>
  <c r="BH350" i="2"/>
  <c r="BH318" i="2"/>
  <c r="BH286" i="2"/>
  <c r="BH254" i="2"/>
  <c r="BH222" i="2"/>
  <c r="BH190" i="2"/>
  <c r="BH158" i="2"/>
  <c r="BH126" i="2"/>
  <c r="BH94" i="2"/>
  <c r="BH62" i="2"/>
  <c r="BH30" i="2"/>
  <c r="BH889" i="2"/>
  <c r="BH857" i="2"/>
  <c r="BH825" i="2"/>
  <c r="BH793" i="2"/>
  <c r="BH761" i="2"/>
  <c r="BH729" i="2"/>
  <c r="BH697" i="2"/>
  <c r="BH665" i="2"/>
  <c r="BH633" i="2"/>
  <c r="BH601" i="2"/>
  <c r="BH569" i="2"/>
  <c r="BH537" i="2"/>
  <c r="BH505" i="2"/>
  <c r="BH473" i="2"/>
  <c r="BH441" i="2"/>
  <c r="BH409" i="2"/>
  <c r="BH377" i="2"/>
  <c r="BH345" i="2"/>
  <c r="BH313" i="2"/>
  <c r="BH281" i="2"/>
  <c r="BH249" i="2"/>
  <c r="BH217" i="2"/>
  <c r="BH185" i="2"/>
  <c r="BH153" i="2"/>
  <c r="BH121" i="2"/>
  <c r="BH89" i="2"/>
  <c r="BH53" i="2"/>
  <c r="BH9" i="2"/>
  <c r="BH816" i="2"/>
  <c r="BH784" i="2"/>
  <c r="BH752" i="2"/>
  <c r="BH720" i="2"/>
  <c r="BH688" i="2"/>
  <c r="BH656" i="2"/>
  <c r="BH624" i="2"/>
  <c r="BH592" i="2"/>
  <c r="BH560" i="2"/>
  <c r="BH528" i="2"/>
  <c r="BH496" i="2"/>
  <c r="BH464" i="2"/>
  <c r="BH432" i="2"/>
  <c r="BH400" i="2"/>
  <c r="BH368" i="2"/>
  <c r="BH399" i="2"/>
  <c r="BH355" i="2"/>
  <c r="BH311" i="2"/>
  <c r="BH271" i="2"/>
  <c r="BH227" i="2"/>
  <c r="BH183" i="2"/>
  <c r="BH143" i="2"/>
  <c r="BH99" i="2"/>
  <c r="BH59" i="2"/>
  <c r="BH27" i="2"/>
  <c r="BH1179" i="2"/>
  <c r="BH1115" i="2"/>
  <c r="BH1051" i="2"/>
  <c r="BH987" i="2"/>
  <c r="BH911" i="2"/>
  <c r="BH819" i="2"/>
  <c r="BH739" i="2"/>
  <c r="BH647" i="2"/>
  <c r="BH563" i="2"/>
  <c r="BH1078" i="2"/>
  <c r="BH1046" i="2"/>
  <c r="BH1014" i="2"/>
  <c r="BH982" i="2"/>
  <c r="BH950" i="2"/>
  <c r="BH918" i="2"/>
  <c r="BH886" i="2"/>
  <c r="BH858" i="2"/>
  <c r="BH826" i="2"/>
  <c r="BH794" i="2"/>
  <c r="BH762" i="2"/>
  <c r="BH730" i="2"/>
  <c r="BH698" i="2"/>
  <c r="BH666" i="2"/>
  <c r="BH634" i="2"/>
  <c r="BH602" i="2"/>
  <c r="BH570" i="2"/>
  <c r="BH538" i="2"/>
  <c r="BH506" i="2"/>
  <c r="BH474" i="2"/>
  <c r="BH442" i="2"/>
  <c r="BH410" i="2"/>
  <c r="BH378" i="2"/>
  <c r="BH346" i="2"/>
  <c r="BH314" i="2"/>
  <c r="BH282" i="2"/>
  <c r="BH250" i="2"/>
  <c r="BH218" i="2"/>
  <c r="BH186" i="2"/>
  <c r="BH154" i="2"/>
  <c r="BH122" i="2"/>
  <c r="BH90" i="2"/>
  <c r="BH58" i="2"/>
  <c r="BH26" i="2"/>
  <c r="BH885" i="2"/>
  <c r="BH853" i="2"/>
  <c r="BH821" i="2"/>
  <c r="BH789" i="2"/>
  <c r="BH757" i="2"/>
  <c r="BH725" i="2"/>
  <c r="BH693" i="2"/>
  <c r="BH661" i="2"/>
  <c r="BH629" i="2"/>
  <c r="BH597" i="2"/>
  <c r="BH565" i="2"/>
  <c r="BH533" i="2"/>
  <c r="BH501" i="2"/>
  <c r="BH469" i="2"/>
  <c r="BH437" i="2"/>
  <c r="BH405" i="2"/>
  <c r="BH373" i="2"/>
  <c r="BH341" i="2"/>
  <c r="BH309" i="2"/>
  <c r="BH277" i="2"/>
  <c r="BH245" i="2"/>
  <c r="BH213" i="2"/>
  <c r="BH181" i="2"/>
  <c r="BH149" i="2"/>
  <c r="BH117" i="2"/>
  <c r="BH85" i="2"/>
  <c r="BH844" i="2"/>
  <c r="BH812" i="2"/>
  <c r="BH780" i="2"/>
  <c r="BH748" i="2"/>
  <c r="BH716" i="2"/>
  <c r="BH684" i="2"/>
  <c r="BH652" i="2"/>
  <c r="BH620" i="2"/>
  <c r="BH588" i="2"/>
  <c r="BH556" i="2"/>
  <c r="BH524" i="2"/>
  <c r="BH492" i="2"/>
  <c r="BH460" i="2"/>
  <c r="BH428" i="2"/>
  <c r="BH396" i="2"/>
  <c r="BH364" i="2"/>
  <c r="BH332" i="2"/>
  <c r="BH300" i="2"/>
  <c r="BH268" i="2"/>
  <c r="BH236" i="2"/>
  <c r="BH204" i="2"/>
  <c r="BH172" i="2"/>
  <c r="BH140" i="2"/>
  <c r="BH108" i="2"/>
  <c r="BH76" i="2"/>
  <c r="BH44" i="2"/>
  <c r="BH12" i="2"/>
  <c r="BH1169" i="2"/>
  <c r="BH1137" i="2"/>
  <c r="BH1105" i="2"/>
  <c r="BH1057" i="2"/>
  <c r="BH993" i="2"/>
  <c r="BH945" i="2"/>
  <c r="BH913" i="2"/>
  <c r="BH1188" i="2"/>
  <c r="BH1156" i="2"/>
  <c r="BH1124" i="2"/>
  <c r="BH1092" i="2"/>
  <c r="BH1060" i="2"/>
  <c r="BH1028" i="2"/>
  <c r="BH996" i="2"/>
  <c r="BH964" i="2"/>
  <c r="BH932" i="2"/>
  <c r="BH900" i="2"/>
  <c r="BH868" i="2"/>
  <c r="BH1183" i="2"/>
  <c r="BH1119" i="2"/>
  <c r="BH1055" i="2"/>
  <c r="BH991" i="2"/>
  <c r="BH835" i="2"/>
  <c r="BH743" i="2"/>
  <c r="BH663" i="2"/>
  <c r="BH579" i="2"/>
  <c r="BH511" i="2"/>
  <c r="BH455" i="2"/>
  <c r="BH415" i="2"/>
  <c r="BH371" i="2"/>
  <c r="BH327" i="2"/>
  <c r="BH287" i="2"/>
  <c r="BH243" i="2"/>
  <c r="BH199" i="2"/>
  <c r="BH159" i="2"/>
  <c r="BH115" i="2"/>
  <c r="BH71" i="2"/>
  <c r="BH39" i="2"/>
  <c r="BH7" i="2"/>
  <c r="BH1139" i="2"/>
  <c r="BH1075" i="2"/>
  <c r="BH1011" i="2"/>
  <c r="BH943" i="2"/>
  <c r="BH767" i="2"/>
  <c r="BH679" i="2"/>
  <c r="BH595" i="2"/>
  <c r="BH483" i="2"/>
  <c r="BH1058" i="2"/>
  <c r="BH1026" i="2"/>
  <c r="BH994" i="2"/>
  <c r="BH962" i="2"/>
  <c r="BH930" i="2"/>
  <c r="BH898" i="2"/>
  <c r="BH870" i="2"/>
  <c r="BH838" i="2"/>
  <c r="BH806" i="2"/>
  <c r="BH774" i="2"/>
  <c r="BH742" i="2"/>
  <c r="BH710" i="2"/>
  <c r="BH678" i="2"/>
  <c r="BH646" i="2"/>
  <c r="BH614" i="2"/>
  <c r="BH582" i="2"/>
  <c r="BH550" i="2"/>
  <c r="BH518" i="2"/>
  <c r="BH486" i="2"/>
  <c r="BH454" i="2"/>
  <c r="BH422" i="2"/>
  <c r="BH390" i="2"/>
  <c r="BH358" i="2"/>
  <c r="BH326" i="2"/>
  <c r="BH294" i="2"/>
  <c r="BH262" i="2"/>
  <c r="BH230" i="2"/>
  <c r="BH198" i="2"/>
  <c r="BH166" i="2"/>
  <c r="BH134" i="2"/>
  <c r="BH102" i="2"/>
  <c r="BH70" i="2"/>
  <c r="BH38" i="2"/>
  <c r="BH897" i="2"/>
  <c r="BH865" i="2"/>
  <c r="BH833" i="2"/>
  <c r="BH801" i="2"/>
  <c r="BH769" i="2"/>
  <c r="BH737" i="2"/>
  <c r="BH705" i="2"/>
  <c r="BH673" i="2"/>
  <c r="BH641" i="2"/>
  <c r="BH609" i="2"/>
  <c r="BH14" i="2"/>
  <c r="BH873" i="2"/>
  <c r="BH841" i="2"/>
  <c r="BH809" i="2"/>
  <c r="BH777" i="2"/>
  <c r="BH745" i="2"/>
  <c r="BH713" i="2"/>
  <c r="BH681" i="2"/>
  <c r="BH649" i="2"/>
  <c r="BH617" i="2"/>
  <c r="BH585" i="2"/>
  <c r="BH553" i="2"/>
  <c r="BH521" i="2"/>
  <c r="BH489" i="2"/>
  <c r="BH457" i="2"/>
  <c r="BH425" i="2"/>
  <c r="BH393" i="2"/>
  <c r="BH361" i="2"/>
  <c r="BH329" i="2"/>
  <c r="BH297" i="2"/>
  <c r="BH265" i="2"/>
  <c r="BH233" i="2"/>
  <c r="BH201" i="2"/>
  <c r="BH169" i="2"/>
  <c r="BH137" i="2"/>
  <c r="BH105" i="2"/>
  <c r="BH73" i="2"/>
  <c r="BH33" i="2"/>
  <c r="BH832" i="2"/>
  <c r="BH800" i="2"/>
  <c r="BH768" i="2"/>
  <c r="BH736" i="2"/>
  <c r="BH704" i="2"/>
  <c r="BH672" i="2"/>
  <c r="BH640" i="2"/>
  <c r="BH608" i="2"/>
  <c r="BH576" i="2"/>
  <c r="BH544" i="2"/>
  <c r="BH512" i="2"/>
  <c r="BH480" i="2"/>
  <c r="BH448" i="2"/>
  <c r="BH416" i="2"/>
  <c r="BH384" i="2"/>
  <c r="BH352" i="2"/>
  <c r="BH320" i="2"/>
  <c r="BH288" i="2"/>
  <c r="BH256" i="2"/>
  <c r="BH224" i="2"/>
  <c r="BH192" i="2"/>
  <c r="BH160" i="2"/>
  <c r="BH128" i="2"/>
  <c r="BH96" i="2"/>
  <c r="BH64" i="2"/>
  <c r="BH32" i="2"/>
  <c r="BH1193" i="2"/>
  <c r="BH1157" i="2"/>
  <c r="BH1125" i="2"/>
  <c r="BH1093" i="2"/>
  <c r="BH1033" i="2"/>
  <c r="BH969" i="2"/>
  <c r="BH933" i="2"/>
  <c r="BH901" i="2"/>
  <c r="BH1192" i="2"/>
  <c r="BH1160" i="2"/>
  <c r="BH1128" i="2"/>
  <c r="BH1096" i="2"/>
  <c r="BH1064" i="2"/>
  <c r="BH1032" i="2"/>
  <c r="BH1000" i="2"/>
  <c r="BH968" i="2"/>
  <c r="BH936" i="2"/>
  <c r="BH904" i="2"/>
  <c r="BH872" i="2"/>
  <c r="BH1191" i="2"/>
  <c r="BH1127" i="2"/>
  <c r="BH1063" i="2"/>
  <c r="BH999" i="2"/>
  <c r="BH927" i="2"/>
  <c r="BH847" i="2"/>
  <c r="BH755" i="2"/>
  <c r="BH675" i="2"/>
  <c r="BH591" i="2"/>
  <c r="BH519" i="2"/>
  <c r="BH463" i="2"/>
  <c r="BH419" i="2"/>
  <c r="BH375" i="2"/>
  <c r="BH335" i="2"/>
  <c r="BH291" i="2"/>
  <c r="BH247" i="2"/>
  <c r="BH207" i="2"/>
  <c r="BH163" i="2"/>
  <c r="BH119" i="2"/>
  <c r="BH79" i="2"/>
  <c r="BH43" i="2"/>
  <c r="BH11" i="2"/>
  <c r="BH1147" i="2"/>
  <c r="BH1083" i="2"/>
  <c r="BH1019" i="2"/>
  <c r="BH951" i="2"/>
  <c r="BH863" i="2"/>
  <c r="BH775" i="2"/>
  <c r="BH691" i="2"/>
  <c r="BH607" i="2"/>
  <c r="BH499" i="2"/>
  <c r="BH1062" i="2"/>
  <c r="BH1030" i="2"/>
  <c r="BH998" i="2"/>
  <c r="BH966" i="2"/>
  <c r="BH934" i="2"/>
  <c r="BH902" i="2"/>
  <c r="BH874" i="2"/>
  <c r="BH842" i="2"/>
  <c r="BH810" i="2"/>
  <c r="BH778" i="2"/>
  <c r="BH746" i="2"/>
  <c r="BH714" i="2"/>
  <c r="BH682" i="2"/>
  <c r="BH650" i="2"/>
  <c r="BH618" i="2"/>
  <c r="BH586" i="2"/>
  <c r="BH554" i="2"/>
  <c r="BH522" i="2"/>
  <c r="BH490" i="2"/>
  <c r="BH458" i="2"/>
  <c r="BH426" i="2"/>
  <c r="BH394" i="2"/>
  <c r="BH362" i="2"/>
  <c r="BH330" i="2"/>
  <c r="BH298" i="2"/>
  <c r="BH266" i="2"/>
  <c r="BH234" i="2"/>
  <c r="BH202" i="2"/>
  <c r="BH170" i="2"/>
  <c r="BH138" i="2"/>
  <c r="BH106" i="2"/>
  <c r="BH74" i="2"/>
  <c r="BH42" i="2"/>
  <c r="BH10" i="2"/>
  <c r="BH869" i="2"/>
  <c r="BH837" i="2"/>
  <c r="BH805" i="2"/>
  <c r="BH773" i="2"/>
  <c r="BH741" i="2"/>
  <c r="BH577" i="2"/>
  <c r="BH545" i="2"/>
  <c r="BH513" i="2"/>
  <c r="BH481" i="2"/>
  <c r="BH449" i="2"/>
  <c r="BH417" i="2"/>
  <c r="BH385" i="2"/>
  <c r="BH353" i="2"/>
  <c r="BH321" i="2"/>
  <c r="BH289" i="2"/>
  <c r="BH257" i="2"/>
  <c r="BH193" i="2"/>
  <c r="BH161" i="2"/>
  <c r="BH129" i="2"/>
  <c r="BH97" i="2"/>
  <c r="BH21" i="2"/>
  <c r="BH824" i="2"/>
  <c r="BH792" i="2"/>
  <c r="BH760" i="2"/>
  <c r="BH728" i="2"/>
  <c r="BH696" i="2"/>
  <c r="BH664" i="2"/>
  <c r="BH632" i="2"/>
  <c r="BH600" i="2"/>
  <c r="BH568" i="2"/>
  <c r="BH536" i="2"/>
  <c r="BH504" i="2"/>
  <c r="BH472" i="2"/>
  <c r="BH440" i="2"/>
  <c r="BH408" i="2"/>
  <c r="BH376" i="2"/>
  <c r="BH344" i="2"/>
  <c r="BH312" i="2"/>
  <c r="BH280" i="2"/>
  <c r="BH248" i="2"/>
  <c r="BH216" i="2"/>
  <c r="BH184" i="2"/>
  <c r="BH152" i="2"/>
  <c r="BH120" i="2"/>
  <c r="BH88" i="2"/>
  <c r="BH56" i="2"/>
  <c r="BH24" i="2"/>
  <c r="BH1185" i="2"/>
  <c r="BH1149" i="2"/>
  <c r="BH1117" i="2"/>
  <c r="BH1081" i="2"/>
  <c r="BH1017" i="2"/>
  <c r="BH957" i="2"/>
  <c r="BH925" i="2"/>
  <c r="BH29" i="2"/>
  <c r="BH1168" i="2"/>
  <c r="BH1136" i="2"/>
  <c r="BH1104" i="2"/>
  <c r="BH1072" i="2"/>
  <c r="BH1040" i="2"/>
  <c r="BH1008" i="2"/>
  <c r="BH976" i="2"/>
  <c r="BH944" i="2"/>
  <c r="BH912" i="2"/>
  <c r="BH880" i="2"/>
  <c r="BH848" i="2"/>
  <c r="BH1143" i="2"/>
  <c r="BH1079" i="2"/>
  <c r="BH1015" i="2"/>
  <c r="BH947" i="2"/>
  <c r="BH695" i="2"/>
  <c r="BH611" i="2"/>
  <c r="BH535" i="2"/>
  <c r="BH471" i="2"/>
  <c r="BH431" i="2"/>
  <c r="BH387" i="2"/>
  <c r="BH343" i="2"/>
  <c r="BH303" i="2"/>
  <c r="BH259" i="2"/>
  <c r="BH215" i="2"/>
  <c r="BH175" i="2"/>
  <c r="BH131" i="2"/>
  <c r="BH87" i="2"/>
  <c r="BH51" i="2"/>
  <c r="BH19" i="2"/>
  <c r="BH709" i="2"/>
  <c r="BH677" i="2"/>
  <c r="BH645" i="2"/>
  <c r="BH613" i="2"/>
  <c r="BH581" i="2"/>
  <c r="BH549" i="2"/>
  <c r="BH517" i="2"/>
  <c r="BH485" i="2"/>
  <c r="BH453" i="2"/>
  <c r="BH421" i="2"/>
  <c r="BH389" i="2"/>
  <c r="BH357" i="2"/>
  <c r="BH325" i="2"/>
  <c r="BH293" i="2"/>
  <c r="BH261" i="2"/>
  <c r="BH229" i="2"/>
  <c r="BH197" i="2"/>
  <c r="BH165" i="2"/>
  <c r="BH133" i="2"/>
  <c r="BH101" i="2"/>
  <c r="BH69" i="2"/>
  <c r="BH25" i="2"/>
  <c r="BH828" i="2"/>
  <c r="BH796" i="2"/>
  <c r="BH764" i="2"/>
  <c r="BH732" i="2"/>
  <c r="BH700" i="2"/>
  <c r="BH668" i="2"/>
  <c r="BH636" i="2"/>
  <c r="BH604" i="2"/>
  <c r="BH572" i="2"/>
  <c r="BH540" i="2"/>
  <c r="BH508" i="2"/>
  <c r="BH476" i="2"/>
  <c r="BH444" i="2"/>
  <c r="BH412" i="2"/>
  <c r="BH380" i="2"/>
  <c r="BH348" i="2"/>
  <c r="BH316" i="2"/>
  <c r="BH284" i="2"/>
  <c r="BH252" i="2"/>
  <c r="BH220" i="2"/>
  <c r="BH188" i="2"/>
  <c r="BH156" i="2"/>
  <c r="BH124" i="2"/>
  <c r="BH92" i="2"/>
  <c r="BH60" i="2"/>
  <c r="BH28" i="2"/>
  <c r="BH1189" i="2"/>
  <c r="BH1153" i="2"/>
  <c r="BH1121" i="2"/>
  <c r="BH1089" i="2"/>
  <c r="BH1025" i="2"/>
  <c r="BH961" i="2"/>
  <c r="BH929" i="2"/>
  <c r="BH61" i="2"/>
  <c r="BH1172" i="2"/>
  <c r="BH1140" i="2"/>
  <c r="BH1108" i="2"/>
  <c r="BH1076" i="2"/>
  <c r="BH1044" i="2"/>
  <c r="BH1012" i="2"/>
  <c r="BH980" i="2"/>
  <c r="BH948" i="2"/>
  <c r="BH916" i="2"/>
  <c r="BH884" i="2"/>
  <c r="BH852" i="2"/>
  <c r="BH1151" i="2"/>
  <c r="BH1087" i="2"/>
  <c r="BH1023" i="2"/>
  <c r="BH959" i="2"/>
  <c r="BH879" i="2"/>
  <c r="BH799" i="2"/>
  <c r="BH623" i="2"/>
  <c r="BH543" i="2"/>
  <c r="BH479" i="2"/>
  <c r="BH435" i="2"/>
  <c r="BH391" i="2"/>
  <c r="BH351" i="2"/>
  <c r="BH307" i="2"/>
  <c r="BH263" i="2"/>
  <c r="BH223" i="2"/>
  <c r="BH179" i="2"/>
  <c r="BH135" i="2"/>
  <c r="BH95" i="2"/>
  <c r="BH55" i="2"/>
  <c r="BH23" i="2"/>
  <c r="BH895" i="2"/>
  <c r="BH723" i="2"/>
  <c r="BH639" i="2"/>
  <c r="BH547" i="2"/>
  <c r="BH1074" i="2"/>
  <c r="BH1042" i="2"/>
  <c r="BH1010" i="2"/>
  <c r="BH978" i="2"/>
  <c r="BH946" i="2"/>
  <c r="BH914" i="2"/>
  <c r="BH6" i="2"/>
  <c r="BH854" i="2"/>
  <c r="BH822" i="2"/>
  <c r="BH790" i="2"/>
  <c r="BH758" i="2"/>
  <c r="BH726" i="2"/>
  <c r="BH694" i="2"/>
  <c r="BH662" i="2"/>
  <c r="BH630" i="2"/>
  <c r="BH598" i="2"/>
  <c r="BH566" i="2"/>
  <c r="BH534" i="2"/>
  <c r="BH502" i="2"/>
  <c r="BH470" i="2"/>
  <c r="BH438" i="2"/>
  <c r="BH406" i="2"/>
  <c r="BH374" i="2"/>
  <c r="BH342" i="2"/>
  <c r="BH310" i="2"/>
  <c r="BH278" i="2"/>
  <c r="BH246" i="2"/>
  <c r="BH214" i="2"/>
  <c r="BH182" i="2"/>
  <c r="BH150" i="2"/>
  <c r="BH118" i="2"/>
  <c r="BH86" i="2"/>
  <c r="BH54" i="2"/>
  <c r="BH22" i="2"/>
  <c r="BH881" i="2"/>
  <c r="BH849" i="2"/>
  <c r="BH817" i="2"/>
  <c r="BH785" i="2"/>
  <c r="BH753" i="2"/>
  <c r="BH721" i="2"/>
  <c r="BH689" i="2"/>
  <c r="BH657" i="2"/>
  <c r="BH625" i="2"/>
  <c r="BH593" i="2"/>
  <c r="BH561" i="2"/>
  <c r="BH529" i="2"/>
  <c r="BH497" i="2"/>
  <c r="BH465" i="2"/>
  <c r="BH433" i="2"/>
  <c r="BH401" i="2"/>
  <c r="BH369" i="2"/>
  <c r="BH337" i="2"/>
  <c r="BH305" i="2"/>
  <c r="BH273" i="2"/>
  <c r="BH241" i="2"/>
  <c r="BH209" i="2"/>
  <c r="BH177" i="2"/>
  <c r="BH145" i="2"/>
  <c r="BH41" i="2"/>
  <c r="BH840" i="2"/>
  <c r="BH808" i="2"/>
  <c r="BH776" i="2"/>
  <c r="BH744" i="2"/>
  <c r="BH712" i="2"/>
  <c r="BH680" i="2"/>
  <c r="BH648" i="2"/>
  <c r="BH616" i="2"/>
  <c r="BH584" i="2"/>
  <c r="BH552" i="2"/>
  <c r="BH520" i="2"/>
  <c r="BH488" i="2"/>
  <c r="BH456" i="2"/>
  <c r="BH424" i="2"/>
  <c r="BH392" i="2"/>
  <c r="BH360" i="2"/>
  <c r="BH328" i="2"/>
  <c r="BH296" i="2"/>
  <c r="BH264" i="2"/>
  <c r="BH232" i="2"/>
  <c r="BH1163" i="2"/>
  <c r="BH1099" i="2"/>
  <c r="BH1035" i="2"/>
  <c r="BH971" i="2"/>
  <c r="BH883" i="2"/>
  <c r="BH791" i="2"/>
  <c r="BH711" i="2"/>
  <c r="BH627" i="2"/>
  <c r="BH531" i="2"/>
  <c r="BH1070" i="2"/>
  <c r="BH1038" i="2"/>
  <c r="BH1006" i="2"/>
  <c r="BH974" i="2"/>
  <c r="BH942" i="2"/>
  <c r="BH910" i="2"/>
  <c r="BH882" i="2"/>
  <c r="BH850" i="2"/>
  <c r="BH818" i="2"/>
  <c r="BH786" i="2"/>
  <c r="BH754" i="2"/>
  <c r="BH722" i="2"/>
  <c r="BH690" i="2"/>
  <c r="BH658" i="2"/>
  <c r="BH626" i="2"/>
  <c r="BH594" i="2"/>
  <c r="BH562" i="2"/>
  <c r="BH530" i="2"/>
  <c r="BH498" i="2"/>
  <c r="BH466" i="2"/>
  <c r="BH434" i="2"/>
  <c r="BH402" i="2"/>
  <c r="BH370" i="2"/>
  <c r="BH338" i="2"/>
  <c r="BH306" i="2"/>
  <c r="BH274" i="2"/>
  <c r="BH242" i="2"/>
  <c r="BH210" i="2"/>
  <c r="BH178" i="2"/>
  <c r="BH146" i="2"/>
  <c r="BH114" i="2"/>
  <c r="BH82" i="2"/>
  <c r="BH50" i="2"/>
  <c r="BH18" i="2"/>
  <c r="BH877" i="2"/>
  <c r="BH845" i="2"/>
  <c r="BH813" i="2"/>
  <c r="BH781" i="2"/>
  <c r="BH749" i="2"/>
  <c r="BH717" i="2"/>
  <c r="BH685" i="2"/>
  <c r="BH653" i="2"/>
  <c r="BH589" i="2"/>
  <c r="BH525" i="2"/>
  <c r="BH461" i="2"/>
  <c r="BH397" i="2"/>
  <c r="BH333" i="2"/>
  <c r="BH269" i="2"/>
  <c r="BH237" i="2"/>
  <c r="BH205" i="2"/>
  <c r="BH173" i="2"/>
  <c r="BH141" i="2"/>
  <c r="BH109" i="2"/>
  <c r="BH77" i="2"/>
  <c r="BH37" i="2"/>
  <c r="BH836" i="2"/>
  <c r="BH804" i="2"/>
  <c r="BH772" i="2"/>
  <c r="BH740" i="2"/>
  <c r="BH708" i="2"/>
  <c r="BH676" i="2"/>
  <c r="BH644" i="2"/>
  <c r="BH612" i="2"/>
  <c r="BH580" i="2"/>
  <c r="BH548" i="2"/>
  <c r="BH516" i="2"/>
  <c r="BH484" i="2"/>
  <c r="BH452" i="2"/>
  <c r="BH420" i="2"/>
  <c r="BH388" i="2"/>
  <c r="BH356" i="2"/>
  <c r="BH324" i="2"/>
  <c r="BH292" i="2"/>
  <c r="BH260" i="2"/>
  <c r="BH228" i="2"/>
  <c r="BH196" i="2"/>
  <c r="BH164" i="2"/>
  <c r="BH132" i="2"/>
  <c r="BH100" i="2"/>
  <c r="BH68" i="2"/>
  <c r="BH36" i="2"/>
  <c r="BH340" i="2"/>
  <c r="BH308" i="2"/>
  <c r="BH276" i="2"/>
  <c r="BH244" i="2"/>
  <c r="BH212" i="2"/>
  <c r="BH180" i="2"/>
  <c r="BH148" i="2"/>
  <c r="BH116" i="2"/>
  <c r="BH84" i="2"/>
  <c r="BH52" i="2"/>
  <c r="BH336" i="2"/>
  <c r="BH304" i="2"/>
  <c r="BH272" i="2"/>
  <c r="BH240" i="2"/>
  <c r="BH208" i="2"/>
  <c r="BH176" i="2"/>
  <c r="BH144" i="2"/>
  <c r="BH112" i="2"/>
  <c r="BH80" i="2"/>
  <c r="BH48" i="2"/>
  <c r="BH16" i="2"/>
  <c r="BH1177" i="2"/>
  <c r="BH1141" i="2"/>
  <c r="BH1109" i="2"/>
  <c r="BH1065" i="2"/>
  <c r="BH1001" i="2"/>
  <c r="BH949" i="2"/>
  <c r="BH917" i="2"/>
  <c r="BH5" i="2"/>
  <c r="BH1176" i="2"/>
  <c r="BH1144" i="2"/>
  <c r="BH1112" i="2"/>
  <c r="BH1080" i="2"/>
  <c r="BH1048" i="2"/>
  <c r="BH1016" i="2"/>
  <c r="BH984" i="2"/>
  <c r="BH952" i="2"/>
  <c r="BH920" i="2"/>
  <c r="BH888" i="2"/>
  <c r="BH856" i="2"/>
  <c r="BH1159" i="2"/>
  <c r="BH1095" i="2"/>
  <c r="BH1031" i="2"/>
  <c r="BH967" i="2"/>
  <c r="BH887" i="2"/>
  <c r="BH807" i="2"/>
  <c r="BH719" i="2"/>
  <c r="BH631" i="2"/>
  <c r="BH551" i="2"/>
  <c r="BH487" i="2"/>
  <c r="BH439" i="2"/>
  <c r="BH1187" i="2"/>
  <c r="BH1123" i="2"/>
  <c r="BH1059" i="2"/>
  <c r="BH995" i="2"/>
  <c r="BH49" i="2"/>
  <c r="BH915" i="2"/>
  <c r="BH851" i="2"/>
  <c r="BH225" i="2"/>
  <c r="BH65" i="2"/>
  <c r="BH867" i="2"/>
  <c r="BH787" i="2"/>
  <c r="BH621" i="2"/>
  <c r="BH557" i="2"/>
  <c r="BH493" i="2"/>
  <c r="BH429" i="2"/>
  <c r="BH365" i="2"/>
  <c r="BH301" i="2"/>
  <c r="BH20" i="2"/>
  <c r="BH703" i="2"/>
  <c r="BH1171" i="2"/>
  <c r="BH1107" i="2"/>
  <c r="BH1043" i="2"/>
  <c r="BH979" i="2"/>
  <c r="BH803" i="2"/>
  <c r="BH113" i="2"/>
  <c r="BH81" i="2"/>
  <c r="BH735" i="2"/>
  <c r="BH931" i="2"/>
  <c r="BH671" i="2"/>
  <c r="BH637" i="2"/>
  <c r="BH573" i="2"/>
  <c r="BH509" i="2"/>
  <c r="BH445" i="2"/>
  <c r="BH381" i="2"/>
  <c r="BH317" i="2"/>
  <c r="BH253" i="2"/>
  <c r="BH17" i="2"/>
  <c r="AV90" i="2"/>
  <c r="AW90" i="2"/>
  <c r="AV91" i="2"/>
  <c r="AW91" i="2"/>
  <c r="AV92" i="2"/>
  <c r="AW92" i="2"/>
  <c r="AV93" i="2"/>
  <c r="AW93" i="2"/>
  <c r="AV94" i="2"/>
  <c r="AW94" i="2"/>
  <c r="AV95" i="2"/>
  <c r="AW95" i="2"/>
  <c r="AV96" i="2"/>
  <c r="AW96" i="2"/>
  <c r="AV97" i="2"/>
  <c r="AW97" i="2"/>
  <c r="AV98" i="2"/>
  <c r="AW98" i="2"/>
  <c r="AV99" i="2"/>
  <c r="AW99" i="2"/>
  <c r="AV100" i="2"/>
  <c r="AW100" i="2"/>
  <c r="AV101" i="2"/>
  <c r="AW101" i="2"/>
  <c r="AV102" i="2"/>
  <c r="AW102" i="2"/>
  <c r="AV103" i="2"/>
  <c r="AW103" i="2"/>
  <c r="AV104" i="2"/>
  <c r="AW104" i="2"/>
  <c r="AV105" i="2"/>
  <c r="AW105" i="2"/>
  <c r="AV106" i="2"/>
  <c r="AW106" i="2"/>
  <c r="AV107" i="2"/>
  <c r="AW107" i="2"/>
  <c r="AV108" i="2"/>
  <c r="AW108" i="2"/>
  <c r="AV109" i="2"/>
  <c r="AW109" i="2"/>
  <c r="AV110" i="2"/>
  <c r="AW110" i="2"/>
  <c r="AV111" i="2"/>
  <c r="AW111" i="2"/>
  <c r="AV112" i="2"/>
  <c r="AW112" i="2"/>
  <c r="AV113" i="2"/>
  <c r="AW113" i="2"/>
  <c r="AV114" i="2"/>
  <c r="AW114" i="2"/>
  <c r="AV115" i="2"/>
  <c r="AW115" i="2"/>
  <c r="AV116" i="2"/>
  <c r="AW116" i="2"/>
  <c r="AV117" i="2"/>
  <c r="AW117" i="2"/>
  <c r="AV118" i="2"/>
  <c r="AW118" i="2"/>
  <c r="AV119" i="2"/>
  <c r="AW119" i="2"/>
  <c r="AV120" i="2"/>
  <c r="AW120" i="2"/>
  <c r="AV121" i="2"/>
  <c r="AW121" i="2"/>
  <c r="AV122" i="2"/>
  <c r="AW122" i="2"/>
  <c r="AV123" i="2"/>
  <c r="AW123" i="2"/>
  <c r="AV124" i="2"/>
  <c r="AW124" i="2"/>
  <c r="AV125" i="2"/>
  <c r="AW125" i="2"/>
  <c r="AV126" i="2"/>
  <c r="AW126" i="2"/>
  <c r="AV127" i="2"/>
  <c r="AW127" i="2"/>
  <c r="AV128" i="2"/>
  <c r="AW128" i="2"/>
  <c r="AV129" i="2"/>
  <c r="AW129" i="2"/>
  <c r="AV130" i="2"/>
  <c r="AW130" i="2"/>
  <c r="AV131" i="2"/>
  <c r="AW131" i="2"/>
  <c r="AV132" i="2"/>
  <c r="AW132" i="2"/>
  <c r="AV133" i="2"/>
  <c r="AW133" i="2"/>
  <c r="AV134" i="2"/>
  <c r="AW134" i="2"/>
  <c r="AV135" i="2"/>
  <c r="AW135" i="2"/>
  <c r="AV136" i="2"/>
  <c r="AW136" i="2"/>
  <c r="AV137" i="2"/>
  <c r="AW137" i="2"/>
  <c r="AV138" i="2"/>
  <c r="AW138" i="2"/>
  <c r="AV139" i="2"/>
  <c r="AW139" i="2"/>
  <c r="AV140" i="2"/>
  <c r="AW140" i="2"/>
  <c r="AV141" i="2"/>
  <c r="AW141" i="2"/>
  <c r="AV142" i="2"/>
  <c r="AW142" i="2"/>
  <c r="AV143" i="2"/>
  <c r="AW143" i="2"/>
  <c r="AV144" i="2"/>
  <c r="AW144" i="2"/>
  <c r="AV145" i="2"/>
  <c r="AW145" i="2"/>
  <c r="AV146" i="2"/>
  <c r="AW146" i="2"/>
  <c r="AV147" i="2"/>
  <c r="AW147" i="2"/>
  <c r="AV148" i="2"/>
  <c r="AW148" i="2"/>
  <c r="AV149" i="2"/>
  <c r="AW149" i="2"/>
  <c r="AV150" i="2"/>
  <c r="AW150" i="2"/>
  <c r="AV151" i="2"/>
  <c r="AW151" i="2"/>
  <c r="AV152" i="2"/>
  <c r="AW152" i="2"/>
  <c r="AV153" i="2"/>
  <c r="AW153" i="2"/>
  <c r="AV154" i="2"/>
  <c r="AW154" i="2"/>
  <c r="AV155" i="2"/>
  <c r="AW155" i="2"/>
  <c r="AV156" i="2"/>
  <c r="AW156" i="2"/>
  <c r="AV157" i="2"/>
  <c r="AW157" i="2"/>
  <c r="AV158" i="2"/>
  <c r="AW158" i="2"/>
  <c r="AV159" i="2"/>
  <c r="AW159" i="2"/>
  <c r="AV160" i="2"/>
  <c r="AW160" i="2"/>
  <c r="AV161" i="2"/>
  <c r="AW161" i="2"/>
  <c r="AV162" i="2"/>
  <c r="AW162" i="2"/>
  <c r="AV163" i="2"/>
  <c r="AW163" i="2"/>
  <c r="AV164" i="2"/>
  <c r="AW164" i="2"/>
  <c r="AV165" i="2"/>
  <c r="AW165" i="2"/>
  <c r="AV166" i="2"/>
  <c r="AW166" i="2"/>
  <c r="AV167" i="2"/>
  <c r="AW167" i="2"/>
  <c r="AV168" i="2"/>
  <c r="AW168" i="2"/>
  <c r="AV169" i="2"/>
  <c r="AW169" i="2"/>
  <c r="AV170" i="2"/>
  <c r="AW170" i="2"/>
  <c r="AV171" i="2"/>
  <c r="AW171" i="2"/>
  <c r="AV172" i="2"/>
  <c r="AW172" i="2"/>
  <c r="AV173" i="2"/>
  <c r="AW173" i="2"/>
  <c r="AV174" i="2"/>
  <c r="AW174" i="2"/>
  <c r="AV175" i="2"/>
  <c r="AW175" i="2"/>
  <c r="AV176" i="2"/>
  <c r="AW176" i="2"/>
  <c r="AV177" i="2"/>
  <c r="AW177" i="2"/>
  <c r="AV178" i="2"/>
  <c r="AW178" i="2"/>
  <c r="AV179" i="2"/>
  <c r="AW179" i="2"/>
  <c r="AV180" i="2"/>
  <c r="AW180" i="2"/>
  <c r="AV181" i="2"/>
  <c r="AW181" i="2"/>
  <c r="AV182" i="2"/>
  <c r="AW182" i="2"/>
  <c r="AV183" i="2"/>
  <c r="AW183" i="2"/>
  <c r="AV184" i="2"/>
  <c r="AW184" i="2"/>
  <c r="AV185" i="2"/>
  <c r="AW185" i="2"/>
  <c r="AV186" i="2"/>
  <c r="AW186" i="2"/>
  <c r="AV187" i="2"/>
  <c r="AW187" i="2"/>
  <c r="AV188" i="2"/>
  <c r="AW188" i="2"/>
  <c r="AV189" i="2"/>
  <c r="AW189" i="2"/>
  <c r="AV190" i="2"/>
  <c r="AW190" i="2"/>
  <c r="AV191" i="2"/>
  <c r="AW191" i="2"/>
  <c r="AV192" i="2"/>
  <c r="AW192" i="2"/>
  <c r="AV193" i="2"/>
  <c r="AW193" i="2"/>
  <c r="AV194" i="2"/>
  <c r="AW194" i="2"/>
  <c r="AV195" i="2"/>
  <c r="AW195" i="2"/>
  <c r="AV196" i="2"/>
  <c r="AW196" i="2"/>
  <c r="AV197" i="2"/>
  <c r="AW197" i="2"/>
  <c r="AV198" i="2"/>
  <c r="AW198" i="2"/>
  <c r="AV199" i="2"/>
  <c r="AW199" i="2"/>
  <c r="AV200" i="2"/>
  <c r="AW200" i="2"/>
  <c r="AV201" i="2"/>
  <c r="AW201" i="2"/>
  <c r="AV202" i="2"/>
  <c r="AW202" i="2"/>
  <c r="AV203" i="2"/>
  <c r="AW203" i="2"/>
  <c r="AV204" i="2"/>
  <c r="AW204" i="2"/>
  <c r="AV205" i="2"/>
  <c r="AW205" i="2"/>
  <c r="AV206" i="2"/>
  <c r="AW206" i="2"/>
  <c r="AV207" i="2"/>
  <c r="AW207" i="2"/>
  <c r="AV208" i="2"/>
  <c r="AW208" i="2"/>
  <c r="AV209" i="2"/>
  <c r="AW209" i="2"/>
  <c r="AV210" i="2"/>
  <c r="AW210" i="2"/>
  <c r="AV211" i="2"/>
  <c r="AW211" i="2"/>
  <c r="AV212" i="2"/>
  <c r="AW212" i="2"/>
  <c r="AV213" i="2"/>
  <c r="AW213" i="2"/>
  <c r="AV214" i="2"/>
  <c r="AW214" i="2"/>
  <c r="AV215" i="2"/>
  <c r="AW215" i="2"/>
  <c r="AV216" i="2"/>
  <c r="AW216" i="2"/>
  <c r="AV217" i="2"/>
  <c r="AW217" i="2"/>
  <c r="AV218" i="2"/>
  <c r="AW218" i="2"/>
  <c r="AV219" i="2"/>
  <c r="AW219" i="2"/>
  <c r="AV220" i="2"/>
  <c r="AW220" i="2"/>
  <c r="AV221" i="2"/>
  <c r="AW221" i="2"/>
  <c r="AV222" i="2"/>
  <c r="AW222" i="2"/>
  <c r="AV223" i="2"/>
  <c r="AW223" i="2"/>
  <c r="AV224" i="2"/>
  <c r="AW224" i="2"/>
  <c r="AV225" i="2"/>
  <c r="AW225" i="2"/>
  <c r="AV226" i="2"/>
  <c r="AW226" i="2"/>
  <c r="AV227" i="2"/>
  <c r="AW227" i="2"/>
  <c r="AV228" i="2"/>
  <c r="AW228" i="2"/>
  <c r="AV229" i="2"/>
  <c r="AW229" i="2"/>
  <c r="AV230" i="2"/>
  <c r="AW230" i="2"/>
  <c r="AV231" i="2"/>
  <c r="AW231" i="2"/>
  <c r="AV232" i="2"/>
  <c r="AW232" i="2"/>
  <c r="AV233" i="2"/>
  <c r="AW233" i="2"/>
  <c r="AV234" i="2"/>
  <c r="AW234" i="2"/>
  <c r="AV235" i="2"/>
  <c r="AW235" i="2"/>
  <c r="AV236" i="2"/>
  <c r="AW236" i="2"/>
  <c r="AV237" i="2"/>
  <c r="AW237" i="2"/>
  <c r="AV238" i="2"/>
  <c r="AW238" i="2"/>
  <c r="AV239" i="2"/>
  <c r="AW239" i="2"/>
  <c r="AV240" i="2"/>
  <c r="AW240" i="2"/>
  <c r="AV241" i="2"/>
  <c r="AW241" i="2"/>
  <c r="AV242" i="2"/>
  <c r="AW242" i="2"/>
  <c r="AV243" i="2"/>
  <c r="AW243" i="2"/>
  <c r="AV244" i="2"/>
  <c r="AW244" i="2"/>
  <c r="AV245" i="2"/>
  <c r="AW245" i="2"/>
  <c r="AV246" i="2"/>
  <c r="AW246" i="2"/>
  <c r="AV247" i="2"/>
  <c r="AW247" i="2"/>
  <c r="AV248" i="2"/>
  <c r="AW248" i="2"/>
  <c r="AV249" i="2"/>
  <c r="AW249" i="2"/>
  <c r="AV250" i="2"/>
  <c r="AW250" i="2"/>
  <c r="AV251" i="2"/>
  <c r="AW251" i="2"/>
  <c r="AV252" i="2"/>
  <c r="AW252" i="2"/>
  <c r="AV253" i="2"/>
  <c r="AW253" i="2"/>
  <c r="AV254" i="2"/>
  <c r="AW254" i="2"/>
  <c r="AV255" i="2"/>
  <c r="AW255" i="2"/>
  <c r="AV256" i="2"/>
  <c r="AW256" i="2"/>
  <c r="AV257" i="2"/>
  <c r="AW257" i="2"/>
  <c r="AV258" i="2"/>
  <c r="AW258" i="2"/>
  <c r="AV259" i="2"/>
  <c r="AW259" i="2"/>
  <c r="AV260" i="2"/>
  <c r="AW260" i="2"/>
  <c r="AV261" i="2"/>
  <c r="AW261" i="2"/>
  <c r="AV262" i="2"/>
  <c r="AW262" i="2"/>
  <c r="AV263" i="2"/>
  <c r="AW263" i="2"/>
  <c r="AV264" i="2"/>
  <c r="AW264" i="2"/>
  <c r="AV265" i="2"/>
  <c r="AW265" i="2"/>
  <c r="AV266" i="2"/>
  <c r="AW266" i="2"/>
  <c r="AV267" i="2"/>
  <c r="AW267" i="2"/>
  <c r="AV268" i="2"/>
  <c r="AW268" i="2"/>
  <c r="AV269" i="2"/>
  <c r="AW269" i="2"/>
  <c r="AV270" i="2"/>
  <c r="AW270" i="2"/>
  <c r="AV271" i="2"/>
  <c r="AW271" i="2"/>
  <c r="AV272" i="2"/>
  <c r="AW272" i="2"/>
  <c r="AV273" i="2"/>
  <c r="AW273" i="2"/>
  <c r="AV274" i="2"/>
  <c r="AW274" i="2"/>
  <c r="AV275" i="2"/>
  <c r="AW275" i="2"/>
  <c r="AV276" i="2"/>
  <c r="AW276" i="2"/>
  <c r="AV277" i="2"/>
  <c r="AW277" i="2"/>
  <c r="AV278" i="2"/>
  <c r="AW278" i="2"/>
  <c r="AV279" i="2"/>
  <c r="AW279" i="2"/>
  <c r="AV280" i="2"/>
  <c r="AW280" i="2"/>
  <c r="AV281" i="2"/>
  <c r="AW281" i="2"/>
  <c r="AV282" i="2"/>
  <c r="AW282" i="2"/>
  <c r="AV283" i="2"/>
  <c r="AW283" i="2"/>
  <c r="AV284" i="2"/>
  <c r="AW284" i="2"/>
  <c r="AV285" i="2"/>
  <c r="AW285" i="2"/>
  <c r="AV286" i="2"/>
  <c r="AW286" i="2"/>
  <c r="AV287" i="2"/>
  <c r="AW287" i="2"/>
  <c r="AV288" i="2"/>
  <c r="AW288" i="2"/>
  <c r="AV289" i="2"/>
  <c r="AW289" i="2"/>
  <c r="AV290" i="2"/>
  <c r="AW290" i="2"/>
  <c r="AV291" i="2"/>
  <c r="AW291" i="2"/>
  <c r="AV292" i="2"/>
  <c r="AW292" i="2"/>
  <c r="AV293" i="2"/>
  <c r="AW293" i="2"/>
  <c r="AV294" i="2"/>
  <c r="AW294" i="2"/>
  <c r="AV295" i="2"/>
  <c r="AW295" i="2"/>
  <c r="AV296" i="2"/>
  <c r="AW296" i="2"/>
  <c r="AV297" i="2"/>
  <c r="AW297" i="2"/>
  <c r="AV298" i="2"/>
  <c r="AW298" i="2"/>
  <c r="AV299" i="2"/>
  <c r="AW299" i="2"/>
  <c r="AV300" i="2"/>
  <c r="AW300" i="2"/>
  <c r="AV301" i="2"/>
  <c r="AW301" i="2"/>
  <c r="AV302" i="2"/>
  <c r="AW302" i="2"/>
  <c r="AV303" i="2"/>
  <c r="AW303" i="2"/>
  <c r="AV304" i="2"/>
  <c r="AW304" i="2"/>
  <c r="AV305" i="2"/>
  <c r="AW305" i="2"/>
  <c r="AV306" i="2"/>
  <c r="AW306" i="2"/>
  <c r="AV307" i="2"/>
  <c r="AW307" i="2"/>
  <c r="AV308" i="2"/>
  <c r="AW308" i="2"/>
  <c r="AV309" i="2"/>
  <c r="AW309" i="2"/>
  <c r="AV310" i="2"/>
  <c r="AW310" i="2"/>
  <c r="AV311" i="2"/>
  <c r="AW311" i="2"/>
  <c r="AV312" i="2"/>
  <c r="AW312" i="2"/>
  <c r="AV313" i="2"/>
  <c r="AW313" i="2"/>
  <c r="AV314" i="2"/>
  <c r="AW314" i="2"/>
  <c r="AV315" i="2"/>
  <c r="AW315" i="2"/>
  <c r="AV316" i="2"/>
  <c r="AW316" i="2"/>
  <c r="AV317" i="2"/>
  <c r="AW317" i="2"/>
  <c r="AV318" i="2"/>
  <c r="AW318" i="2"/>
  <c r="AV319" i="2"/>
  <c r="AW319" i="2"/>
  <c r="AV320" i="2"/>
  <c r="AW320" i="2"/>
  <c r="AV321" i="2"/>
  <c r="AW321" i="2"/>
  <c r="AV322" i="2"/>
  <c r="AW322" i="2"/>
  <c r="AV323" i="2"/>
  <c r="AW323" i="2"/>
  <c r="AV324" i="2"/>
  <c r="AW324" i="2"/>
  <c r="AV325" i="2"/>
  <c r="AW325" i="2"/>
  <c r="AV326" i="2"/>
  <c r="AW326" i="2"/>
  <c r="AV327" i="2"/>
  <c r="AW327" i="2"/>
  <c r="AV328" i="2"/>
  <c r="AW328" i="2"/>
  <c r="AV329" i="2"/>
  <c r="AW329" i="2"/>
  <c r="AV330" i="2"/>
  <c r="AW330" i="2"/>
  <c r="AV331" i="2"/>
  <c r="AW331" i="2"/>
  <c r="AV332" i="2"/>
  <c r="AW332" i="2"/>
  <c r="AV333" i="2"/>
  <c r="AW333" i="2"/>
  <c r="AV334" i="2"/>
  <c r="AW334" i="2"/>
  <c r="AV335" i="2"/>
  <c r="AW335" i="2"/>
  <c r="AV336" i="2"/>
  <c r="AW336" i="2"/>
  <c r="AV337" i="2"/>
  <c r="AW337" i="2"/>
  <c r="AV338" i="2"/>
  <c r="AW338" i="2"/>
  <c r="AV339" i="2"/>
  <c r="AW339" i="2"/>
  <c r="AV340" i="2"/>
  <c r="AW340" i="2"/>
  <c r="AV341" i="2"/>
  <c r="AW341" i="2"/>
  <c r="AV342" i="2"/>
  <c r="AW342" i="2"/>
  <c r="AV343" i="2"/>
  <c r="AW343" i="2"/>
  <c r="AV344" i="2"/>
  <c r="AW344" i="2"/>
  <c r="AV345" i="2"/>
  <c r="AW345" i="2"/>
  <c r="AV346" i="2"/>
  <c r="AW346" i="2"/>
  <c r="AV347" i="2"/>
  <c r="AW347" i="2"/>
  <c r="AV348" i="2"/>
  <c r="AW348" i="2"/>
  <c r="AV349" i="2"/>
  <c r="AW349" i="2"/>
  <c r="AV350" i="2"/>
  <c r="AW350" i="2"/>
  <c r="AV351" i="2"/>
  <c r="AW351" i="2"/>
  <c r="AV352" i="2"/>
  <c r="AW352" i="2"/>
  <c r="AV353" i="2"/>
  <c r="AW353" i="2"/>
  <c r="AV354" i="2"/>
  <c r="AW354" i="2"/>
  <c r="AV355" i="2"/>
  <c r="AW355" i="2"/>
  <c r="AV356" i="2"/>
  <c r="AW356" i="2"/>
  <c r="AV357" i="2"/>
  <c r="AW357" i="2"/>
  <c r="AV358" i="2"/>
  <c r="AW358" i="2"/>
  <c r="AV359" i="2"/>
  <c r="AW359" i="2"/>
  <c r="AV360" i="2"/>
  <c r="AW360" i="2"/>
  <c r="AV361" i="2"/>
  <c r="AW361" i="2"/>
  <c r="AV362" i="2"/>
  <c r="AW362" i="2"/>
  <c r="AV363" i="2"/>
  <c r="AW363" i="2"/>
  <c r="AV364" i="2"/>
  <c r="AW364" i="2"/>
  <c r="AV365" i="2"/>
  <c r="AW365" i="2"/>
  <c r="AV366" i="2"/>
  <c r="AW366" i="2"/>
  <c r="AV367" i="2"/>
  <c r="AW367" i="2"/>
  <c r="AV368" i="2"/>
  <c r="AW368" i="2"/>
  <c r="AV369" i="2"/>
  <c r="AW369" i="2"/>
  <c r="AV370" i="2"/>
  <c r="AW370" i="2"/>
  <c r="AV371" i="2"/>
  <c r="AW371" i="2"/>
  <c r="AV372" i="2"/>
  <c r="AW372" i="2"/>
  <c r="AV373" i="2"/>
  <c r="AW373" i="2"/>
  <c r="AV374" i="2"/>
  <c r="AW374" i="2"/>
  <c r="AV375" i="2"/>
  <c r="AW375" i="2"/>
  <c r="AV376" i="2"/>
  <c r="AW376" i="2"/>
  <c r="AV377" i="2"/>
  <c r="AW377" i="2"/>
  <c r="AV378" i="2"/>
  <c r="AW378" i="2"/>
  <c r="AV379" i="2"/>
  <c r="AW379" i="2"/>
  <c r="AV380" i="2"/>
  <c r="AW380" i="2"/>
  <c r="AV381" i="2"/>
  <c r="AW381" i="2"/>
  <c r="AV382" i="2"/>
  <c r="AW382" i="2"/>
  <c r="AV383" i="2"/>
  <c r="AW383" i="2"/>
  <c r="AV384" i="2"/>
  <c r="AW384" i="2"/>
  <c r="AV385" i="2"/>
  <c r="AW385" i="2"/>
  <c r="AV386" i="2"/>
  <c r="AW386" i="2"/>
  <c r="AV387" i="2"/>
  <c r="AW387" i="2"/>
  <c r="AV388" i="2"/>
  <c r="AW388" i="2"/>
  <c r="AV389" i="2"/>
  <c r="AW389" i="2"/>
  <c r="AV390" i="2"/>
  <c r="AW390" i="2"/>
  <c r="AV391" i="2"/>
  <c r="AW391" i="2"/>
  <c r="AV392" i="2"/>
  <c r="AW392" i="2"/>
  <c r="AV393" i="2"/>
  <c r="AW393" i="2"/>
  <c r="AV394" i="2"/>
  <c r="AW394" i="2"/>
  <c r="AV395" i="2"/>
  <c r="AW395" i="2"/>
  <c r="AV396" i="2"/>
  <c r="AW396" i="2"/>
  <c r="AV397" i="2"/>
  <c r="AW397" i="2"/>
  <c r="AV398" i="2"/>
  <c r="AW398" i="2"/>
  <c r="AV399" i="2"/>
  <c r="AW399" i="2"/>
  <c r="AV400" i="2"/>
  <c r="AW400" i="2"/>
  <c r="AV401" i="2"/>
  <c r="AW401" i="2"/>
  <c r="AV402" i="2"/>
  <c r="AW402" i="2"/>
  <c r="AV403" i="2"/>
  <c r="AW403" i="2"/>
  <c r="AV404" i="2"/>
  <c r="AW404" i="2"/>
  <c r="AV405" i="2"/>
  <c r="AW405" i="2"/>
  <c r="AV406" i="2"/>
  <c r="AW406" i="2"/>
  <c r="AV407" i="2"/>
  <c r="AW407" i="2"/>
  <c r="AV408" i="2"/>
  <c r="AW408" i="2"/>
  <c r="AV409" i="2"/>
  <c r="AW409" i="2"/>
  <c r="AV410" i="2"/>
  <c r="AW410" i="2"/>
  <c r="AV411" i="2"/>
  <c r="AW411" i="2"/>
  <c r="AV412" i="2"/>
  <c r="AW412" i="2"/>
  <c r="AV413" i="2"/>
  <c r="AW413" i="2"/>
  <c r="AV414" i="2"/>
  <c r="AW414" i="2"/>
  <c r="AV415" i="2"/>
  <c r="AW415" i="2"/>
  <c r="AV416" i="2"/>
  <c r="AW416" i="2"/>
  <c r="AV417" i="2"/>
  <c r="AW417" i="2"/>
  <c r="AV418" i="2"/>
  <c r="AW418" i="2"/>
  <c r="AV419" i="2"/>
  <c r="AW419" i="2"/>
  <c r="AV420" i="2"/>
  <c r="AW420" i="2"/>
  <c r="AV421" i="2"/>
  <c r="AW421" i="2"/>
  <c r="AV422" i="2"/>
  <c r="AW422" i="2"/>
  <c r="AV423" i="2"/>
  <c r="AW423" i="2"/>
  <c r="AV424" i="2"/>
  <c r="AW424" i="2"/>
  <c r="AV425" i="2"/>
  <c r="AW425" i="2"/>
  <c r="AV426" i="2"/>
  <c r="AW426" i="2"/>
  <c r="AV427" i="2"/>
  <c r="AW427" i="2"/>
  <c r="AV428" i="2"/>
  <c r="AW428" i="2"/>
  <c r="AV429" i="2"/>
  <c r="AW429" i="2"/>
  <c r="AV430" i="2"/>
  <c r="AW430" i="2"/>
  <c r="AV431" i="2"/>
  <c r="AW431" i="2"/>
  <c r="AV432" i="2"/>
  <c r="AW432" i="2"/>
  <c r="AV433" i="2"/>
  <c r="AW433" i="2"/>
  <c r="AV434" i="2"/>
  <c r="AW434" i="2"/>
  <c r="AV435" i="2"/>
  <c r="AW435" i="2"/>
  <c r="AV436" i="2"/>
  <c r="AW436" i="2"/>
  <c r="AV437" i="2"/>
  <c r="AW437" i="2"/>
  <c r="AV438" i="2"/>
  <c r="AW438" i="2"/>
  <c r="AV439" i="2"/>
  <c r="AW439" i="2"/>
  <c r="AV440" i="2"/>
  <c r="AW440" i="2"/>
  <c r="AV441" i="2"/>
  <c r="AW441" i="2"/>
  <c r="AV442" i="2"/>
  <c r="AW442" i="2"/>
  <c r="AV443" i="2"/>
  <c r="AW443" i="2"/>
  <c r="AV444" i="2"/>
  <c r="AW444" i="2"/>
  <c r="AV445" i="2"/>
  <c r="AW445" i="2"/>
  <c r="AV446" i="2"/>
  <c r="AW446" i="2"/>
  <c r="AV447" i="2"/>
  <c r="AW447" i="2"/>
  <c r="AV448" i="2"/>
  <c r="AW448" i="2"/>
  <c r="AV449" i="2"/>
  <c r="AW449" i="2"/>
  <c r="AV450" i="2"/>
  <c r="AW450" i="2"/>
  <c r="AV451" i="2"/>
  <c r="AW451" i="2"/>
  <c r="AV452" i="2"/>
  <c r="AW452" i="2"/>
  <c r="AV453" i="2"/>
  <c r="AW453" i="2"/>
  <c r="AV454" i="2"/>
  <c r="AW454" i="2"/>
  <c r="AV455" i="2"/>
  <c r="AW455" i="2"/>
  <c r="AV456" i="2"/>
  <c r="AW456" i="2"/>
  <c r="AV457" i="2"/>
  <c r="AW457" i="2"/>
  <c r="AV458" i="2"/>
  <c r="AW458" i="2"/>
  <c r="AV459" i="2"/>
  <c r="AW459" i="2"/>
  <c r="AV460" i="2"/>
  <c r="AW460" i="2"/>
  <c r="AV461" i="2"/>
  <c r="AW461" i="2"/>
  <c r="AV462" i="2"/>
  <c r="AW462" i="2"/>
  <c r="AV463" i="2"/>
  <c r="AW463" i="2"/>
  <c r="AV464" i="2"/>
  <c r="AW464" i="2"/>
  <c r="AV465" i="2"/>
  <c r="AW465" i="2"/>
  <c r="AV466" i="2"/>
  <c r="AW466" i="2"/>
  <c r="AV467" i="2"/>
  <c r="AW467" i="2"/>
  <c r="AV468" i="2"/>
  <c r="AW468" i="2"/>
  <c r="AV469" i="2"/>
  <c r="AW469" i="2"/>
  <c r="AV470" i="2"/>
  <c r="AW470" i="2"/>
  <c r="AV471" i="2"/>
  <c r="AW471" i="2"/>
  <c r="AV472" i="2"/>
  <c r="AW472" i="2"/>
  <c r="AV473" i="2"/>
  <c r="AW473" i="2"/>
  <c r="AV474" i="2"/>
  <c r="AW474" i="2"/>
  <c r="AV475" i="2"/>
  <c r="AW475" i="2"/>
  <c r="AV476" i="2"/>
  <c r="AW476" i="2"/>
  <c r="AV477" i="2"/>
  <c r="AW477" i="2"/>
  <c r="AV478" i="2"/>
  <c r="AW478" i="2"/>
  <c r="AV479" i="2"/>
  <c r="AW479" i="2"/>
  <c r="AV480" i="2"/>
  <c r="AW480" i="2"/>
  <c r="AV481" i="2"/>
  <c r="AW481" i="2"/>
  <c r="AV482" i="2"/>
  <c r="AW482" i="2"/>
  <c r="AV483" i="2"/>
  <c r="AW483" i="2"/>
  <c r="AV484" i="2"/>
  <c r="AW484" i="2"/>
  <c r="AV485" i="2"/>
  <c r="AW485" i="2"/>
  <c r="AV486" i="2"/>
  <c r="AW486" i="2"/>
  <c r="AV487" i="2"/>
  <c r="AW487" i="2"/>
  <c r="AV488" i="2"/>
  <c r="AW488" i="2"/>
  <c r="AV489" i="2"/>
  <c r="AW489" i="2"/>
  <c r="AV490" i="2"/>
  <c r="AW490" i="2"/>
  <c r="AV491" i="2"/>
  <c r="AW491" i="2"/>
  <c r="AV492" i="2"/>
  <c r="AW492" i="2"/>
  <c r="AV493" i="2"/>
  <c r="AW493" i="2"/>
  <c r="AV494" i="2"/>
  <c r="AW494" i="2"/>
  <c r="AV495" i="2"/>
  <c r="AW495" i="2"/>
  <c r="AV496" i="2"/>
  <c r="AW496" i="2"/>
  <c r="AV497" i="2"/>
  <c r="AW497" i="2"/>
  <c r="AV498" i="2"/>
  <c r="AW498" i="2"/>
  <c r="AV499" i="2"/>
  <c r="AW499" i="2"/>
  <c r="AV500" i="2"/>
  <c r="AW500" i="2"/>
  <c r="AV501" i="2"/>
  <c r="AW501" i="2"/>
  <c r="AV502" i="2"/>
  <c r="AW502" i="2"/>
  <c r="AV503" i="2"/>
  <c r="AW503" i="2"/>
  <c r="AV504" i="2"/>
  <c r="AW504" i="2"/>
  <c r="AV505" i="2"/>
  <c r="AW505" i="2"/>
  <c r="AV506" i="2"/>
  <c r="AW506" i="2"/>
  <c r="AV507" i="2"/>
  <c r="AW507" i="2"/>
  <c r="AV508" i="2"/>
  <c r="AW508" i="2"/>
  <c r="AV509" i="2"/>
  <c r="AW509" i="2"/>
  <c r="AV510" i="2"/>
  <c r="AW510" i="2"/>
  <c r="AV511" i="2"/>
  <c r="AW511" i="2"/>
  <c r="AV512" i="2"/>
  <c r="AW512" i="2"/>
  <c r="AV513" i="2"/>
  <c r="AW513" i="2"/>
  <c r="AV514" i="2"/>
  <c r="AW514" i="2"/>
  <c r="AV515" i="2"/>
  <c r="AW515" i="2"/>
  <c r="AV516" i="2"/>
  <c r="AW516" i="2"/>
  <c r="AV517" i="2"/>
  <c r="AW517" i="2"/>
  <c r="AV518" i="2"/>
  <c r="AW518" i="2"/>
  <c r="AV519" i="2"/>
  <c r="AW519" i="2"/>
  <c r="AV520" i="2"/>
  <c r="AW520" i="2"/>
  <c r="AV521" i="2"/>
  <c r="AW521" i="2"/>
  <c r="AV522" i="2"/>
  <c r="AW522" i="2"/>
  <c r="AV523" i="2"/>
  <c r="AW523" i="2"/>
  <c r="AV524" i="2"/>
  <c r="AW524" i="2"/>
  <c r="AV525" i="2"/>
  <c r="AW525" i="2"/>
  <c r="AV526" i="2"/>
  <c r="AW526" i="2"/>
  <c r="AV527" i="2"/>
  <c r="AW527" i="2"/>
  <c r="AV528" i="2"/>
  <c r="AW528" i="2"/>
  <c r="AV529" i="2"/>
  <c r="AW529" i="2"/>
  <c r="AV530" i="2"/>
  <c r="AW530" i="2"/>
  <c r="AV531" i="2"/>
  <c r="AW531" i="2"/>
  <c r="AV532" i="2"/>
  <c r="AW532" i="2"/>
  <c r="AV533" i="2"/>
  <c r="AW533" i="2"/>
  <c r="AV534" i="2"/>
  <c r="AW534" i="2"/>
  <c r="AV535" i="2"/>
  <c r="AW535" i="2"/>
  <c r="AV536" i="2"/>
  <c r="AW536" i="2"/>
  <c r="AV537" i="2"/>
  <c r="AW537" i="2"/>
  <c r="AV538" i="2"/>
  <c r="AW538" i="2"/>
  <c r="AV539" i="2"/>
  <c r="AW539" i="2"/>
  <c r="AV540" i="2"/>
  <c r="AW540" i="2"/>
  <c r="AV541" i="2"/>
  <c r="AW541" i="2"/>
  <c r="AV542" i="2"/>
  <c r="AW542" i="2"/>
  <c r="AV543" i="2"/>
  <c r="AW543" i="2"/>
  <c r="AV544" i="2"/>
  <c r="AW544" i="2"/>
  <c r="AV545" i="2"/>
  <c r="AW545" i="2"/>
  <c r="AV546" i="2"/>
  <c r="AW546" i="2"/>
  <c r="AV547" i="2"/>
  <c r="AW547" i="2"/>
  <c r="AV548" i="2"/>
  <c r="AW548" i="2"/>
  <c r="AV549" i="2"/>
  <c r="AW549" i="2"/>
  <c r="AV550" i="2"/>
  <c r="AW550" i="2"/>
  <c r="AV551" i="2"/>
  <c r="AW551" i="2"/>
  <c r="AV552" i="2"/>
  <c r="AW552" i="2"/>
  <c r="AV553" i="2"/>
  <c r="AW553" i="2"/>
  <c r="AV554" i="2"/>
  <c r="AW554" i="2"/>
  <c r="AV555" i="2"/>
  <c r="AW555" i="2"/>
  <c r="AV556" i="2"/>
  <c r="AW556" i="2"/>
  <c r="AV557" i="2"/>
  <c r="AW557" i="2"/>
  <c r="AV558" i="2"/>
  <c r="AW558" i="2"/>
  <c r="AV559" i="2"/>
  <c r="AW559" i="2"/>
  <c r="AV560" i="2"/>
  <c r="AW560" i="2"/>
  <c r="AV561" i="2"/>
  <c r="AW561" i="2"/>
  <c r="AV562" i="2"/>
  <c r="AW562" i="2"/>
  <c r="AV563" i="2"/>
  <c r="AW563" i="2"/>
  <c r="AV564" i="2"/>
  <c r="AW564" i="2"/>
  <c r="AV565" i="2"/>
  <c r="AW565" i="2"/>
  <c r="AV566" i="2"/>
  <c r="AW566" i="2"/>
  <c r="AV567" i="2"/>
  <c r="AW567" i="2"/>
  <c r="AV568" i="2"/>
  <c r="AW568" i="2"/>
  <c r="AV569" i="2"/>
  <c r="AW569" i="2"/>
  <c r="AV570" i="2"/>
  <c r="AW570" i="2"/>
  <c r="AV571" i="2"/>
  <c r="AW571" i="2"/>
  <c r="AV572" i="2"/>
  <c r="AW572" i="2"/>
  <c r="AV573" i="2"/>
  <c r="AW573" i="2"/>
  <c r="AV574" i="2"/>
  <c r="AW574" i="2"/>
  <c r="AV575" i="2"/>
  <c r="AW575" i="2"/>
  <c r="AV576" i="2"/>
  <c r="AW576" i="2"/>
  <c r="AV577" i="2"/>
  <c r="AW577" i="2"/>
  <c r="AV578" i="2"/>
  <c r="AW578" i="2"/>
  <c r="AV579" i="2"/>
  <c r="AW579" i="2"/>
  <c r="AV580" i="2"/>
  <c r="AW580" i="2"/>
  <c r="AV581" i="2"/>
  <c r="AW581" i="2"/>
  <c r="AV582" i="2"/>
  <c r="AW582" i="2"/>
  <c r="AV583" i="2"/>
  <c r="AW583" i="2"/>
  <c r="AV584" i="2"/>
  <c r="AW584" i="2"/>
  <c r="AV585" i="2"/>
  <c r="AW585" i="2"/>
  <c r="AV586" i="2"/>
  <c r="AW586" i="2"/>
  <c r="AV587" i="2"/>
  <c r="AW587" i="2"/>
  <c r="AV588" i="2"/>
  <c r="AW588" i="2"/>
  <c r="AV589" i="2"/>
  <c r="AW589" i="2"/>
  <c r="AV590" i="2"/>
  <c r="AW590" i="2"/>
  <c r="AV591" i="2"/>
  <c r="AW591" i="2"/>
  <c r="AV592" i="2"/>
  <c r="AW592" i="2"/>
  <c r="AV593" i="2"/>
  <c r="AW593" i="2"/>
  <c r="AV594" i="2"/>
  <c r="AW594" i="2"/>
  <c r="AV595" i="2"/>
  <c r="AW595" i="2"/>
  <c r="AV596" i="2"/>
  <c r="AW596" i="2"/>
  <c r="AV597" i="2"/>
  <c r="AW597" i="2"/>
  <c r="AV598" i="2"/>
  <c r="AW598" i="2"/>
  <c r="AV599" i="2"/>
  <c r="AW599" i="2"/>
  <c r="AV600" i="2"/>
  <c r="AW600" i="2"/>
  <c r="AV601" i="2"/>
  <c r="AW601" i="2"/>
  <c r="AV602" i="2"/>
  <c r="AW602" i="2"/>
  <c r="AV603" i="2"/>
  <c r="AW603" i="2"/>
  <c r="AV604" i="2"/>
  <c r="AW604" i="2"/>
  <c r="AV605" i="2"/>
  <c r="AW605" i="2"/>
  <c r="AV606" i="2"/>
  <c r="AW606" i="2"/>
  <c r="AV607" i="2"/>
  <c r="AW607" i="2"/>
  <c r="AV608" i="2"/>
  <c r="AW608" i="2"/>
  <c r="AV609" i="2"/>
  <c r="AW609" i="2"/>
  <c r="AV610" i="2"/>
  <c r="AW610" i="2"/>
  <c r="AV611" i="2"/>
  <c r="AW611" i="2"/>
  <c r="AV612" i="2"/>
  <c r="AW612" i="2"/>
  <c r="AV613" i="2"/>
  <c r="AW613" i="2"/>
  <c r="AV614" i="2"/>
  <c r="AW614" i="2"/>
  <c r="AV615" i="2"/>
  <c r="AW615" i="2"/>
  <c r="AV616" i="2"/>
  <c r="AW616" i="2"/>
  <c r="AV617" i="2"/>
  <c r="AW617" i="2"/>
  <c r="AV618" i="2"/>
  <c r="AW618" i="2"/>
  <c r="AV619" i="2"/>
  <c r="AW619" i="2"/>
  <c r="AV620" i="2"/>
  <c r="AW620" i="2"/>
  <c r="AV621" i="2"/>
  <c r="AW621" i="2"/>
  <c r="AV622" i="2"/>
  <c r="AW622" i="2"/>
  <c r="AV623" i="2"/>
  <c r="AW623" i="2"/>
  <c r="AV624" i="2"/>
  <c r="AW624" i="2"/>
  <c r="AV625" i="2"/>
  <c r="AW625" i="2"/>
  <c r="AV626" i="2"/>
  <c r="AW626" i="2"/>
  <c r="AV627" i="2"/>
  <c r="AW627" i="2"/>
  <c r="AV628" i="2"/>
  <c r="AW628" i="2"/>
  <c r="AV629" i="2"/>
  <c r="AW629" i="2"/>
  <c r="AV630" i="2"/>
  <c r="AW630" i="2"/>
  <c r="AV631" i="2"/>
  <c r="AW631" i="2"/>
  <c r="AV632" i="2"/>
  <c r="AW632" i="2"/>
  <c r="AV633" i="2"/>
  <c r="AW633" i="2"/>
  <c r="AV634" i="2"/>
  <c r="AW634" i="2"/>
  <c r="AV635" i="2"/>
  <c r="AW635" i="2"/>
  <c r="AV636" i="2"/>
  <c r="AW636" i="2"/>
  <c r="AV637" i="2"/>
  <c r="AW637" i="2"/>
  <c r="AV638" i="2"/>
  <c r="AW638" i="2"/>
  <c r="AV639" i="2"/>
  <c r="AW639" i="2"/>
  <c r="AV640" i="2"/>
  <c r="AW640" i="2"/>
  <c r="AV641" i="2"/>
  <c r="AW641" i="2"/>
  <c r="AV642" i="2"/>
  <c r="AW642" i="2"/>
  <c r="AV643" i="2"/>
  <c r="AW643" i="2"/>
  <c r="AV644" i="2"/>
  <c r="AW644" i="2"/>
  <c r="AV645" i="2"/>
  <c r="AW645" i="2"/>
  <c r="AV646" i="2"/>
  <c r="AW646" i="2"/>
  <c r="AV647" i="2"/>
  <c r="AW647" i="2"/>
  <c r="AV648" i="2"/>
  <c r="AW648" i="2"/>
  <c r="AV649" i="2"/>
  <c r="AW649" i="2"/>
  <c r="AV650" i="2"/>
  <c r="AW650" i="2"/>
  <c r="AV651" i="2"/>
  <c r="AW651" i="2"/>
  <c r="AV652" i="2"/>
  <c r="AW652" i="2"/>
  <c r="AV653" i="2"/>
  <c r="AW653" i="2"/>
  <c r="AV654" i="2"/>
  <c r="AW654" i="2"/>
  <c r="AV655" i="2"/>
  <c r="AW655" i="2"/>
  <c r="AV656" i="2"/>
  <c r="AW656" i="2"/>
  <c r="AV657" i="2"/>
  <c r="AW657" i="2"/>
  <c r="AV658" i="2"/>
  <c r="AW658" i="2"/>
  <c r="AV659" i="2"/>
  <c r="AW659" i="2"/>
  <c r="AV660" i="2"/>
  <c r="AW660" i="2"/>
  <c r="AV661" i="2"/>
  <c r="AW661" i="2"/>
  <c r="AV662" i="2"/>
  <c r="AW662" i="2"/>
  <c r="AV663" i="2"/>
  <c r="AW663" i="2"/>
  <c r="AV664" i="2"/>
  <c r="AW664" i="2"/>
  <c r="AV665" i="2"/>
  <c r="AW665" i="2"/>
  <c r="AV666" i="2"/>
  <c r="AW666" i="2"/>
  <c r="AV667" i="2"/>
  <c r="AW667" i="2"/>
  <c r="AV668" i="2"/>
  <c r="AW668" i="2"/>
  <c r="AV669" i="2"/>
  <c r="AW669" i="2"/>
  <c r="AV670" i="2"/>
  <c r="AW670" i="2"/>
  <c r="AV671" i="2"/>
  <c r="AW671" i="2"/>
  <c r="AV672" i="2"/>
  <c r="AW672" i="2"/>
  <c r="AV673" i="2"/>
  <c r="AW673" i="2"/>
  <c r="AV674" i="2"/>
  <c r="AW674" i="2"/>
  <c r="AV675" i="2"/>
  <c r="AW675" i="2"/>
  <c r="AV676" i="2"/>
  <c r="AW676" i="2"/>
  <c r="AV677" i="2"/>
  <c r="AW677" i="2"/>
  <c r="AV678" i="2"/>
  <c r="AW678" i="2"/>
  <c r="AV679" i="2"/>
  <c r="AW679" i="2"/>
  <c r="AV680" i="2"/>
  <c r="AW680" i="2"/>
  <c r="AV681" i="2"/>
  <c r="AW681" i="2"/>
  <c r="AV682" i="2"/>
  <c r="AW682" i="2"/>
  <c r="AV683" i="2"/>
  <c r="AW683" i="2"/>
  <c r="AV684" i="2"/>
  <c r="AW684" i="2"/>
  <c r="AV685" i="2"/>
  <c r="AW685" i="2"/>
  <c r="AV686" i="2"/>
  <c r="AW686" i="2"/>
  <c r="AV687" i="2"/>
  <c r="AW687" i="2"/>
  <c r="AV688" i="2"/>
  <c r="AW688" i="2"/>
  <c r="AV689" i="2"/>
  <c r="AW689" i="2"/>
  <c r="AV690" i="2"/>
  <c r="AW690" i="2"/>
  <c r="AV691" i="2"/>
  <c r="AW691" i="2"/>
  <c r="AV692" i="2"/>
  <c r="AW692" i="2"/>
  <c r="AV693" i="2"/>
  <c r="AW693" i="2"/>
  <c r="AV694" i="2"/>
  <c r="AW694" i="2"/>
  <c r="AV695" i="2"/>
  <c r="AW695" i="2"/>
  <c r="AV696" i="2"/>
  <c r="AW696" i="2"/>
  <c r="AV697" i="2"/>
  <c r="AW697" i="2"/>
  <c r="AV698" i="2"/>
  <c r="AW698" i="2"/>
  <c r="AV699" i="2"/>
  <c r="AW699" i="2"/>
  <c r="AV700" i="2"/>
  <c r="AW700" i="2"/>
  <c r="AV701" i="2"/>
  <c r="AW701" i="2"/>
  <c r="AV702" i="2"/>
  <c r="AW702" i="2"/>
  <c r="AV703" i="2"/>
  <c r="AW703" i="2"/>
  <c r="AV704" i="2"/>
  <c r="AW704" i="2"/>
  <c r="AV705" i="2"/>
  <c r="AW705" i="2"/>
  <c r="AV706" i="2"/>
  <c r="AW706" i="2"/>
  <c r="AV707" i="2"/>
  <c r="AW707" i="2"/>
  <c r="AV708" i="2"/>
  <c r="AW708" i="2"/>
  <c r="AV709" i="2"/>
  <c r="AW709" i="2"/>
  <c r="AV710" i="2"/>
  <c r="AW710" i="2"/>
  <c r="AV711" i="2"/>
  <c r="AW711" i="2"/>
  <c r="AV712" i="2"/>
  <c r="AW712" i="2"/>
  <c r="AV713" i="2"/>
  <c r="AW713" i="2"/>
  <c r="AV714" i="2"/>
  <c r="AW714" i="2"/>
  <c r="AV715" i="2"/>
  <c r="AW715" i="2"/>
  <c r="AV716" i="2"/>
  <c r="AW716" i="2"/>
  <c r="AV717" i="2"/>
  <c r="AW717" i="2"/>
  <c r="AV718" i="2"/>
  <c r="AW718" i="2"/>
  <c r="AV719" i="2"/>
  <c r="AW719" i="2"/>
  <c r="AV720" i="2"/>
  <c r="AW720" i="2"/>
  <c r="AV721" i="2"/>
  <c r="AW721" i="2"/>
  <c r="AV722" i="2"/>
  <c r="AW722" i="2"/>
  <c r="AV723" i="2"/>
  <c r="AW723" i="2"/>
  <c r="AV724" i="2"/>
  <c r="AW724" i="2"/>
  <c r="AV725" i="2"/>
  <c r="AW725" i="2"/>
  <c r="AV726" i="2"/>
  <c r="AW726" i="2"/>
  <c r="AV727" i="2"/>
  <c r="AW727" i="2"/>
  <c r="AV728" i="2"/>
  <c r="AW728" i="2"/>
  <c r="AV729" i="2"/>
  <c r="AW729" i="2"/>
  <c r="AV730" i="2"/>
  <c r="AW730" i="2"/>
  <c r="AV731" i="2"/>
  <c r="AW731" i="2"/>
  <c r="AV732" i="2"/>
  <c r="AW732" i="2"/>
  <c r="AV733" i="2"/>
  <c r="AW733" i="2"/>
  <c r="AV734" i="2"/>
  <c r="AW734" i="2"/>
  <c r="AV735" i="2"/>
  <c r="AW735" i="2"/>
  <c r="AV736" i="2"/>
  <c r="AW736" i="2"/>
  <c r="AV737" i="2"/>
  <c r="AW737" i="2"/>
  <c r="AV738" i="2"/>
  <c r="AW738" i="2"/>
  <c r="AV739" i="2"/>
  <c r="AW739" i="2"/>
  <c r="AV740" i="2"/>
  <c r="AW740" i="2"/>
  <c r="AV741" i="2"/>
  <c r="AW741" i="2"/>
  <c r="AV742" i="2"/>
  <c r="AW742" i="2"/>
  <c r="AV743" i="2"/>
  <c r="AW743" i="2"/>
  <c r="AV744" i="2"/>
  <c r="AW744" i="2"/>
  <c r="AV745" i="2"/>
  <c r="AW745" i="2"/>
  <c r="AV746" i="2"/>
  <c r="AW746" i="2"/>
  <c r="AV747" i="2"/>
  <c r="AW747" i="2"/>
  <c r="AV748" i="2"/>
  <c r="AW748" i="2"/>
  <c r="AV749" i="2"/>
  <c r="AW749" i="2"/>
  <c r="AV750" i="2"/>
  <c r="AW750" i="2"/>
  <c r="AV751" i="2"/>
  <c r="AW751" i="2"/>
  <c r="AV752" i="2"/>
  <c r="AW752" i="2"/>
  <c r="AV753" i="2"/>
  <c r="AW753" i="2"/>
  <c r="AV754" i="2"/>
  <c r="AW754" i="2"/>
  <c r="AV755" i="2"/>
  <c r="AW755" i="2"/>
  <c r="AV756" i="2"/>
  <c r="AW756" i="2"/>
  <c r="AV757" i="2"/>
  <c r="AW757" i="2"/>
  <c r="AV758" i="2"/>
  <c r="AW758" i="2"/>
  <c r="AV759" i="2"/>
  <c r="AW759" i="2"/>
  <c r="AV760" i="2"/>
  <c r="AW760" i="2"/>
  <c r="AV761" i="2"/>
  <c r="AW761" i="2"/>
  <c r="AV762" i="2"/>
  <c r="AW762" i="2"/>
  <c r="AV763" i="2"/>
  <c r="AW763" i="2"/>
  <c r="AV764" i="2"/>
  <c r="AW764" i="2"/>
  <c r="AV765" i="2"/>
  <c r="AW765" i="2"/>
  <c r="AV766" i="2"/>
  <c r="AW766" i="2"/>
  <c r="AV767" i="2"/>
  <c r="AW767" i="2"/>
  <c r="AV768" i="2"/>
  <c r="AW768" i="2"/>
  <c r="AV769" i="2"/>
  <c r="AW769" i="2"/>
  <c r="AV770" i="2"/>
  <c r="AW770" i="2"/>
  <c r="AV771" i="2"/>
  <c r="AW771" i="2"/>
  <c r="AV772" i="2"/>
  <c r="AW772" i="2"/>
  <c r="AV773" i="2"/>
  <c r="AW773" i="2"/>
  <c r="AV774" i="2"/>
  <c r="AW774" i="2"/>
  <c r="AV775" i="2"/>
  <c r="AW775" i="2"/>
  <c r="AV776" i="2"/>
  <c r="AW776" i="2"/>
  <c r="AV777" i="2"/>
  <c r="AW777" i="2"/>
  <c r="AV778" i="2"/>
  <c r="AW778" i="2"/>
  <c r="AV779" i="2"/>
  <c r="AW779" i="2"/>
  <c r="AV780" i="2"/>
  <c r="AW780" i="2"/>
  <c r="AV781" i="2"/>
  <c r="AW781" i="2"/>
  <c r="AV782" i="2"/>
  <c r="AW782" i="2"/>
  <c r="AV783" i="2"/>
  <c r="AW783" i="2"/>
  <c r="AV784" i="2"/>
  <c r="AW784" i="2"/>
  <c r="AV785" i="2"/>
  <c r="AW785" i="2"/>
  <c r="AV786" i="2"/>
  <c r="AW786" i="2"/>
  <c r="AV787" i="2"/>
  <c r="AW787" i="2"/>
  <c r="AV788" i="2"/>
  <c r="AW788" i="2"/>
  <c r="AV789" i="2"/>
  <c r="AW789" i="2"/>
  <c r="AV790" i="2"/>
  <c r="AW790" i="2"/>
  <c r="AV791" i="2"/>
  <c r="AW791" i="2"/>
  <c r="AV792" i="2"/>
  <c r="AW792" i="2"/>
  <c r="AV793" i="2"/>
  <c r="AW793" i="2"/>
  <c r="AV794" i="2"/>
  <c r="AW794" i="2"/>
  <c r="AV795" i="2"/>
  <c r="AW795" i="2"/>
  <c r="AV796" i="2"/>
  <c r="AW796" i="2"/>
  <c r="AV797" i="2"/>
  <c r="AW797" i="2"/>
  <c r="AV798" i="2"/>
  <c r="AW798" i="2"/>
  <c r="AV799" i="2"/>
  <c r="AW799" i="2"/>
  <c r="AV800" i="2"/>
  <c r="AW800" i="2"/>
  <c r="AV801" i="2"/>
  <c r="AW801" i="2"/>
  <c r="AV802" i="2"/>
  <c r="AW802" i="2"/>
  <c r="AV803" i="2"/>
  <c r="AW803" i="2"/>
  <c r="AV804" i="2"/>
  <c r="AW804" i="2"/>
  <c r="AV805" i="2"/>
  <c r="AW805" i="2"/>
  <c r="AV806" i="2"/>
  <c r="AW806" i="2"/>
  <c r="AV13" i="2"/>
  <c r="AW13" i="2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3" i="3"/>
  <c r="AZ10" i="3" l="1"/>
  <c r="BA10" i="3" s="1"/>
  <c r="AZ11" i="3"/>
  <c r="BA11" i="3" s="1"/>
  <c r="AZ12" i="3"/>
  <c r="BA12" i="3" s="1"/>
  <c r="AZ13" i="3"/>
  <c r="BA13" i="3" s="1"/>
  <c r="AZ14" i="3"/>
  <c r="BA14" i="3" s="1"/>
  <c r="AZ15" i="3"/>
  <c r="BA15" i="3" s="1"/>
  <c r="AZ16" i="3"/>
  <c r="BA16" i="3" s="1"/>
  <c r="AZ17" i="3"/>
  <c r="BA17" i="3" s="1"/>
  <c r="AZ18" i="3"/>
  <c r="BA18" i="3" s="1"/>
  <c r="AZ19" i="3"/>
  <c r="BA19" i="3" s="1"/>
  <c r="AZ20" i="3"/>
  <c r="BA20" i="3" s="1"/>
  <c r="AZ21" i="3"/>
  <c r="BA21" i="3" s="1"/>
  <c r="AZ22" i="3"/>
  <c r="BA22" i="3" s="1"/>
  <c r="AZ23" i="3"/>
  <c r="BA23" i="3" s="1"/>
  <c r="AZ24" i="3"/>
  <c r="BA24" i="3" s="1"/>
  <c r="AZ25" i="3"/>
  <c r="BA25" i="3" s="1"/>
  <c r="AZ26" i="3"/>
  <c r="BA26" i="3" s="1"/>
  <c r="AZ27" i="3"/>
  <c r="BA27" i="3" s="1"/>
  <c r="AZ28" i="3"/>
  <c r="BA28" i="3" s="1"/>
  <c r="AZ29" i="3"/>
  <c r="BA29" i="3" s="1"/>
  <c r="AZ30" i="3"/>
  <c r="BA30" i="3" s="1"/>
  <c r="AZ31" i="3"/>
  <c r="BA31" i="3" s="1"/>
  <c r="AZ32" i="3"/>
  <c r="BA32" i="3" s="1"/>
  <c r="AZ33" i="3"/>
  <c r="BA33" i="3" s="1"/>
  <c r="AZ34" i="3"/>
  <c r="BA34" i="3" s="1"/>
  <c r="AZ35" i="3"/>
  <c r="BA35" i="3" s="1"/>
  <c r="AZ36" i="3"/>
  <c r="BA36" i="3" s="1"/>
  <c r="AZ37" i="3"/>
  <c r="BA37" i="3" s="1"/>
  <c r="AZ38" i="3"/>
  <c r="BA38" i="3" s="1"/>
  <c r="AZ39" i="3"/>
  <c r="BA39" i="3" s="1"/>
  <c r="AZ40" i="3"/>
  <c r="BA40" i="3" s="1"/>
  <c r="AZ41" i="3"/>
  <c r="BA41" i="3" s="1"/>
  <c r="AZ42" i="3"/>
  <c r="BA42" i="3" s="1"/>
  <c r="AZ43" i="3"/>
  <c r="BA43" i="3" s="1"/>
  <c r="AZ44" i="3"/>
  <c r="BA44" i="3" s="1"/>
  <c r="AZ45" i="3"/>
  <c r="BA45" i="3" s="1"/>
  <c r="AZ46" i="3"/>
  <c r="BA46" i="3" s="1"/>
  <c r="AZ47" i="3"/>
  <c r="BA47" i="3" s="1"/>
  <c r="AZ48" i="3"/>
  <c r="BA48" i="3" s="1"/>
  <c r="AZ49" i="3"/>
  <c r="BA49" i="3" s="1"/>
  <c r="AZ50" i="3"/>
  <c r="BA50" i="3" s="1"/>
  <c r="AZ51" i="3"/>
  <c r="BA51" i="3" s="1"/>
  <c r="AZ52" i="3"/>
  <c r="BA52" i="3" s="1"/>
  <c r="AZ53" i="3"/>
  <c r="BA53" i="3" s="1"/>
  <c r="AZ54" i="3"/>
  <c r="BA54" i="3" s="1"/>
  <c r="AZ55" i="3"/>
  <c r="BA55" i="3" s="1"/>
  <c r="AZ56" i="3"/>
  <c r="BA56" i="3" s="1"/>
  <c r="AZ57" i="3"/>
  <c r="BA57" i="3" s="1"/>
  <c r="AZ58" i="3"/>
  <c r="BA58" i="3" s="1"/>
  <c r="AZ59" i="3"/>
  <c r="BA59" i="3" s="1"/>
  <c r="AZ60" i="3"/>
  <c r="BA60" i="3" s="1"/>
  <c r="AZ61" i="3"/>
  <c r="BA61" i="3" s="1"/>
  <c r="AZ62" i="3"/>
  <c r="BA62" i="3" s="1"/>
  <c r="AZ63" i="3"/>
  <c r="BA63" i="3" s="1"/>
  <c r="AZ64" i="3"/>
  <c r="BA64" i="3" s="1"/>
  <c r="AZ65" i="3"/>
  <c r="BA65" i="3" s="1"/>
  <c r="AZ66" i="3"/>
  <c r="BA66" i="3" s="1"/>
  <c r="AZ67" i="3"/>
  <c r="BA67" i="3" s="1"/>
  <c r="AZ68" i="3"/>
  <c r="BA68" i="3" s="1"/>
  <c r="AZ69" i="3"/>
  <c r="BA69" i="3" s="1"/>
  <c r="AZ70" i="3"/>
  <c r="BA70" i="3" s="1"/>
  <c r="AZ71" i="3"/>
  <c r="BA71" i="3" s="1"/>
  <c r="AZ72" i="3"/>
  <c r="BA72" i="3" s="1"/>
  <c r="AZ73" i="3"/>
  <c r="BA73" i="3" s="1"/>
  <c r="AZ74" i="3"/>
  <c r="BA74" i="3" s="1"/>
  <c r="AZ75" i="3"/>
  <c r="BA75" i="3" s="1"/>
  <c r="AZ76" i="3"/>
  <c r="BA76" i="3" s="1"/>
  <c r="AZ77" i="3"/>
  <c r="BA77" i="3" s="1"/>
  <c r="AZ78" i="3"/>
  <c r="BA78" i="3" s="1"/>
  <c r="AZ79" i="3"/>
  <c r="BA79" i="3" s="1"/>
  <c r="AZ80" i="3"/>
  <c r="BA80" i="3" s="1"/>
  <c r="AZ81" i="3"/>
  <c r="BA81" i="3" s="1"/>
  <c r="AZ82" i="3"/>
  <c r="BA82" i="3" s="1"/>
  <c r="AZ83" i="3"/>
  <c r="BA83" i="3" s="1"/>
  <c r="AZ84" i="3"/>
  <c r="BA84" i="3" s="1"/>
  <c r="AZ85" i="3"/>
  <c r="BA85" i="3" s="1"/>
  <c r="AZ86" i="3"/>
  <c r="BA86" i="3" s="1"/>
  <c r="AZ87" i="3"/>
  <c r="BA87" i="3" s="1"/>
  <c r="AZ88" i="3"/>
  <c r="BA88" i="3" s="1"/>
  <c r="AZ89" i="3"/>
  <c r="BA89" i="3" s="1"/>
  <c r="AZ4" i="3"/>
  <c r="BA4" i="3" s="1"/>
  <c r="AZ5" i="3"/>
  <c r="BA5" i="3" s="1"/>
  <c r="AZ6" i="3"/>
  <c r="BA6" i="3" s="1"/>
  <c r="AZ7" i="3"/>
  <c r="BA7" i="3" s="1"/>
  <c r="AZ8" i="3"/>
  <c r="BA8" i="3" s="1"/>
  <c r="AZ9" i="3"/>
  <c r="BA9" i="3" s="1"/>
  <c r="AZ3" i="3"/>
  <c r="BA3" i="3" s="1"/>
  <c r="AR4" i="2"/>
  <c r="AS4" i="2"/>
  <c r="AR5" i="2"/>
  <c r="AS5" i="2"/>
  <c r="AR6" i="2"/>
  <c r="AS6" i="2"/>
  <c r="AR7" i="2"/>
  <c r="AS7" i="2"/>
  <c r="AR8" i="2"/>
  <c r="AS8" i="2"/>
  <c r="AR9" i="2"/>
  <c r="AS9" i="2"/>
  <c r="AR10" i="2"/>
  <c r="AS10" i="2"/>
  <c r="AR11" i="2"/>
  <c r="AS11" i="2"/>
  <c r="AR12" i="2"/>
  <c r="AS12" i="2"/>
  <c r="AR13" i="2"/>
  <c r="AS13" i="2"/>
  <c r="AR14" i="2"/>
  <c r="AS14" i="2"/>
  <c r="AR15" i="2"/>
  <c r="AS15" i="2"/>
  <c r="AR16" i="2"/>
  <c r="AS16" i="2"/>
  <c r="AR17" i="2"/>
  <c r="AS17" i="2"/>
  <c r="AR18" i="2"/>
  <c r="AS18" i="2"/>
  <c r="AR19" i="2"/>
  <c r="AS19" i="2"/>
  <c r="AR20" i="2"/>
  <c r="AS20" i="2"/>
  <c r="AR21" i="2"/>
  <c r="AS21" i="2"/>
  <c r="AR22" i="2"/>
  <c r="AS22" i="2"/>
  <c r="AR23" i="2"/>
  <c r="AS23" i="2"/>
  <c r="AR24" i="2"/>
  <c r="AS24" i="2"/>
  <c r="AR25" i="2"/>
  <c r="AS25" i="2"/>
  <c r="AR26" i="2"/>
  <c r="AS26" i="2"/>
  <c r="AR27" i="2"/>
  <c r="AS27" i="2"/>
  <c r="AR28" i="2"/>
  <c r="AS28" i="2"/>
  <c r="AR29" i="2"/>
  <c r="AS29" i="2"/>
  <c r="AR30" i="2"/>
  <c r="AS30" i="2"/>
  <c r="AR31" i="2"/>
  <c r="AS31" i="2"/>
  <c r="AR32" i="2"/>
  <c r="AS32" i="2"/>
  <c r="AR33" i="2"/>
  <c r="AS33" i="2"/>
  <c r="AR34" i="2"/>
  <c r="AS34" i="2"/>
  <c r="AR35" i="2"/>
  <c r="AS35" i="2"/>
  <c r="AR36" i="2"/>
  <c r="AS36" i="2"/>
  <c r="AR37" i="2"/>
  <c r="AS37" i="2"/>
  <c r="AR38" i="2"/>
  <c r="AS38" i="2"/>
  <c r="AR39" i="2"/>
  <c r="AS39" i="2"/>
  <c r="AR40" i="2"/>
  <c r="AS40" i="2"/>
  <c r="AR41" i="2"/>
  <c r="AS41" i="2"/>
  <c r="AR42" i="2"/>
  <c r="AS42" i="2"/>
  <c r="AR43" i="2"/>
  <c r="AS43" i="2"/>
  <c r="AR44" i="2"/>
  <c r="AS44" i="2"/>
  <c r="AR45" i="2"/>
  <c r="AS45" i="2"/>
  <c r="AR46" i="2"/>
  <c r="AS46" i="2"/>
  <c r="AR47" i="2"/>
  <c r="AS47" i="2"/>
  <c r="AR48" i="2"/>
  <c r="AS48" i="2"/>
  <c r="AR49" i="2"/>
  <c r="AS49" i="2"/>
  <c r="AR50" i="2"/>
  <c r="AS50" i="2"/>
  <c r="AR51" i="2"/>
  <c r="AS51" i="2"/>
  <c r="AR52" i="2"/>
  <c r="AS52" i="2"/>
  <c r="AR53" i="2"/>
  <c r="AS53" i="2"/>
  <c r="AR54" i="2"/>
  <c r="AS54" i="2"/>
  <c r="AR55" i="2"/>
  <c r="AS55" i="2"/>
  <c r="AR56" i="2"/>
  <c r="AS56" i="2"/>
  <c r="AR57" i="2"/>
  <c r="AS57" i="2"/>
  <c r="AR58" i="2"/>
  <c r="AS58" i="2"/>
  <c r="AR59" i="2"/>
  <c r="AS59" i="2"/>
  <c r="AR60" i="2"/>
  <c r="AS60" i="2"/>
  <c r="AR61" i="2"/>
  <c r="AS61" i="2"/>
  <c r="AR62" i="2"/>
  <c r="AS62" i="2"/>
  <c r="AR63" i="2"/>
  <c r="AS63" i="2"/>
  <c r="AR64" i="2"/>
  <c r="AS64" i="2"/>
  <c r="AR65" i="2"/>
  <c r="AS65" i="2"/>
  <c r="AR66" i="2"/>
  <c r="AS66" i="2"/>
  <c r="AR67" i="2"/>
  <c r="AS67" i="2"/>
  <c r="AR68" i="2"/>
  <c r="AS68" i="2"/>
  <c r="AR69" i="2"/>
  <c r="AS69" i="2"/>
  <c r="AR70" i="2"/>
  <c r="AS70" i="2"/>
  <c r="AR71" i="2"/>
  <c r="AS71" i="2"/>
  <c r="AR72" i="2"/>
  <c r="AS72" i="2"/>
  <c r="AR73" i="2"/>
  <c r="AS73" i="2"/>
  <c r="AR74" i="2"/>
  <c r="AS74" i="2"/>
  <c r="AR75" i="2"/>
  <c r="AS75" i="2"/>
  <c r="AR76" i="2"/>
  <c r="AS76" i="2"/>
  <c r="AR77" i="2"/>
  <c r="AS77" i="2"/>
  <c r="AR78" i="2"/>
  <c r="AS78" i="2"/>
  <c r="AR79" i="2"/>
  <c r="AS79" i="2"/>
  <c r="AR80" i="2"/>
  <c r="AS80" i="2"/>
  <c r="AR81" i="2"/>
  <c r="AS81" i="2"/>
  <c r="AR82" i="2"/>
  <c r="AS82" i="2"/>
  <c r="AR83" i="2"/>
  <c r="AS83" i="2"/>
  <c r="AR84" i="2"/>
  <c r="AS84" i="2"/>
  <c r="AR85" i="2"/>
  <c r="AS85" i="2"/>
  <c r="AR86" i="2"/>
  <c r="AS86" i="2"/>
  <c r="AR87" i="2"/>
  <c r="AS87" i="2"/>
  <c r="AR88" i="2"/>
  <c r="AS88" i="2"/>
  <c r="AR89" i="2"/>
  <c r="AS89" i="2"/>
  <c r="AR90" i="2"/>
  <c r="AS90" i="2"/>
  <c r="AR91" i="2"/>
  <c r="AS91" i="2"/>
  <c r="AR92" i="2"/>
  <c r="AS92" i="2"/>
  <c r="AR93" i="2"/>
  <c r="AS93" i="2"/>
  <c r="AR94" i="2"/>
  <c r="AS94" i="2"/>
  <c r="AR95" i="2"/>
  <c r="AS95" i="2"/>
  <c r="AR96" i="2"/>
  <c r="AS96" i="2"/>
  <c r="AR97" i="2"/>
  <c r="AS97" i="2"/>
  <c r="AR98" i="2"/>
  <c r="AS98" i="2"/>
  <c r="AR99" i="2"/>
  <c r="AS99" i="2"/>
  <c r="AR100" i="2"/>
  <c r="AS100" i="2"/>
  <c r="AR101" i="2"/>
  <c r="AS101" i="2"/>
  <c r="AR102" i="2"/>
  <c r="AS102" i="2"/>
  <c r="AR103" i="2"/>
  <c r="AS103" i="2"/>
  <c r="AR104" i="2"/>
  <c r="AS104" i="2"/>
  <c r="AR105" i="2"/>
  <c r="AS105" i="2"/>
  <c r="AR106" i="2"/>
  <c r="AS106" i="2"/>
  <c r="AR107" i="2"/>
  <c r="AS107" i="2"/>
  <c r="AR108" i="2"/>
  <c r="AS108" i="2"/>
  <c r="AR109" i="2"/>
  <c r="AS109" i="2"/>
  <c r="AR110" i="2"/>
  <c r="AS110" i="2"/>
  <c r="AR111" i="2"/>
  <c r="AS111" i="2"/>
  <c r="AR112" i="2"/>
  <c r="AS112" i="2"/>
  <c r="AR113" i="2"/>
  <c r="AS113" i="2"/>
  <c r="AR114" i="2"/>
  <c r="AS114" i="2"/>
  <c r="AR115" i="2"/>
  <c r="AS115" i="2"/>
  <c r="AR116" i="2"/>
  <c r="AS116" i="2"/>
  <c r="AR117" i="2"/>
  <c r="AS117" i="2"/>
  <c r="AR118" i="2"/>
  <c r="AS118" i="2"/>
  <c r="AR119" i="2"/>
  <c r="AS119" i="2"/>
  <c r="AR120" i="2"/>
  <c r="AS120" i="2"/>
  <c r="AR121" i="2"/>
  <c r="AS121" i="2"/>
  <c r="AR122" i="2"/>
  <c r="AS122" i="2"/>
  <c r="AR123" i="2"/>
  <c r="AS123" i="2"/>
  <c r="AR124" i="2"/>
  <c r="AS124" i="2"/>
  <c r="AR125" i="2"/>
  <c r="AS125" i="2"/>
  <c r="AR126" i="2"/>
  <c r="AS126" i="2"/>
  <c r="AR127" i="2"/>
  <c r="AS127" i="2"/>
  <c r="AR128" i="2"/>
  <c r="AS128" i="2"/>
  <c r="AR129" i="2"/>
  <c r="AS129" i="2"/>
  <c r="AR130" i="2"/>
  <c r="AS130" i="2"/>
  <c r="AR131" i="2"/>
  <c r="AS131" i="2"/>
  <c r="AR132" i="2"/>
  <c r="AS132" i="2"/>
  <c r="AR133" i="2"/>
  <c r="AS133" i="2"/>
  <c r="AR134" i="2"/>
  <c r="AS134" i="2"/>
  <c r="AR135" i="2"/>
  <c r="AS135" i="2"/>
  <c r="AR136" i="2"/>
  <c r="AS136" i="2"/>
  <c r="AR137" i="2"/>
  <c r="AS137" i="2"/>
  <c r="AR138" i="2"/>
  <c r="AS138" i="2"/>
  <c r="AR139" i="2"/>
  <c r="AS139" i="2"/>
  <c r="AR140" i="2"/>
  <c r="AS140" i="2"/>
  <c r="AR141" i="2"/>
  <c r="AS141" i="2"/>
  <c r="AR142" i="2"/>
  <c r="AS142" i="2"/>
  <c r="AR143" i="2"/>
  <c r="AS143" i="2"/>
  <c r="AR144" i="2"/>
  <c r="AS144" i="2"/>
  <c r="AR145" i="2"/>
  <c r="AS145" i="2"/>
  <c r="AR146" i="2"/>
  <c r="AS146" i="2"/>
  <c r="AR147" i="2"/>
  <c r="AS147" i="2"/>
  <c r="AR148" i="2"/>
  <c r="AS148" i="2"/>
  <c r="AR149" i="2"/>
  <c r="AS149" i="2"/>
  <c r="AR150" i="2"/>
  <c r="AS150" i="2"/>
  <c r="AR151" i="2"/>
  <c r="AS151" i="2"/>
  <c r="AR152" i="2"/>
  <c r="AS152" i="2"/>
  <c r="AR153" i="2"/>
  <c r="AS153" i="2"/>
  <c r="AR154" i="2"/>
  <c r="AS154" i="2"/>
  <c r="AR155" i="2"/>
  <c r="AS155" i="2"/>
  <c r="AR156" i="2"/>
  <c r="AS156" i="2"/>
  <c r="AR157" i="2"/>
  <c r="AS157" i="2"/>
  <c r="AR158" i="2"/>
  <c r="AS158" i="2"/>
  <c r="AR159" i="2"/>
  <c r="AS159" i="2"/>
  <c r="AR160" i="2"/>
  <c r="AS160" i="2"/>
  <c r="AR161" i="2"/>
  <c r="AS161" i="2"/>
  <c r="AR162" i="2"/>
  <c r="AS162" i="2"/>
  <c r="AR163" i="2"/>
  <c r="AS163" i="2"/>
  <c r="AR164" i="2"/>
  <c r="AS164" i="2"/>
  <c r="AR165" i="2"/>
  <c r="AS165" i="2"/>
  <c r="AR166" i="2"/>
  <c r="AS166" i="2"/>
  <c r="AR167" i="2"/>
  <c r="AS167" i="2"/>
  <c r="AR168" i="2"/>
  <c r="AS168" i="2"/>
  <c r="AR169" i="2"/>
  <c r="AS169" i="2"/>
  <c r="AR170" i="2"/>
  <c r="AS170" i="2"/>
  <c r="AR171" i="2"/>
  <c r="AS171" i="2"/>
  <c r="AR172" i="2"/>
  <c r="AS172" i="2"/>
  <c r="AR173" i="2"/>
  <c r="AS173" i="2"/>
  <c r="AR174" i="2"/>
  <c r="AS174" i="2"/>
  <c r="AR175" i="2"/>
  <c r="AS175" i="2"/>
  <c r="AR176" i="2"/>
  <c r="AS176" i="2"/>
  <c r="AR177" i="2"/>
  <c r="AS177" i="2"/>
  <c r="AR178" i="2"/>
  <c r="AS178" i="2"/>
  <c r="AR179" i="2"/>
  <c r="AS179" i="2"/>
  <c r="AR180" i="2"/>
  <c r="AS180" i="2"/>
  <c r="AR181" i="2"/>
  <c r="AS181" i="2"/>
  <c r="AR182" i="2"/>
  <c r="AS182" i="2"/>
  <c r="AR183" i="2"/>
  <c r="AS183" i="2"/>
  <c r="AR184" i="2"/>
  <c r="AS184" i="2"/>
  <c r="AR185" i="2"/>
  <c r="AS185" i="2"/>
  <c r="AR186" i="2"/>
  <c r="AS186" i="2"/>
  <c r="AR187" i="2"/>
  <c r="AS187" i="2"/>
  <c r="AR188" i="2"/>
  <c r="AS188" i="2"/>
  <c r="AR189" i="2"/>
  <c r="AS189" i="2"/>
  <c r="AR190" i="2"/>
  <c r="AS190" i="2"/>
  <c r="AR191" i="2"/>
  <c r="AS191" i="2"/>
  <c r="AR192" i="2"/>
  <c r="AS192" i="2"/>
  <c r="AR193" i="2"/>
  <c r="AS193" i="2"/>
  <c r="AR194" i="2"/>
  <c r="AS194" i="2"/>
  <c r="AR195" i="2"/>
  <c r="AS195" i="2"/>
  <c r="AR196" i="2"/>
  <c r="AS196" i="2"/>
  <c r="AR197" i="2"/>
  <c r="AS197" i="2"/>
  <c r="AR198" i="2"/>
  <c r="AS198" i="2"/>
  <c r="AR199" i="2"/>
  <c r="AS199" i="2"/>
  <c r="AR200" i="2"/>
  <c r="AS200" i="2"/>
  <c r="AR201" i="2"/>
  <c r="AS201" i="2"/>
  <c r="AR202" i="2"/>
  <c r="AS202" i="2"/>
  <c r="AR203" i="2"/>
  <c r="AS203" i="2"/>
  <c r="AR204" i="2"/>
  <c r="AS204" i="2"/>
  <c r="AR205" i="2"/>
  <c r="AS205" i="2"/>
  <c r="AR206" i="2"/>
  <c r="AS206" i="2"/>
  <c r="AR207" i="2"/>
  <c r="AS207" i="2"/>
  <c r="AR208" i="2"/>
  <c r="AS208" i="2"/>
  <c r="AR209" i="2"/>
  <c r="AS209" i="2"/>
  <c r="AR210" i="2"/>
  <c r="AS210" i="2"/>
  <c r="AR211" i="2"/>
  <c r="AS211" i="2"/>
  <c r="AR212" i="2"/>
  <c r="AS212" i="2"/>
  <c r="AR213" i="2"/>
  <c r="AS213" i="2"/>
  <c r="AR214" i="2"/>
  <c r="AS214" i="2"/>
  <c r="AR215" i="2"/>
  <c r="AS215" i="2"/>
  <c r="AR216" i="2"/>
  <c r="AS216" i="2"/>
  <c r="AR217" i="2"/>
  <c r="AS217" i="2"/>
  <c r="AR218" i="2"/>
  <c r="AS218" i="2"/>
  <c r="AR219" i="2"/>
  <c r="AS219" i="2"/>
  <c r="AR220" i="2"/>
  <c r="AS220" i="2"/>
  <c r="AR221" i="2"/>
  <c r="AS221" i="2"/>
  <c r="AR222" i="2"/>
  <c r="AS222" i="2"/>
  <c r="AR223" i="2"/>
  <c r="AS223" i="2"/>
  <c r="AR224" i="2"/>
  <c r="AS224" i="2"/>
  <c r="AR225" i="2"/>
  <c r="AS225" i="2"/>
  <c r="AR226" i="2"/>
  <c r="AS226" i="2"/>
  <c r="AR227" i="2"/>
  <c r="AS227" i="2"/>
  <c r="AR228" i="2"/>
  <c r="AS228" i="2"/>
  <c r="AR229" i="2"/>
  <c r="AS229" i="2"/>
  <c r="AR230" i="2"/>
  <c r="AS230" i="2"/>
  <c r="AR231" i="2"/>
  <c r="AS231" i="2"/>
  <c r="AR232" i="2"/>
  <c r="AS232" i="2"/>
  <c r="AR233" i="2"/>
  <c r="AS233" i="2"/>
  <c r="AR234" i="2"/>
  <c r="AS234" i="2"/>
  <c r="AR235" i="2"/>
  <c r="AS235" i="2"/>
  <c r="AR236" i="2"/>
  <c r="AS236" i="2"/>
  <c r="AR237" i="2"/>
  <c r="AS237" i="2"/>
  <c r="AR238" i="2"/>
  <c r="AS238" i="2"/>
  <c r="AR239" i="2"/>
  <c r="AS239" i="2"/>
  <c r="AR240" i="2"/>
  <c r="AS240" i="2"/>
  <c r="AR241" i="2"/>
  <c r="AS241" i="2"/>
  <c r="AR242" i="2"/>
  <c r="AS242" i="2"/>
  <c r="AR243" i="2"/>
  <c r="AS243" i="2"/>
  <c r="AR244" i="2"/>
  <c r="AS244" i="2"/>
  <c r="AR245" i="2"/>
  <c r="AS245" i="2"/>
  <c r="AR246" i="2"/>
  <c r="AS246" i="2"/>
  <c r="AR247" i="2"/>
  <c r="AS247" i="2"/>
  <c r="AR248" i="2"/>
  <c r="AS248" i="2"/>
  <c r="AR249" i="2"/>
  <c r="AS249" i="2"/>
  <c r="AR250" i="2"/>
  <c r="AS250" i="2"/>
  <c r="AR251" i="2"/>
  <c r="AS251" i="2"/>
  <c r="AR252" i="2"/>
  <c r="AS252" i="2"/>
  <c r="AR253" i="2"/>
  <c r="AS253" i="2"/>
  <c r="AR254" i="2"/>
  <c r="AS254" i="2"/>
  <c r="AR255" i="2"/>
  <c r="AS255" i="2"/>
  <c r="AR256" i="2"/>
  <c r="AS256" i="2"/>
  <c r="AR257" i="2"/>
  <c r="AS257" i="2"/>
  <c r="AR258" i="2"/>
  <c r="AS258" i="2"/>
  <c r="AR259" i="2"/>
  <c r="AS259" i="2"/>
  <c r="AR260" i="2"/>
  <c r="AS260" i="2"/>
  <c r="AR261" i="2"/>
  <c r="AS261" i="2"/>
  <c r="AR262" i="2"/>
  <c r="AS262" i="2"/>
  <c r="AR263" i="2"/>
  <c r="AS263" i="2"/>
  <c r="AR264" i="2"/>
  <c r="AS264" i="2"/>
  <c r="AR265" i="2"/>
  <c r="AS265" i="2"/>
  <c r="AR266" i="2"/>
  <c r="AS266" i="2"/>
  <c r="AR267" i="2"/>
  <c r="AS267" i="2"/>
  <c r="AR268" i="2"/>
  <c r="AS268" i="2"/>
  <c r="AR269" i="2"/>
  <c r="AS269" i="2"/>
  <c r="AR270" i="2"/>
  <c r="AS270" i="2"/>
  <c r="AR271" i="2"/>
  <c r="AS271" i="2"/>
  <c r="AR272" i="2"/>
  <c r="AS272" i="2"/>
  <c r="AR273" i="2"/>
  <c r="AS273" i="2"/>
  <c r="AR274" i="2"/>
  <c r="AS274" i="2"/>
  <c r="AR275" i="2"/>
  <c r="AS275" i="2"/>
  <c r="AR276" i="2"/>
  <c r="AS276" i="2"/>
  <c r="AR277" i="2"/>
  <c r="AS277" i="2"/>
  <c r="AR278" i="2"/>
  <c r="AS278" i="2"/>
  <c r="AR279" i="2"/>
  <c r="AS279" i="2"/>
  <c r="AR280" i="2"/>
  <c r="AS280" i="2"/>
  <c r="AR281" i="2"/>
  <c r="AS281" i="2"/>
  <c r="AR282" i="2"/>
  <c r="AS282" i="2"/>
  <c r="AR283" i="2"/>
  <c r="AS283" i="2"/>
  <c r="AR284" i="2"/>
  <c r="AS284" i="2"/>
  <c r="AR285" i="2"/>
  <c r="AS285" i="2"/>
  <c r="AR286" i="2"/>
  <c r="AS286" i="2"/>
  <c r="AR287" i="2"/>
  <c r="AS287" i="2"/>
  <c r="AR288" i="2"/>
  <c r="AS288" i="2"/>
  <c r="AR289" i="2"/>
  <c r="AS289" i="2"/>
  <c r="AR290" i="2"/>
  <c r="AS290" i="2"/>
  <c r="AR291" i="2"/>
  <c r="AS291" i="2"/>
  <c r="AR292" i="2"/>
  <c r="AS292" i="2"/>
  <c r="AR293" i="2"/>
  <c r="AS293" i="2"/>
  <c r="AR294" i="2"/>
  <c r="AS294" i="2"/>
  <c r="AR295" i="2"/>
  <c r="AS295" i="2"/>
  <c r="AR296" i="2"/>
  <c r="AS296" i="2"/>
  <c r="AR297" i="2"/>
  <c r="AS297" i="2"/>
  <c r="AR298" i="2"/>
  <c r="AS298" i="2"/>
  <c r="AR299" i="2"/>
  <c r="AS299" i="2"/>
  <c r="AR300" i="2"/>
  <c r="AS300" i="2"/>
  <c r="AR301" i="2"/>
  <c r="AS301" i="2"/>
  <c r="AR302" i="2"/>
  <c r="AS302" i="2"/>
  <c r="AR303" i="2"/>
  <c r="AS303" i="2"/>
  <c r="AR304" i="2"/>
  <c r="AS304" i="2"/>
  <c r="AR305" i="2"/>
  <c r="AS305" i="2"/>
  <c r="AR306" i="2"/>
  <c r="AS306" i="2"/>
  <c r="AR307" i="2"/>
  <c r="AS307" i="2"/>
  <c r="AR308" i="2"/>
  <c r="AS308" i="2"/>
  <c r="AR309" i="2"/>
  <c r="AS309" i="2"/>
  <c r="AR310" i="2"/>
  <c r="AS310" i="2"/>
  <c r="AR311" i="2"/>
  <c r="AS311" i="2"/>
  <c r="AR312" i="2"/>
  <c r="AS312" i="2"/>
  <c r="AR313" i="2"/>
  <c r="AS313" i="2"/>
  <c r="AR314" i="2"/>
  <c r="AS314" i="2"/>
  <c r="AR315" i="2"/>
  <c r="AS315" i="2"/>
  <c r="AR316" i="2"/>
  <c r="AS316" i="2"/>
  <c r="AR317" i="2"/>
  <c r="AS317" i="2"/>
  <c r="AR318" i="2"/>
  <c r="AS318" i="2"/>
  <c r="AR319" i="2"/>
  <c r="AS319" i="2"/>
  <c r="AR320" i="2"/>
  <c r="AS320" i="2"/>
  <c r="AR321" i="2"/>
  <c r="AS321" i="2"/>
  <c r="AR322" i="2"/>
  <c r="AS322" i="2"/>
  <c r="AR323" i="2"/>
  <c r="AS323" i="2"/>
  <c r="AR324" i="2"/>
  <c r="AS324" i="2"/>
  <c r="AR325" i="2"/>
  <c r="AS325" i="2"/>
  <c r="AR326" i="2"/>
  <c r="AS326" i="2"/>
  <c r="AR327" i="2"/>
  <c r="AS327" i="2"/>
  <c r="AR328" i="2"/>
  <c r="AS328" i="2"/>
  <c r="AR329" i="2"/>
  <c r="AS329" i="2"/>
  <c r="AR330" i="2"/>
  <c r="AS330" i="2"/>
  <c r="AR331" i="2"/>
  <c r="AS331" i="2"/>
  <c r="AR332" i="2"/>
  <c r="AS332" i="2"/>
  <c r="AR333" i="2"/>
  <c r="AS333" i="2"/>
  <c r="AR334" i="2"/>
  <c r="AS334" i="2"/>
  <c r="AR335" i="2"/>
  <c r="AS335" i="2"/>
  <c r="AR336" i="2"/>
  <c r="AS336" i="2"/>
  <c r="AR337" i="2"/>
  <c r="AS337" i="2"/>
  <c r="AR338" i="2"/>
  <c r="AS338" i="2"/>
  <c r="AR339" i="2"/>
  <c r="AS339" i="2"/>
  <c r="AR340" i="2"/>
  <c r="AS340" i="2"/>
  <c r="AR341" i="2"/>
  <c r="AS341" i="2"/>
  <c r="AR342" i="2"/>
  <c r="AS342" i="2"/>
  <c r="AR343" i="2"/>
  <c r="AS343" i="2"/>
  <c r="AR344" i="2"/>
  <c r="AS344" i="2"/>
  <c r="AR345" i="2"/>
  <c r="AS345" i="2"/>
  <c r="AR346" i="2"/>
  <c r="AS346" i="2"/>
  <c r="AR347" i="2"/>
  <c r="AS347" i="2"/>
  <c r="AR348" i="2"/>
  <c r="AS348" i="2"/>
  <c r="AR349" i="2"/>
  <c r="AS349" i="2"/>
  <c r="AR350" i="2"/>
  <c r="AS350" i="2"/>
  <c r="AR351" i="2"/>
  <c r="AS351" i="2"/>
  <c r="AR352" i="2"/>
  <c r="AS352" i="2"/>
  <c r="AR353" i="2"/>
  <c r="AS353" i="2"/>
  <c r="AR354" i="2"/>
  <c r="AS354" i="2"/>
  <c r="AR355" i="2"/>
  <c r="AS355" i="2"/>
  <c r="AR356" i="2"/>
  <c r="AS356" i="2"/>
  <c r="AR357" i="2"/>
  <c r="AS357" i="2"/>
  <c r="AR358" i="2"/>
  <c r="AS358" i="2"/>
  <c r="AR359" i="2"/>
  <c r="AS359" i="2"/>
  <c r="AR360" i="2"/>
  <c r="AS360" i="2"/>
  <c r="AR361" i="2"/>
  <c r="AS361" i="2"/>
  <c r="AR362" i="2"/>
  <c r="AS362" i="2"/>
  <c r="AR363" i="2"/>
  <c r="AS363" i="2"/>
  <c r="AR364" i="2"/>
  <c r="AS364" i="2"/>
  <c r="AR365" i="2"/>
  <c r="AS365" i="2"/>
  <c r="AR366" i="2"/>
  <c r="AS366" i="2"/>
  <c r="AR367" i="2"/>
  <c r="AS367" i="2"/>
  <c r="AR368" i="2"/>
  <c r="AS368" i="2"/>
  <c r="AR369" i="2"/>
  <c r="AS369" i="2"/>
  <c r="AR370" i="2"/>
  <c r="AS370" i="2"/>
  <c r="AR371" i="2"/>
  <c r="AS371" i="2"/>
  <c r="AR372" i="2"/>
  <c r="AS372" i="2"/>
  <c r="AR373" i="2"/>
  <c r="AS373" i="2"/>
  <c r="AR374" i="2"/>
  <c r="AS374" i="2"/>
  <c r="AR375" i="2"/>
  <c r="AS375" i="2"/>
  <c r="AR376" i="2"/>
  <c r="AS376" i="2"/>
  <c r="AR377" i="2"/>
  <c r="AS377" i="2"/>
  <c r="AR378" i="2"/>
  <c r="AS378" i="2"/>
  <c r="AR379" i="2"/>
  <c r="AS379" i="2"/>
  <c r="AR380" i="2"/>
  <c r="AS380" i="2"/>
  <c r="AR381" i="2"/>
  <c r="AS381" i="2"/>
  <c r="AR382" i="2"/>
  <c r="AS382" i="2"/>
  <c r="AR383" i="2"/>
  <c r="AS383" i="2"/>
  <c r="AR384" i="2"/>
  <c r="AS384" i="2"/>
  <c r="AR385" i="2"/>
  <c r="AS385" i="2"/>
  <c r="AR386" i="2"/>
  <c r="AS386" i="2"/>
  <c r="AR387" i="2"/>
  <c r="AS387" i="2"/>
  <c r="AR388" i="2"/>
  <c r="AS388" i="2"/>
  <c r="AR389" i="2"/>
  <c r="AS389" i="2"/>
  <c r="AR390" i="2"/>
  <c r="AS390" i="2"/>
  <c r="AR391" i="2"/>
  <c r="AS391" i="2"/>
  <c r="AR392" i="2"/>
  <c r="AS392" i="2"/>
  <c r="AR393" i="2"/>
  <c r="AS393" i="2"/>
  <c r="AR394" i="2"/>
  <c r="AS394" i="2"/>
  <c r="AR395" i="2"/>
  <c r="AS395" i="2"/>
  <c r="AR396" i="2"/>
  <c r="AS396" i="2"/>
  <c r="AR397" i="2"/>
  <c r="AS397" i="2"/>
  <c r="AR398" i="2"/>
  <c r="AS398" i="2"/>
  <c r="AR399" i="2"/>
  <c r="AS399" i="2"/>
  <c r="AR400" i="2"/>
  <c r="AS400" i="2"/>
  <c r="AR401" i="2"/>
  <c r="AS401" i="2"/>
  <c r="AR402" i="2"/>
  <c r="AS402" i="2"/>
  <c r="AR403" i="2"/>
  <c r="AS403" i="2"/>
  <c r="AR404" i="2"/>
  <c r="AS404" i="2"/>
  <c r="AR405" i="2"/>
  <c r="AS405" i="2"/>
  <c r="AR406" i="2"/>
  <c r="AS406" i="2"/>
  <c r="AR407" i="2"/>
  <c r="AS407" i="2"/>
  <c r="AR408" i="2"/>
  <c r="AS408" i="2"/>
  <c r="AR409" i="2"/>
  <c r="AS409" i="2"/>
  <c r="AR410" i="2"/>
  <c r="AS410" i="2"/>
  <c r="AR411" i="2"/>
  <c r="AS411" i="2"/>
  <c r="AR412" i="2"/>
  <c r="AS412" i="2"/>
  <c r="AR413" i="2"/>
  <c r="AS413" i="2"/>
  <c r="AR414" i="2"/>
  <c r="AS414" i="2"/>
  <c r="AR415" i="2"/>
  <c r="AS415" i="2"/>
  <c r="AR416" i="2"/>
  <c r="AS416" i="2"/>
  <c r="AR417" i="2"/>
  <c r="AS417" i="2"/>
  <c r="AR418" i="2"/>
  <c r="AS418" i="2"/>
  <c r="AR419" i="2"/>
  <c r="AS419" i="2"/>
  <c r="AR420" i="2"/>
  <c r="AS420" i="2"/>
  <c r="AR421" i="2"/>
  <c r="AS421" i="2"/>
  <c r="AR422" i="2"/>
  <c r="AS422" i="2"/>
  <c r="AR423" i="2"/>
  <c r="AS423" i="2"/>
  <c r="AR424" i="2"/>
  <c r="AS424" i="2"/>
  <c r="AR425" i="2"/>
  <c r="AS425" i="2"/>
  <c r="AR426" i="2"/>
  <c r="AS426" i="2"/>
  <c r="AR427" i="2"/>
  <c r="AS427" i="2"/>
  <c r="AR428" i="2"/>
  <c r="AS428" i="2"/>
  <c r="AR429" i="2"/>
  <c r="AS429" i="2"/>
  <c r="AR430" i="2"/>
  <c r="AS430" i="2"/>
  <c r="AR431" i="2"/>
  <c r="AS431" i="2"/>
  <c r="AR432" i="2"/>
  <c r="AS432" i="2"/>
  <c r="AR433" i="2"/>
  <c r="AS433" i="2"/>
  <c r="AR434" i="2"/>
  <c r="AS434" i="2"/>
  <c r="AR435" i="2"/>
  <c r="AS435" i="2"/>
  <c r="AR436" i="2"/>
  <c r="AS436" i="2"/>
  <c r="AR437" i="2"/>
  <c r="AS437" i="2"/>
  <c r="AR438" i="2"/>
  <c r="AS438" i="2"/>
  <c r="AR439" i="2"/>
  <c r="AS439" i="2"/>
  <c r="AR440" i="2"/>
  <c r="AS440" i="2"/>
  <c r="AR441" i="2"/>
  <c r="AS441" i="2"/>
  <c r="AR442" i="2"/>
  <c r="AS442" i="2"/>
  <c r="AR443" i="2"/>
  <c r="AS443" i="2"/>
  <c r="AR444" i="2"/>
  <c r="AS444" i="2"/>
  <c r="AR445" i="2"/>
  <c r="AS445" i="2"/>
  <c r="AR446" i="2"/>
  <c r="AS446" i="2"/>
  <c r="AR447" i="2"/>
  <c r="AS447" i="2"/>
  <c r="AR448" i="2"/>
  <c r="AS448" i="2"/>
  <c r="AR449" i="2"/>
  <c r="AS449" i="2"/>
  <c r="AR450" i="2"/>
  <c r="AS450" i="2"/>
  <c r="AR451" i="2"/>
  <c r="AS451" i="2"/>
  <c r="AR452" i="2"/>
  <c r="AS452" i="2"/>
  <c r="AR453" i="2"/>
  <c r="AS453" i="2"/>
  <c r="AR454" i="2"/>
  <c r="AS454" i="2"/>
  <c r="AR455" i="2"/>
  <c r="AS455" i="2"/>
  <c r="AR456" i="2"/>
  <c r="AS456" i="2"/>
  <c r="AR457" i="2"/>
  <c r="AS457" i="2"/>
  <c r="AR458" i="2"/>
  <c r="AS458" i="2"/>
  <c r="AR459" i="2"/>
  <c r="AS459" i="2"/>
  <c r="AR460" i="2"/>
  <c r="AS460" i="2"/>
  <c r="AR461" i="2"/>
  <c r="AS461" i="2"/>
  <c r="AR462" i="2"/>
  <c r="AS462" i="2"/>
  <c r="AR463" i="2"/>
  <c r="AS463" i="2"/>
  <c r="AR464" i="2"/>
  <c r="AS464" i="2"/>
  <c r="AR465" i="2"/>
  <c r="AS465" i="2"/>
  <c r="AR466" i="2"/>
  <c r="AS466" i="2"/>
  <c r="AR467" i="2"/>
  <c r="AS467" i="2"/>
  <c r="AR468" i="2"/>
  <c r="AS468" i="2"/>
  <c r="AR469" i="2"/>
  <c r="AS469" i="2"/>
  <c r="AR470" i="2"/>
  <c r="AS470" i="2"/>
  <c r="AR471" i="2"/>
  <c r="AS471" i="2"/>
  <c r="AR472" i="2"/>
  <c r="AS472" i="2"/>
  <c r="AR473" i="2"/>
  <c r="AS473" i="2"/>
  <c r="AR474" i="2"/>
  <c r="AS474" i="2"/>
  <c r="AR475" i="2"/>
  <c r="AS475" i="2"/>
  <c r="AR476" i="2"/>
  <c r="AS476" i="2"/>
  <c r="AR477" i="2"/>
  <c r="AS477" i="2"/>
  <c r="AR478" i="2"/>
  <c r="AS478" i="2"/>
  <c r="AR479" i="2"/>
  <c r="AS479" i="2"/>
  <c r="AR480" i="2"/>
  <c r="AS480" i="2"/>
  <c r="AR481" i="2"/>
  <c r="AS481" i="2"/>
  <c r="AR482" i="2"/>
  <c r="AS482" i="2"/>
  <c r="AR483" i="2"/>
  <c r="AS483" i="2"/>
  <c r="AR484" i="2"/>
  <c r="AS484" i="2"/>
  <c r="AR485" i="2"/>
  <c r="AS485" i="2"/>
  <c r="AR486" i="2"/>
  <c r="AS486" i="2"/>
  <c r="AR487" i="2"/>
  <c r="AS487" i="2"/>
  <c r="AR488" i="2"/>
  <c r="AS488" i="2"/>
  <c r="AR489" i="2"/>
  <c r="AS489" i="2"/>
  <c r="AR490" i="2"/>
  <c r="AS490" i="2"/>
  <c r="AR491" i="2"/>
  <c r="AS491" i="2"/>
  <c r="AR492" i="2"/>
  <c r="AS492" i="2"/>
  <c r="AR493" i="2"/>
  <c r="AS493" i="2"/>
  <c r="AR494" i="2"/>
  <c r="AS494" i="2"/>
  <c r="AR495" i="2"/>
  <c r="AS495" i="2"/>
  <c r="AR496" i="2"/>
  <c r="AS496" i="2"/>
  <c r="AR497" i="2"/>
  <c r="AS497" i="2"/>
  <c r="AR498" i="2"/>
  <c r="AS498" i="2"/>
  <c r="AR499" i="2"/>
  <c r="AS499" i="2"/>
  <c r="AR500" i="2"/>
  <c r="AS500" i="2"/>
  <c r="AR501" i="2"/>
  <c r="AS501" i="2"/>
  <c r="AR502" i="2"/>
  <c r="AS502" i="2"/>
  <c r="AR503" i="2"/>
  <c r="AS503" i="2"/>
  <c r="AR504" i="2"/>
  <c r="AS504" i="2"/>
  <c r="AR505" i="2"/>
  <c r="AS505" i="2"/>
  <c r="AR506" i="2"/>
  <c r="AS506" i="2"/>
  <c r="AR507" i="2"/>
  <c r="AS507" i="2"/>
  <c r="AR508" i="2"/>
  <c r="AS508" i="2"/>
  <c r="AR509" i="2"/>
  <c r="AS509" i="2"/>
  <c r="AR510" i="2"/>
  <c r="AS510" i="2"/>
  <c r="AR511" i="2"/>
  <c r="AS511" i="2"/>
  <c r="AR512" i="2"/>
  <c r="AS512" i="2"/>
  <c r="AR513" i="2"/>
  <c r="AS513" i="2"/>
  <c r="AR514" i="2"/>
  <c r="AS514" i="2"/>
  <c r="AR515" i="2"/>
  <c r="AS515" i="2"/>
  <c r="AR516" i="2"/>
  <c r="AS516" i="2"/>
  <c r="AR517" i="2"/>
  <c r="AS517" i="2"/>
  <c r="AR518" i="2"/>
  <c r="AS518" i="2"/>
  <c r="AR519" i="2"/>
  <c r="AS519" i="2"/>
  <c r="AR520" i="2"/>
  <c r="AS520" i="2"/>
  <c r="AR521" i="2"/>
  <c r="AS521" i="2"/>
  <c r="AR522" i="2"/>
  <c r="AS522" i="2"/>
  <c r="AR523" i="2"/>
  <c r="AS523" i="2"/>
  <c r="AR524" i="2"/>
  <c r="AS524" i="2"/>
  <c r="AR525" i="2"/>
  <c r="AS525" i="2"/>
  <c r="AR526" i="2"/>
  <c r="AS526" i="2"/>
  <c r="AR527" i="2"/>
  <c r="AS527" i="2"/>
  <c r="AR528" i="2"/>
  <c r="AS528" i="2"/>
  <c r="AR529" i="2"/>
  <c r="AS529" i="2"/>
  <c r="AR530" i="2"/>
  <c r="AS530" i="2"/>
  <c r="AR531" i="2"/>
  <c r="AS531" i="2"/>
  <c r="AR532" i="2"/>
  <c r="AS532" i="2"/>
  <c r="AR533" i="2"/>
  <c r="AS533" i="2"/>
  <c r="AR534" i="2"/>
  <c r="AS534" i="2"/>
  <c r="AR535" i="2"/>
  <c r="AS535" i="2"/>
  <c r="AR536" i="2"/>
  <c r="AS536" i="2"/>
  <c r="AR537" i="2"/>
  <c r="AS537" i="2"/>
  <c r="AR538" i="2"/>
  <c r="AS538" i="2"/>
  <c r="AR539" i="2"/>
  <c r="AS539" i="2"/>
  <c r="AR540" i="2"/>
  <c r="AS540" i="2"/>
  <c r="AR541" i="2"/>
  <c r="AS541" i="2"/>
  <c r="AR542" i="2"/>
  <c r="AS542" i="2"/>
  <c r="AR543" i="2"/>
  <c r="AS543" i="2"/>
  <c r="AR544" i="2"/>
  <c r="AS544" i="2"/>
  <c r="AR545" i="2"/>
  <c r="AS545" i="2"/>
  <c r="AR546" i="2"/>
  <c r="AS546" i="2"/>
  <c r="AR547" i="2"/>
  <c r="AS547" i="2"/>
  <c r="AR548" i="2"/>
  <c r="AS548" i="2"/>
  <c r="AR549" i="2"/>
  <c r="AS549" i="2"/>
  <c r="AR550" i="2"/>
  <c r="AS550" i="2"/>
  <c r="AR551" i="2"/>
  <c r="AS551" i="2"/>
  <c r="AR552" i="2"/>
  <c r="AS552" i="2"/>
  <c r="AR553" i="2"/>
  <c r="AS553" i="2"/>
  <c r="AR554" i="2"/>
  <c r="AS554" i="2"/>
  <c r="AR555" i="2"/>
  <c r="AS555" i="2"/>
  <c r="AR556" i="2"/>
  <c r="AS556" i="2"/>
  <c r="AR557" i="2"/>
  <c r="AS557" i="2"/>
  <c r="AR558" i="2"/>
  <c r="AS558" i="2"/>
  <c r="AR559" i="2"/>
  <c r="AS559" i="2"/>
  <c r="AR560" i="2"/>
  <c r="AS560" i="2"/>
  <c r="AR561" i="2"/>
  <c r="AS561" i="2"/>
  <c r="AR562" i="2"/>
  <c r="AS562" i="2"/>
  <c r="AR563" i="2"/>
  <c r="AS563" i="2"/>
  <c r="AR564" i="2"/>
  <c r="AS564" i="2"/>
  <c r="AR565" i="2"/>
  <c r="AS565" i="2"/>
  <c r="AR566" i="2"/>
  <c r="AS566" i="2"/>
  <c r="AR567" i="2"/>
  <c r="AS567" i="2"/>
  <c r="AR568" i="2"/>
  <c r="AS568" i="2"/>
  <c r="AR569" i="2"/>
  <c r="AS569" i="2"/>
  <c r="AR570" i="2"/>
  <c r="AS570" i="2"/>
  <c r="AR571" i="2"/>
  <c r="AS571" i="2"/>
  <c r="AR572" i="2"/>
  <c r="AS572" i="2"/>
  <c r="AR573" i="2"/>
  <c r="AS573" i="2"/>
  <c r="AR574" i="2"/>
  <c r="AS574" i="2"/>
  <c r="AR575" i="2"/>
  <c r="AS575" i="2"/>
  <c r="AR576" i="2"/>
  <c r="AS576" i="2"/>
  <c r="AR577" i="2"/>
  <c r="AS577" i="2"/>
  <c r="AR578" i="2"/>
  <c r="AS578" i="2"/>
  <c r="AR579" i="2"/>
  <c r="AS579" i="2"/>
  <c r="AR580" i="2"/>
  <c r="AS580" i="2"/>
  <c r="AR581" i="2"/>
  <c r="AS581" i="2"/>
  <c r="AR582" i="2"/>
  <c r="AS582" i="2"/>
  <c r="AR583" i="2"/>
  <c r="AS583" i="2"/>
  <c r="AR584" i="2"/>
  <c r="AS584" i="2"/>
  <c r="AR585" i="2"/>
  <c r="AS585" i="2"/>
  <c r="AR586" i="2"/>
  <c r="AS586" i="2"/>
  <c r="AR587" i="2"/>
  <c r="AS587" i="2"/>
  <c r="AR588" i="2"/>
  <c r="AS588" i="2"/>
  <c r="AR589" i="2"/>
  <c r="AS589" i="2"/>
  <c r="AR590" i="2"/>
  <c r="AS590" i="2"/>
  <c r="AR591" i="2"/>
  <c r="AS591" i="2"/>
  <c r="AR592" i="2"/>
  <c r="AS592" i="2"/>
  <c r="AR593" i="2"/>
  <c r="AS593" i="2"/>
  <c r="AR594" i="2"/>
  <c r="AS594" i="2"/>
  <c r="AR595" i="2"/>
  <c r="AS595" i="2"/>
  <c r="AR596" i="2"/>
  <c r="AS596" i="2"/>
  <c r="AR597" i="2"/>
  <c r="AS597" i="2"/>
  <c r="AR598" i="2"/>
  <c r="AS598" i="2"/>
  <c r="AR599" i="2"/>
  <c r="AS599" i="2"/>
  <c r="AR600" i="2"/>
  <c r="AS600" i="2"/>
  <c r="AR601" i="2"/>
  <c r="AS601" i="2"/>
  <c r="AR602" i="2"/>
  <c r="AS602" i="2"/>
  <c r="AR603" i="2"/>
  <c r="AS603" i="2"/>
  <c r="AR604" i="2"/>
  <c r="AS604" i="2"/>
  <c r="AR605" i="2"/>
  <c r="AS605" i="2"/>
  <c r="AR606" i="2"/>
  <c r="AS606" i="2"/>
  <c r="AR607" i="2"/>
  <c r="AS607" i="2"/>
  <c r="AR608" i="2"/>
  <c r="AS608" i="2"/>
  <c r="AR609" i="2"/>
  <c r="AS609" i="2"/>
  <c r="AR610" i="2"/>
  <c r="AS610" i="2"/>
  <c r="AR611" i="2"/>
  <c r="AS611" i="2"/>
  <c r="AR612" i="2"/>
  <c r="AS612" i="2"/>
  <c r="AR613" i="2"/>
  <c r="AS613" i="2"/>
  <c r="AR614" i="2"/>
  <c r="AS614" i="2"/>
  <c r="AR615" i="2"/>
  <c r="AS615" i="2"/>
  <c r="AR616" i="2"/>
  <c r="AS616" i="2"/>
  <c r="AR617" i="2"/>
  <c r="AS617" i="2"/>
  <c r="AR618" i="2"/>
  <c r="AS618" i="2"/>
  <c r="AR619" i="2"/>
  <c r="AS619" i="2"/>
  <c r="AR620" i="2"/>
  <c r="AS620" i="2"/>
  <c r="AR621" i="2"/>
  <c r="AS621" i="2"/>
  <c r="AR622" i="2"/>
  <c r="AS622" i="2"/>
  <c r="AR623" i="2"/>
  <c r="AS623" i="2"/>
  <c r="AR624" i="2"/>
  <c r="AS624" i="2"/>
  <c r="AR625" i="2"/>
  <c r="AS625" i="2"/>
  <c r="AR626" i="2"/>
  <c r="AS626" i="2"/>
  <c r="AR627" i="2"/>
  <c r="AS627" i="2"/>
  <c r="AR628" i="2"/>
  <c r="AS628" i="2"/>
  <c r="AR629" i="2"/>
  <c r="AS629" i="2"/>
  <c r="AR630" i="2"/>
  <c r="AS630" i="2"/>
  <c r="AR631" i="2"/>
  <c r="AS631" i="2"/>
  <c r="AR632" i="2"/>
  <c r="AS632" i="2"/>
  <c r="AR633" i="2"/>
  <c r="AS633" i="2"/>
  <c r="AR634" i="2"/>
  <c r="AS634" i="2"/>
  <c r="AR635" i="2"/>
  <c r="AS635" i="2"/>
  <c r="AR636" i="2"/>
  <c r="AS636" i="2"/>
  <c r="AR637" i="2"/>
  <c r="AS637" i="2"/>
  <c r="AR638" i="2"/>
  <c r="AS638" i="2"/>
  <c r="AR639" i="2"/>
  <c r="AS639" i="2"/>
  <c r="AR640" i="2"/>
  <c r="AS640" i="2"/>
  <c r="AR641" i="2"/>
  <c r="AS641" i="2"/>
  <c r="AR642" i="2"/>
  <c r="AS642" i="2"/>
  <c r="AR643" i="2"/>
  <c r="AS643" i="2"/>
  <c r="AR644" i="2"/>
  <c r="AS644" i="2"/>
  <c r="AR645" i="2"/>
  <c r="AS645" i="2"/>
  <c r="AR646" i="2"/>
  <c r="AS646" i="2"/>
  <c r="AR647" i="2"/>
  <c r="AS647" i="2"/>
  <c r="AR648" i="2"/>
  <c r="AS648" i="2"/>
  <c r="AR649" i="2"/>
  <c r="AS649" i="2"/>
  <c r="AR650" i="2"/>
  <c r="AS650" i="2"/>
  <c r="AR651" i="2"/>
  <c r="AS651" i="2"/>
  <c r="AR652" i="2"/>
  <c r="AS652" i="2"/>
  <c r="AR653" i="2"/>
  <c r="AS653" i="2"/>
  <c r="AR654" i="2"/>
  <c r="AS654" i="2"/>
  <c r="AR655" i="2"/>
  <c r="AS655" i="2"/>
  <c r="AR656" i="2"/>
  <c r="AS656" i="2"/>
  <c r="AR657" i="2"/>
  <c r="AS657" i="2"/>
  <c r="AR658" i="2"/>
  <c r="AS658" i="2"/>
  <c r="AR659" i="2"/>
  <c r="AS659" i="2"/>
  <c r="AR660" i="2"/>
  <c r="AS660" i="2"/>
  <c r="AR661" i="2"/>
  <c r="AS661" i="2"/>
  <c r="AR662" i="2"/>
  <c r="AS662" i="2"/>
  <c r="AR663" i="2"/>
  <c r="AS663" i="2"/>
  <c r="AR664" i="2"/>
  <c r="AS664" i="2"/>
  <c r="AR665" i="2"/>
  <c r="AS665" i="2"/>
  <c r="AR666" i="2"/>
  <c r="AS666" i="2"/>
  <c r="AR667" i="2"/>
  <c r="AS667" i="2"/>
  <c r="AR668" i="2"/>
  <c r="AS668" i="2"/>
  <c r="AR669" i="2"/>
  <c r="AS669" i="2"/>
  <c r="AR670" i="2"/>
  <c r="AS670" i="2"/>
  <c r="AR671" i="2"/>
  <c r="AS671" i="2"/>
  <c r="AR672" i="2"/>
  <c r="AS672" i="2"/>
  <c r="AR673" i="2"/>
  <c r="AS673" i="2"/>
  <c r="AR674" i="2"/>
  <c r="AS674" i="2"/>
  <c r="AR675" i="2"/>
  <c r="AS675" i="2"/>
  <c r="AR676" i="2"/>
  <c r="AS676" i="2"/>
  <c r="AR677" i="2"/>
  <c r="AS677" i="2"/>
  <c r="AR678" i="2"/>
  <c r="AS678" i="2"/>
  <c r="AR679" i="2"/>
  <c r="AS679" i="2"/>
  <c r="AR680" i="2"/>
  <c r="AS680" i="2"/>
  <c r="AR681" i="2"/>
  <c r="AS681" i="2"/>
  <c r="AR682" i="2"/>
  <c r="AS682" i="2"/>
  <c r="AR683" i="2"/>
  <c r="AS683" i="2"/>
  <c r="AR684" i="2"/>
  <c r="AS684" i="2"/>
  <c r="AR685" i="2"/>
  <c r="AS685" i="2"/>
  <c r="AR686" i="2"/>
  <c r="AS686" i="2"/>
  <c r="AR687" i="2"/>
  <c r="AS687" i="2"/>
  <c r="AR688" i="2"/>
  <c r="AS688" i="2"/>
  <c r="AR689" i="2"/>
  <c r="AS689" i="2"/>
  <c r="AR690" i="2"/>
  <c r="AS690" i="2"/>
  <c r="AR691" i="2"/>
  <c r="AS691" i="2"/>
  <c r="AR692" i="2"/>
  <c r="AS692" i="2"/>
  <c r="AR693" i="2"/>
  <c r="AS693" i="2"/>
  <c r="AR694" i="2"/>
  <c r="AS694" i="2"/>
  <c r="AR695" i="2"/>
  <c r="AS695" i="2"/>
  <c r="AR696" i="2"/>
  <c r="AS696" i="2"/>
  <c r="AR697" i="2"/>
  <c r="AS697" i="2"/>
  <c r="AR698" i="2"/>
  <c r="AS698" i="2"/>
  <c r="AR699" i="2"/>
  <c r="AS699" i="2"/>
  <c r="AR700" i="2"/>
  <c r="AS700" i="2"/>
  <c r="AR701" i="2"/>
  <c r="AS701" i="2"/>
  <c r="AR702" i="2"/>
  <c r="AS702" i="2"/>
  <c r="AR703" i="2"/>
  <c r="AS703" i="2"/>
  <c r="AR704" i="2"/>
  <c r="AS704" i="2"/>
  <c r="AR705" i="2"/>
  <c r="AS705" i="2"/>
  <c r="AR706" i="2"/>
  <c r="AS706" i="2"/>
  <c r="AR707" i="2"/>
  <c r="AS707" i="2"/>
  <c r="AR708" i="2"/>
  <c r="AS708" i="2"/>
  <c r="AR709" i="2"/>
  <c r="AS709" i="2"/>
  <c r="AR710" i="2"/>
  <c r="AS710" i="2"/>
  <c r="AR711" i="2"/>
  <c r="AS711" i="2"/>
  <c r="AR712" i="2"/>
  <c r="AS712" i="2"/>
  <c r="AR713" i="2"/>
  <c r="AS713" i="2"/>
  <c r="AR714" i="2"/>
  <c r="AS714" i="2"/>
  <c r="AR715" i="2"/>
  <c r="AS715" i="2"/>
  <c r="AR716" i="2"/>
  <c r="AS716" i="2"/>
  <c r="AR717" i="2"/>
  <c r="AS717" i="2"/>
  <c r="AR718" i="2"/>
  <c r="AS718" i="2"/>
  <c r="AR719" i="2"/>
  <c r="AS719" i="2"/>
  <c r="AR720" i="2"/>
  <c r="AS720" i="2"/>
  <c r="AR721" i="2"/>
  <c r="AS721" i="2"/>
  <c r="AR722" i="2"/>
  <c r="AS722" i="2"/>
  <c r="AR723" i="2"/>
  <c r="AS723" i="2"/>
  <c r="AR724" i="2"/>
  <c r="AS724" i="2"/>
  <c r="AR725" i="2"/>
  <c r="AS725" i="2"/>
  <c r="AR726" i="2"/>
  <c r="AS726" i="2"/>
  <c r="AR727" i="2"/>
  <c r="AS727" i="2"/>
  <c r="AR728" i="2"/>
  <c r="AS728" i="2"/>
  <c r="AR729" i="2"/>
  <c r="AS729" i="2"/>
  <c r="AR730" i="2"/>
  <c r="AS730" i="2"/>
  <c r="AR731" i="2"/>
  <c r="AS731" i="2"/>
  <c r="AR732" i="2"/>
  <c r="AS732" i="2"/>
  <c r="AR733" i="2"/>
  <c r="AS733" i="2"/>
  <c r="AR734" i="2"/>
  <c r="AS734" i="2"/>
  <c r="AR735" i="2"/>
  <c r="AS735" i="2"/>
  <c r="AR736" i="2"/>
  <c r="AS736" i="2"/>
  <c r="AR737" i="2"/>
  <c r="AS737" i="2"/>
  <c r="AR738" i="2"/>
  <c r="AS738" i="2"/>
  <c r="AR739" i="2"/>
  <c r="AS739" i="2"/>
  <c r="AR740" i="2"/>
  <c r="AS740" i="2"/>
  <c r="AR741" i="2"/>
  <c r="AS741" i="2"/>
  <c r="AR742" i="2"/>
  <c r="AS742" i="2"/>
  <c r="AR743" i="2"/>
  <c r="AS743" i="2"/>
  <c r="AR744" i="2"/>
  <c r="AS744" i="2"/>
  <c r="AR745" i="2"/>
  <c r="AS745" i="2"/>
  <c r="AR746" i="2"/>
  <c r="AS746" i="2"/>
  <c r="AR747" i="2"/>
  <c r="AS747" i="2"/>
  <c r="AR748" i="2"/>
  <c r="AS748" i="2"/>
  <c r="AR749" i="2"/>
  <c r="AS749" i="2"/>
  <c r="AR750" i="2"/>
  <c r="AS750" i="2"/>
  <c r="AR751" i="2"/>
  <c r="AS751" i="2"/>
  <c r="AR752" i="2"/>
  <c r="AS752" i="2"/>
  <c r="AR753" i="2"/>
  <c r="AS753" i="2"/>
  <c r="AR754" i="2"/>
  <c r="AS754" i="2"/>
  <c r="AR755" i="2"/>
  <c r="AS755" i="2"/>
  <c r="AR756" i="2"/>
  <c r="AS756" i="2"/>
  <c r="AR757" i="2"/>
  <c r="AS757" i="2"/>
  <c r="AR758" i="2"/>
  <c r="AS758" i="2"/>
  <c r="AR759" i="2"/>
  <c r="AS759" i="2"/>
  <c r="AR760" i="2"/>
  <c r="AS760" i="2"/>
  <c r="AR761" i="2"/>
  <c r="AS761" i="2"/>
  <c r="AR762" i="2"/>
  <c r="AS762" i="2"/>
  <c r="AR763" i="2"/>
  <c r="AS763" i="2"/>
  <c r="AR764" i="2"/>
  <c r="AS764" i="2"/>
  <c r="AR765" i="2"/>
  <c r="AS765" i="2"/>
  <c r="AR766" i="2"/>
  <c r="AS766" i="2"/>
  <c r="AR767" i="2"/>
  <c r="AS767" i="2"/>
  <c r="AR768" i="2"/>
  <c r="AS768" i="2"/>
  <c r="AR769" i="2"/>
  <c r="AS769" i="2"/>
  <c r="AR770" i="2"/>
  <c r="AS770" i="2"/>
  <c r="AR771" i="2"/>
  <c r="AS771" i="2"/>
  <c r="AR772" i="2"/>
  <c r="AS772" i="2"/>
  <c r="AR773" i="2"/>
  <c r="AS773" i="2"/>
  <c r="AR774" i="2"/>
  <c r="AS774" i="2"/>
  <c r="AR775" i="2"/>
  <c r="AS775" i="2"/>
  <c r="AR776" i="2"/>
  <c r="AS776" i="2"/>
  <c r="AR777" i="2"/>
  <c r="AS777" i="2"/>
  <c r="AR778" i="2"/>
  <c r="AS778" i="2"/>
  <c r="AR779" i="2"/>
  <c r="AS779" i="2"/>
  <c r="AR780" i="2"/>
  <c r="AS780" i="2"/>
  <c r="AR781" i="2"/>
  <c r="AS781" i="2"/>
  <c r="AR782" i="2"/>
  <c r="AS782" i="2"/>
  <c r="AR783" i="2"/>
  <c r="AS783" i="2"/>
  <c r="AR784" i="2"/>
  <c r="AS784" i="2"/>
  <c r="AR785" i="2"/>
  <c r="AS785" i="2"/>
  <c r="AR786" i="2"/>
  <c r="AS786" i="2"/>
  <c r="AR787" i="2"/>
  <c r="AS787" i="2"/>
  <c r="AR788" i="2"/>
  <c r="AS788" i="2"/>
  <c r="AR789" i="2"/>
  <c r="AS789" i="2"/>
  <c r="AR790" i="2"/>
  <c r="AS790" i="2"/>
  <c r="AR791" i="2"/>
  <c r="AS791" i="2"/>
  <c r="AR792" i="2"/>
  <c r="AS792" i="2"/>
  <c r="AR793" i="2"/>
  <c r="AS793" i="2"/>
  <c r="AR794" i="2"/>
  <c r="AS794" i="2"/>
  <c r="AR795" i="2"/>
  <c r="AS795" i="2"/>
  <c r="AR796" i="2"/>
  <c r="AS796" i="2"/>
  <c r="AR797" i="2"/>
  <c r="AS797" i="2"/>
  <c r="AR798" i="2"/>
  <c r="AS798" i="2"/>
  <c r="AR799" i="2"/>
  <c r="AS799" i="2"/>
  <c r="AR800" i="2"/>
  <c r="AS800" i="2"/>
  <c r="AR801" i="2"/>
  <c r="AS801" i="2"/>
  <c r="AR802" i="2"/>
  <c r="AS802" i="2"/>
  <c r="AR803" i="2"/>
  <c r="AS803" i="2"/>
  <c r="AR804" i="2"/>
  <c r="AS804" i="2"/>
  <c r="AR805" i="2"/>
  <c r="AS805" i="2"/>
  <c r="AR806" i="2"/>
  <c r="AS806" i="2"/>
  <c r="AS3" i="2"/>
  <c r="AR3" i="2"/>
  <c r="AW4" i="2"/>
  <c r="AW5" i="2"/>
  <c r="AW6" i="2"/>
  <c r="AW7" i="2"/>
  <c r="AW8" i="2"/>
  <c r="AW9" i="2"/>
  <c r="AW10" i="2"/>
  <c r="AW11" i="2"/>
  <c r="AW12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3" i="2"/>
  <c r="AV4" i="2"/>
  <c r="AV5" i="2"/>
  <c r="AV6" i="2"/>
  <c r="AV7" i="2"/>
  <c r="AV8" i="2"/>
  <c r="AV9" i="2"/>
  <c r="AV10" i="2"/>
  <c r="AV11" i="2"/>
  <c r="AV12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3" i="2"/>
  <c r="AN90" i="2"/>
  <c r="AO90" i="2"/>
  <c r="AP90" i="2"/>
  <c r="AQ90" i="2"/>
  <c r="AT90" i="2"/>
  <c r="AU90" i="2"/>
  <c r="AN91" i="2"/>
  <c r="AO91" i="2"/>
  <c r="AP91" i="2"/>
  <c r="AQ91" i="2"/>
  <c r="AT91" i="2"/>
  <c r="AU91" i="2"/>
  <c r="AN92" i="2"/>
  <c r="AO92" i="2"/>
  <c r="AP92" i="2"/>
  <c r="AQ92" i="2"/>
  <c r="AT92" i="2"/>
  <c r="AU92" i="2"/>
  <c r="AN93" i="2"/>
  <c r="AO93" i="2"/>
  <c r="AP93" i="2"/>
  <c r="AQ93" i="2"/>
  <c r="AT93" i="2"/>
  <c r="AU93" i="2"/>
  <c r="AN94" i="2"/>
  <c r="AO94" i="2"/>
  <c r="AP94" i="2"/>
  <c r="AQ94" i="2"/>
  <c r="AT94" i="2"/>
  <c r="AU94" i="2"/>
  <c r="AN95" i="2"/>
  <c r="AO95" i="2"/>
  <c r="AP95" i="2"/>
  <c r="AQ95" i="2"/>
  <c r="AT95" i="2"/>
  <c r="AU95" i="2"/>
  <c r="AN96" i="2"/>
  <c r="AO96" i="2"/>
  <c r="AP96" i="2"/>
  <c r="AQ96" i="2"/>
  <c r="AT96" i="2"/>
  <c r="AU96" i="2"/>
  <c r="AN97" i="2"/>
  <c r="AO97" i="2"/>
  <c r="AP97" i="2"/>
  <c r="AQ97" i="2"/>
  <c r="AT97" i="2"/>
  <c r="AU97" i="2"/>
  <c r="AN98" i="2"/>
  <c r="AO98" i="2"/>
  <c r="AP98" i="2"/>
  <c r="AQ98" i="2"/>
  <c r="AT98" i="2"/>
  <c r="AU98" i="2"/>
  <c r="AN99" i="2"/>
  <c r="AO99" i="2"/>
  <c r="AP99" i="2"/>
  <c r="AQ99" i="2"/>
  <c r="AT99" i="2"/>
  <c r="AU99" i="2"/>
  <c r="AN100" i="2"/>
  <c r="AO100" i="2"/>
  <c r="AP100" i="2"/>
  <c r="AQ100" i="2"/>
  <c r="AT100" i="2"/>
  <c r="AU100" i="2"/>
  <c r="AN101" i="2"/>
  <c r="AO101" i="2"/>
  <c r="AP101" i="2"/>
  <c r="AQ101" i="2"/>
  <c r="AT101" i="2"/>
  <c r="AU101" i="2"/>
  <c r="AN102" i="2"/>
  <c r="AO102" i="2"/>
  <c r="AP102" i="2"/>
  <c r="AQ102" i="2"/>
  <c r="AT102" i="2"/>
  <c r="AU102" i="2"/>
  <c r="AN103" i="2"/>
  <c r="AO103" i="2"/>
  <c r="AP103" i="2"/>
  <c r="AQ103" i="2"/>
  <c r="AT103" i="2"/>
  <c r="AU103" i="2"/>
  <c r="AN104" i="2"/>
  <c r="AO104" i="2"/>
  <c r="AP104" i="2"/>
  <c r="AQ104" i="2"/>
  <c r="AT104" i="2"/>
  <c r="AU104" i="2"/>
  <c r="AN105" i="2"/>
  <c r="AO105" i="2"/>
  <c r="AP105" i="2"/>
  <c r="AQ105" i="2"/>
  <c r="AT105" i="2"/>
  <c r="AU105" i="2"/>
  <c r="AN106" i="2"/>
  <c r="AO106" i="2"/>
  <c r="AP106" i="2"/>
  <c r="AQ106" i="2"/>
  <c r="AT106" i="2"/>
  <c r="AU106" i="2"/>
  <c r="AN107" i="2"/>
  <c r="AO107" i="2"/>
  <c r="AP107" i="2"/>
  <c r="AQ107" i="2"/>
  <c r="AT107" i="2"/>
  <c r="AU107" i="2"/>
  <c r="AN108" i="2"/>
  <c r="AO108" i="2"/>
  <c r="AP108" i="2"/>
  <c r="AQ108" i="2"/>
  <c r="AT108" i="2"/>
  <c r="AU108" i="2"/>
  <c r="AN109" i="2"/>
  <c r="AO109" i="2"/>
  <c r="AP109" i="2"/>
  <c r="AQ109" i="2"/>
  <c r="AT109" i="2"/>
  <c r="AU109" i="2"/>
  <c r="AN110" i="2"/>
  <c r="AO110" i="2"/>
  <c r="AP110" i="2"/>
  <c r="AQ110" i="2"/>
  <c r="AT110" i="2"/>
  <c r="AU110" i="2"/>
  <c r="AN111" i="2"/>
  <c r="AO111" i="2"/>
  <c r="AP111" i="2"/>
  <c r="AQ111" i="2"/>
  <c r="AT111" i="2"/>
  <c r="AU111" i="2"/>
  <c r="AN112" i="2"/>
  <c r="AO112" i="2"/>
  <c r="AP112" i="2"/>
  <c r="AQ112" i="2"/>
  <c r="AT112" i="2"/>
  <c r="AU112" i="2"/>
  <c r="AN113" i="2"/>
  <c r="AO113" i="2"/>
  <c r="AP113" i="2"/>
  <c r="AQ113" i="2"/>
  <c r="AT113" i="2"/>
  <c r="AU113" i="2"/>
  <c r="AN114" i="2"/>
  <c r="AO114" i="2"/>
  <c r="AP114" i="2"/>
  <c r="AQ114" i="2"/>
  <c r="AT114" i="2"/>
  <c r="AU114" i="2"/>
  <c r="AN115" i="2"/>
  <c r="AO115" i="2"/>
  <c r="AP115" i="2"/>
  <c r="AQ115" i="2"/>
  <c r="AT115" i="2"/>
  <c r="AU115" i="2"/>
  <c r="AN116" i="2"/>
  <c r="AO116" i="2"/>
  <c r="AP116" i="2"/>
  <c r="AQ116" i="2"/>
  <c r="AT116" i="2"/>
  <c r="AU116" i="2"/>
  <c r="AN117" i="2"/>
  <c r="AO117" i="2"/>
  <c r="AP117" i="2"/>
  <c r="AQ117" i="2"/>
  <c r="AT117" i="2"/>
  <c r="AU117" i="2"/>
  <c r="AN118" i="2"/>
  <c r="AO118" i="2"/>
  <c r="AP118" i="2"/>
  <c r="AQ118" i="2"/>
  <c r="AT118" i="2"/>
  <c r="AU118" i="2"/>
  <c r="AN119" i="2"/>
  <c r="AO119" i="2"/>
  <c r="AP119" i="2"/>
  <c r="AQ119" i="2"/>
  <c r="AT119" i="2"/>
  <c r="AU119" i="2"/>
  <c r="AN120" i="2"/>
  <c r="AO120" i="2"/>
  <c r="AP120" i="2"/>
  <c r="AQ120" i="2"/>
  <c r="AT120" i="2"/>
  <c r="AU120" i="2"/>
  <c r="AN121" i="2"/>
  <c r="AO121" i="2"/>
  <c r="AP121" i="2"/>
  <c r="AQ121" i="2"/>
  <c r="AT121" i="2"/>
  <c r="AU121" i="2"/>
  <c r="AN122" i="2"/>
  <c r="AO122" i="2"/>
  <c r="AP122" i="2"/>
  <c r="AQ122" i="2"/>
  <c r="AT122" i="2"/>
  <c r="AU122" i="2"/>
  <c r="AN123" i="2"/>
  <c r="AO123" i="2"/>
  <c r="AP123" i="2"/>
  <c r="AQ123" i="2"/>
  <c r="AT123" i="2"/>
  <c r="AU123" i="2"/>
  <c r="AN124" i="2"/>
  <c r="AO124" i="2"/>
  <c r="AP124" i="2"/>
  <c r="AQ124" i="2"/>
  <c r="AT124" i="2"/>
  <c r="AU124" i="2"/>
  <c r="AN125" i="2"/>
  <c r="AO125" i="2"/>
  <c r="AP125" i="2"/>
  <c r="AQ125" i="2"/>
  <c r="AT125" i="2"/>
  <c r="AU125" i="2"/>
  <c r="AN126" i="2"/>
  <c r="AO126" i="2"/>
  <c r="AP126" i="2"/>
  <c r="AQ126" i="2"/>
  <c r="AT126" i="2"/>
  <c r="AU126" i="2"/>
  <c r="AN127" i="2"/>
  <c r="AO127" i="2"/>
  <c r="AP127" i="2"/>
  <c r="AQ127" i="2"/>
  <c r="AT127" i="2"/>
  <c r="AU127" i="2"/>
  <c r="AN128" i="2"/>
  <c r="AO128" i="2"/>
  <c r="AP128" i="2"/>
  <c r="AQ128" i="2"/>
  <c r="AT128" i="2"/>
  <c r="AU128" i="2"/>
  <c r="AN129" i="2"/>
  <c r="AO129" i="2"/>
  <c r="AP129" i="2"/>
  <c r="AQ129" i="2"/>
  <c r="AT129" i="2"/>
  <c r="AU129" i="2"/>
  <c r="AN130" i="2"/>
  <c r="AO130" i="2"/>
  <c r="AP130" i="2"/>
  <c r="AQ130" i="2"/>
  <c r="AT130" i="2"/>
  <c r="AU130" i="2"/>
  <c r="AN131" i="2"/>
  <c r="AO131" i="2"/>
  <c r="AP131" i="2"/>
  <c r="AQ131" i="2"/>
  <c r="AT131" i="2"/>
  <c r="AU131" i="2"/>
  <c r="AN132" i="2"/>
  <c r="AO132" i="2"/>
  <c r="AP132" i="2"/>
  <c r="AQ132" i="2"/>
  <c r="AT132" i="2"/>
  <c r="AU132" i="2"/>
  <c r="AN133" i="2"/>
  <c r="AO133" i="2"/>
  <c r="AP133" i="2"/>
  <c r="AQ133" i="2"/>
  <c r="AT133" i="2"/>
  <c r="AU133" i="2"/>
  <c r="AN134" i="2"/>
  <c r="AO134" i="2"/>
  <c r="AP134" i="2"/>
  <c r="AQ134" i="2"/>
  <c r="AT134" i="2"/>
  <c r="AU134" i="2"/>
  <c r="AN135" i="2"/>
  <c r="AO135" i="2"/>
  <c r="AP135" i="2"/>
  <c r="AQ135" i="2"/>
  <c r="AT135" i="2"/>
  <c r="AU135" i="2"/>
  <c r="AN136" i="2"/>
  <c r="AO136" i="2"/>
  <c r="AP136" i="2"/>
  <c r="AQ136" i="2"/>
  <c r="AT136" i="2"/>
  <c r="AU136" i="2"/>
  <c r="AN137" i="2"/>
  <c r="AO137" i="2"/>
  <c r="AP137" i="2"/>
  <c r="AQ137" i="2"/>
  <c r="AT137" i="2"/>
  <c r="AU137" i="2"/>
  <c r="AN138" i="2"/>
  <c r="AO138" i="2"/>
  <c r="AP138" i="2"/>
  <c r="AQ138" i="2"/>
  <c r="AT138" i="2"/>
  <c r="AU138" i="2"/>
  <c r="AN139" i="2"/>
  <c r="AO139" i="2"/>
  <c r="AP139" i="2"/>
  <c r="AQ139" i="2"/>
  <c r="AT139" i="2"/>
  <c r="AU139" i="2"/>
  <c r="AN140" i="2"/>
  <c r="AO140" i="2"/>
  <c r="AP140" i="2"/>
  <c r="AQ140" i="2"/>
  <c r="AT140" i="2"/>
  <c r="AU140" i="2"/>
  <c r="AN141" i="2"/>
  <c r="AO141" i="2"/>
  <c r="AP141" i="2"/>
  <c r="AQ141" i="2"/>
  <c r="AT141" i="2"/>
  <c r="AU141" i="2"/>
  <c r="AN142" i="2"/>
  <c r="AO142" i="2"/>
  <c r="AP142" i="2"/>
  <c r="AQ142" i="2"/>
  <c r="AT142" i="2"/>
  <c r="AU142" i="2"/>
  <c r="AN143" i="2"/>
  <c r="AO143" i="2"/>
  <c r="AP143" i="2"/>
  <c r="AQ143" i="2"/>
  <c r="AT143" i="2"/>
  <c r="AU143" i="2"/>
  <c r="AN144" i="2"/>
  <c r="AO144" i="2"/>
  <c r="AP144" i="2"/>
  <c r="AQ144" i="2"/>
  <c r="AT144" i="2"/>
  <c r="AU144" i="2"/>
  <c r="AN145" i="2"/>
  <c r="AO145" i="2"/>
  <c r="AP145" i="2"/>
  <c r="AQ145" i="2"/>
  <c r="AT145" i="2"/>
  <c r="AU145" i="2"/>
  <c r="AN146" i="2"/>
  <c r="AO146" i="2"/>
  <c r="AP146" i="2"/>
  <c r="AQ146" i="2"/>
  <c r="AT146" i="2"/>
  <c r="AU146" i="2"/>
  <c r="AN147" i="2"/>
  <c r="AO147" i="2"/>
  <c r="AP147" i="2"/>
  <c r="AQ147" i="2"/>
  <c r="AT147" i="2"/>
  <c r="AU147" i="2"/>
  <c r="AN148" i="2"/>
  <c r="AO148" i="2"/>
  <c r="AP148" i="2"/>
  <c r="AQ148" i="2"/>
  <c r="AT148" i="2"/>
  <c r="AU148" i="2"/>
  <c r="AN149" i="2"/>
  <c r="AO149" i="2"/>
  <c r="AP149" i="2"/>
  <c r="AQ149" i="2"/>
  <c r="AT149" i="2"/>
  <c r="AU149" i="2"/>
  <c r="AN150" i="2"/>
  <c r="AO150" i="2"/>
  <c r="AP150" i="2"/>
  <c r="AQ150" i="2"/>
  <c r="AT150" i="2"/>
  <c r="AU150" i="2"/>
  <c r="AN151" i="2"/>
  <c r="AO151" i="2"/>
  <c r="AP151" i="2"/>
  <c r="AQ151" i="2"/>
  <c r="AT151" i="2"/>
  <c r="AU151" i="2"/>
  <c r="AN152" i="2"/>
  <c r="AO152" i="2"/>
  <c r="AP152" i="2"/>
  <c r="AQ152" i="2"/>
  <c r="AT152" i="2"/>
  <c r="AU152" i="2"/>
  <c r="AN153" i="2"/>
  <c r="AO153" i="2"/>
  <c r="AP153" i="2"/>
  <c r="AQ153" i="2"/>
  <c r="AT153" i="2"/>
  <c r="AU153" i="2"/>
  <c r="AN154" i="2"/>
  <c r="AO154" i="2"/>
  <c r="AP154" i="2"/>
  <c r="AQ154" i="2"/>
  <c r="AT154" i="2"/>
  <c r="AU154" i="2"/>
  <c r="AN155" i="2"/>
  <c r="AO155" i="2"/>
  <c r="AP155" i="2"/>
  <c r="AQ155" i="2"/>
  <c r="AT155" i="2"/>
  <c r="AU155" i="2"/>
  <c r="AN156" i="2"/>
  <c r="AO156" i="2"/>
  <c r="AP156" i="2"/>
  <c r="AQ156" i="2"/>
  <c r="AT156" i="2"/>
  <c r="AU156" i="2"/>
  <c r="AN157" i="2"/>
  <c r="AO157" i="2"/>
  <c r="AP157" i="2"/>
  <c r="AQ157" i="2"/>
  <c r="AT157" i="2"/>
  <c r="AU157" i="2"/>
  <c r="AN158" i="2"/>
  <c r="AO158" i="2"/>
  <c r="AP158" i="2"/>
  <c r="AQ158" i="2"/>
  <c r="AT158" i="2"/>
  <c r="AU158" i="2"/>
  <c r="AN159" i="2"/>
  <c r="AO159" i="2"/>
  <c r="AP159" i="2"/>
  <c r="AQ159" i="2"/>
  <c r="AT159" i="2"/>
  <c r="AU159" i="2"/>
  <c r="AN160" i="2"/>
  <c r="AO160" i="2"/>
  <c r="AP160" i="2"/>
  <c r="AQ160" i="2"/>
  <c r="AT160" i="2"/>
  <c r="AU160" i="2"/>
  <c r="AN161" i="2"/>
  <c r="AO161" i="2"/>
  <c r="AP161" i="2"/>
  <c r="AQ161" i="2"/>
  <c r="AT161" i="2"/>
  <c r="AU161" i="2"/>
  <c r="AN162" i="2"/>
  <c r="AO162" i="2"/>
  <c r="AP162" i="2"/>
  <c r="AQ162" i="2"/>
  <c r="AT162" i="2"/>
  <c r="AU162" i="2"/>
  <c r="AN163" i="2"/>
  <c r="AO163" i="2"/>
  <c r="AP163" i="2"/>
  <c r="AQ163" i="2"/>
  <c r="AT163" i="2"/>
  <c r="AU163" i="2"/>
  <c r="AN164" i="2"/>
  <c r="AO164" i="2"/>
  <c r="AP164" i="2"/>
  <c r="AQ164" i="2"/>
  <c r="AT164" i="2"/>
  <c r="AU164" i="2"/>
  <c r="AN165" i="2"/>
  <c r="AO165" i="2"/>
  <c r="AP165" i="2"/>
  <c r="AQ165" i="2"/>
  <c r="AT165" i="2"/>
  <c r="AU165" i="2"/>
  <c r="AN166" i="2"/>
  <c r="AO166" i="2"/>
  <c r="AP166" i="2"/>
  <c r="AQ166" i="2"/>
  <c r="AT166" i="2"/>
  <c r="AU166" i="2"/>
  <c r="AN167" i="2"/>
  <c r="AO167" i="2"/>
  <c r="AP167" i="2"/>
  <c r="AQ167" i="2"/>
  <c r="AT167" i="2"/>
  <c r="AU167" i="2"/>
  <c r="AN168" i="2"/>
  <c r="AO168" i="2"/>
  <c r="AP168" i="2"/>
  <c r="AQ168" i="2"/>
  <c r="AT168" i="2"/>
  <c r="AU168" i="2"/>
  <c r="AN169" i="2"/>
  <c r="AO169" i="2"/>
  <c r="AP169" i="2"/>
  <c r="AQ169" i="2"/>
  <c r="AT169" i="2"/>
  <c r="AU169" i="2"/>
  <c r="AN170" i="2"/>
  <c r="AO170" i="2"/>
  <c r="AP170" i="2"/>
  <c r="AQ170" i="2"/>
  <c r="AT170" i="2"/>
  <c r="AU170" i="2"/>
  <c r="AN171" i="2"/>
  <c r="AO171" i="2"/>
  <c r="AP171" i="2"/>
  <c r="AQ171" i="2"/>
  <c r="AT171" i="2"/>
  <c r="AU171" i="2"/>
  <c r="AN172" i="2"/>
  <c r="AO172" i="2"/>
  <c r="AP172" i="2"/>
  <c r="AQ172" i="2"/>
  <c r="AT172" i="2"/>
  <c r="AU172" i="2"/>
  <c r="AN173" i="2"/>
  <c r="AO173" i="2"/>
  <c r="AP173" i="2"/>
  <c r="AQ173" i="2"/>
  <c r="AT173" i="2"/>
  <c r="AU173" i="2"/>
  <c r="AN174" i="2"/>
  <c r="AO174" i="2"/>
  <c r="AP174" i="2"/>
  <c r="AQ174" i="2"/>
  <c r="AT174" i="2"/>
  <c r="AU174" i="2"/>
  <c r="AN175" i="2"/>
  <c r="AO175" i="2"/>
  <c r="AP175" i="2"/>
  <c r="AQ175" i="2"/>
  <c r="AT175" i="2"/>
  <c r="AU175" i="2"/>
  <c r="AN176" i="2"/>
  <c r="AO176" i="2"/>
  <c r="AP176" i="2"/>
  <c r="AQ176" i="2"/>
  <c r="AT176" i="2"/>
  <c r="AU176" i="2"/>
  <c r="AN177" i="2"/>
  <c r="AO177" i="2"/>
  <c r="AP177" i="2"/>
  <c r="AQ177" i="2"/>
  <c r="AT177" i="2"/>
  <c r="AU177" i="2"/>
  <c r="AN178" i="2"/>
  <c r="AO178" i="2"/>
  <c r="AP178" i="2"/>
  <c r="AQ178" i="2"/>
  <c r="AT178" i="2"/>
  <c r="AU178" i="2"/>
  <c r="AN179" i="2"/>
  <c r="AO179" i="2"/>
  <c r="AP179" i="2"/>
  <c r="AQ179" i="2"/>
  <c r="AT179" i="2"/>
  <c r="AU179" i="2"/>
  <c r="AN180" i="2"/>
  <c r="AO180" i="2"/>
  <c r="AP180" i="2"/>
  <c r="AQ180" i="2"/>
  <c r="AT180" i="2"/>
  <c r="AU180" i="2"/>
  <c r="AN181" i="2"/>
  <c r="AO181" i="2"/>
  <c r="AP181" i="2"/>
  <c r="AQ181" i="2"/>
  <c r="AT181" i="2"/>
  <c r="AU181" i="2"/>
  <c r="AN182" i="2"/>
  <c r="AO182" i="2"/>
  <c r="AP182" i="2"/>
  <c r="AQ182" i="2"/>
  <c r="AT182" i="2"/>
  <c r="AU182" i="2"/>
  <c r="AN183" i="2"/>
  <c r="AO183" i="2"/>
  <c r="AP183" i="2"/>
  <c r="AQ183" i="2"/>
  <c r="AT183" i="2"/>
  <c r="AU183" i="2"/>
  <c r="AN184" i="2"/>
  <c r="AO184" i="2"/>
  <c r="AP184" i="2"/>
  <c r="AQ184" i="2"/>
  <c r="AT184" i="2"/>
  <c r="AU184" i="2"/>
  <c r="AN185" i="2"/>
  <c r="AO185" i="2"/>
  <c r="AP185" i="2"/>
  <c r="AQ185" i="2"/>
  <c r="AT185" i="2"/>
  <c r="AU185" i="2"/>
  <c r="AN186" i="2"/>
  <c r="AO186" i="2"/>
  <c r="AP186" i="2"/>
  <c r="AQ186" i="2"/>
  <c r="AT186" i="2"/>
  <c r="AU186" i="2"/>
  <c r="AN187" i="2"/>
  <c r="AO187" i="2"/>
  <c r="AP187" i="2"/>
  <c r="AQ187" i="2"/>
  <c r="AT187" i="2"/>
  <c r="AU187" i="2"/>
  <c r="AN188" i="2"/>
  <c r="AO188" i="2"/>
  <c r="AP188" i="2"/>
  <c r="AQ188" i="2"/>
  <c r="AT188" i="2"/>
  <c r="AU188" i="2"/>
  <c r="AN189" i="2"/>
  <c r="AO189" i="2"/>
  <c r="AP189" i="2"/>
  <c r="AQ189" i="2"/>
  <c r="AT189" i="2"/>
  <c r="AU189" i="2"/>
  <c r="AN190" i="2"/>
  <c r="AO190" i="2"/>
  <c r="AP190" i="2"/>
  <c r="AQ190" i="2"/>
  <c r="AT190" i="2"/>
  <c r="AU190" i="2"/>
  <c r="AN191" i="2"/>
  <c r="AO191" i="2"/>
  <c r="AP191" i="2"/>
  <c r="AQ191" i="2"/>
  <c r="AT191" i="2"/>
  <c r="AU191" i="2"/>
  <c r="AN192" i="2"/>
  <c r="AO192" i="2"/>
  <c r="AP192" i="2"/>
  <c r="AQ192" i="2"/>
  <c r="AT192" i="2"/>
  <c r="AU192" i="2"/>
  <c r="AN193" i="2"/>
  <c r="AO193" i="2"/>
  <c r="AP193" i="2"/>
  <c r="AQ193" i="2"/>
  <c r="AT193" i="2"/>
  <c r="AU193" i="2"/>
  <c r="AN194" i="2"/>
  <c r="AO194" i="2"/>
  <c r="AP194" i="2"/>
  <c r="AQ194" i="2"/>
  <c r="AT194" i="2"/>
  <c r="AU194" i="2"/>
  <c r="AN195" i="2"/>
  <c r="AO195" i="2"/>
  <c r="AP195" i="2"/>
  <c r="AQ195" i="2"/>
  <c r="AT195" i="2"/>
  <c r="AU195" i="2"/>
  <c r="AN196" i="2"/>
  <c r="AO196" i="2"/>
  <c r="AP196" i="2"/>
  <c r="AQ196" i="2"/>
  <c r="AT196" i="2"/>
  <c r="AU196" i="2"/>
  <c r="AN197" i="2"/>
  <c r="AO197" i="2"/>
  <c r="AP197" i="2"/>
  <c r="AQ197" i="2"/>
  <c r="AT197" i="2"/>
  <c r="AU197" i="2"/>
  <c r="AN198" i="2"/>
  <c r="AO198" i="2"/>
  <c r="AP198" i="2"/>
  <c r="AQ198" i="2"/>
  <c r="AT198" i="2"/>
  <c r="AU198" i="2"/>
  <c r="AN199" i="2"/>
  <c r="AO199" i="2"/>
  <c r="AP199" i="2"/>
  <c r="AQ199" i="2"/>
  <c r="AT199" i="2"/>
  <c r="AU199" i="2"/>
  <c r="AN200" i="2"/>
  <c r="AO200" i="2"/>
  <c r="AP200" i="2"/>
  <c r="AQ200" i="2"/>
  <c r="AT200" i="2"/>
  <c r="AU200" i="2"/>
  <c r="AN201" i="2"/>
  <c r="AO201" i="2"/>
  <c r="AP201" i="2"/>
  <c r="AQ201" i="2"/>
  <c r="AT201" i="2"/>
  <c r="AU201" i="2"/>
  <c r="AN202" i="2"/>
  <c r="AO202" i="2"/>
  <c r="AP202" i="2"/>
  <c r="AQ202" i="2"/>
  <c r="AT202" i="2"/>
  <c r="AU202" i="2"/>
  <c r="AN203" i="2"/>
  <c r="AO203" i="2"/>
  <c r="AP203" i="2"/>
  <c r="AQ203" i="2"/>
  <c r="AT203" i="2"/>
  <c r="AU203" i="2"/>
  <c r="AN204" i="2"/>
  <c r="AO204" i="2"/>
  <c r="AP204" i="2"/>
  <c r="AQ204" i="2"/>
  <c r="AT204" i="2"/>
  <c r="AU204" i="2"/>
  <c r="AN205" i="2"/>
  <c r="AO205" i="2"/>
  <c r="AP205" i="2"/>
  <c r="AQ205" i="2"/>
  <c r="AT205" i="2"/>
  <c r="AU205" i="2"/>
  <c r="AN206" i="2"/>
  <c r="AO206" i="2"/>
  <c r="AP206" i="2"/>
  <c r="AQ206" i="2"/>
  <c r="AT206" i="2"/>
  <c r="AU206" i="2"/>
  <c r="AN207" i="2"/>
  <c r="AO207" i="2"/>
  <c r="AP207" i="2"/>
  <c r="AQ207" i="2"/>
  <c r="AT207" i="2"/>
  <c r="AU207" i="2"/>
  <c r="AN208" i="2"/>
  <c r="AO208" i="2"/>
  <c r="AP208" i="2"/>
  <c r="AQ208" i="2"/>
  <c r="AT208" i="2"/>
  <c r="AU208" i="2"/>
  <c r="AN209" i="2"/>
  <c r="AO209" i="2"/>
  <c r="AP209" i="2"/>
  <c r="AQ209" i="2"/>
  <c r="AT209" i="2"/>
  <c r="AU209" i="2"/>
  <c r="AN210" i="2"/>
  <c r="AO210" i="2"/>
  <c r="AP210" i="2"/>
  <c r="AQ210" i="2"/>
  <c r="AT210" i="2"/>
  <c r="AU210" i="2"/>
  <c r="AN211" i="2"/>
  <c r="AO211" i="2"/>
  <c r="AP211" i="2"/>
  <c r="AQ211" i="2"/>
  <c r="AT211" i="2"/>
  <c r="AU211" i="2"/>
  <c r="AN212" i="2"/>
  <c r="AO212" i="2"/>
  <c r="AP212" i="2"/>
  <c r="AQ212" i="2"/>
  <c r="AT212" i="2"/>
  <c r="AU212" i="2"/>
  <c r="AN213" i="2"/>
  <c r="AO213" i="2"/>
  <c r="AP213" i="2"/>
  <c r="AQ213" i="2"/>
  <c r="AT213" i="2"/>
  <c r="AU213" i="2"/>
  <c r="AN214" i="2"/>
  <c r="AO214" i="2"/>
  <c r="AP214" i="2"/>
  <c r="AQ214" i="2"/>
  <c r="AT214" i="2"/>
  <c r="AU214" i="2"/>
  <c r="AN215" i="2"/>
  <c r="AO215" i="2"/>
  <c r="AP215" i="2"/>
  <c r="AQ215" i="2"/>
  <c r="AT215" i="2"/>
  <c r="AU215" i="2"/>
  <c r="AN216" i="2"/>
  <c r="AO216" i="2"/>
  <c r="AP216" i="2"/>
  <c r="AQ216" i="2"/>
  <c r="AT216" i="2"/>
  <c r="AU216" i="2"/>
  <c r="AN217" i="2"/>
  <c r="AO217" i="2"/>
  <c r="AP217" i="2"/>
  <c r="AQ217" i="2"/>
  <c r="AT217" i="2"/>
  <c r="AU217" i="2"/>
  <c r="AN218" i="2"/>
  <c r="AO218" i="2"/>
  <c r="AP218" i="2"/>
  <c r="AQ218" i="2"/>
  <c r="AT218" i="2"/>
  <c r="AU218" i="2"/>
  <c r="AN219" i="2"/>
  <c r="AO219" i="2"/>
  <c r="AP219" i="2"/>
  <c r="AQ219" i="2"/>
  <c r="AT219" i="2"/>
  <c r="AU219" i="2"/>
  <c r="AN220" i="2"/>
  <c r="AO220" i="2"/>
  <c r="AP220" i="2"/>
  <c r="AQ220" i="2"/>
  <c r="AT220" i="2"/>
  <c r="AU220" i="2"/>
  <c r="AN221" i="2"/>
  <c r="AO221" i="2"/>
  <c r="AP221" i="2"/>
  <c r="AQ221" i="2"/>
  <c r="AT221" i="2"/>
  <c r="AU221" i="2"/>
  <c r="AN222" i="2"/>
  <c r="AO222" i="2"/>
  <c r="AP222" i="2"/>
  <c r="AQ222" i="2"/>
  <c r="AT222" i="2"/>
  <c r="AU222" i="2"/>
  <c r="AN223" i="2"/>
  <c r="AO223" i="2"/>
  <c r="AP223" i="2"/>
  <c r="AQ223" i="2"/>
  <c r="AT223" i="2"/>
  <c r="AU223" i="2"/>
  <c r="AN224" i="2"/>
  <c r="AO224" i="2"/>
  <c r="AP224" i="2"/>
  <c r="AQ224" i="2"/>
  <c r="AT224" i="2"/>
  <c r="AU224" i="2"/>
  <c r="AN225" i="2"/>
  <c r="AO225" i="2"/>
  <c r="AP225" i="2"/>
  <c r="AQ225" i="2"/>
  <c r="AT225" i="2"/>
  <c r="AU225" i="2"/>
  <c r="AN226" i="2"/>
  <c r="AO226" i="2"/>
  <c r="AP226" i="2"/>
  <c r="AQ226" i="2"/>
  <c r="AT226" i="2"/>
  <c r="AU226" i="2"/>
  <c r="AN227" i="2"/>
  <c r="AO227" i="2"/>
  <c r="AP227" i="2"/>
  <c r="AQ227" i="2"/>
  <c r="AT227" i="2"/>
  <c r="AU227" i="2"/>
  <c r="AN228" i="2"/>
  <c r="AO228" i="2"/>
  <c r="AP228" i="2"/>
  <c r="AQ228" i="2"/>
  <c r="AT228" i="2"/>
  <c r="AU228" i="2"/>
  <c r="AN229" i="2"/>
  <c r="AO229" i="2"/>
  <c r="AP229" i="2"/>
  <c r="AQ229" i="2"/>
  <c r="AT229" i="2"/>
  <c r="AU229" i="2"/>
  <c r="AN230" i="2"/>
  <c r="AO230" i="2"/>
  <c r="AP230" i="2"/>
  <c r="AQ230" i="2"/>
  <c r="AT230" i="2"/>
  <c r="AU230" i="2"/>
  <c r="AN231" i="2"/>
  <c r="AO231" i="2"/>
  <c r="AP231" i="2"/>
  <c r="AQ231" i="2"/>
  <c r="AT231" i="2"/>
  <c r="AU231" i="2"/>
  <c r="AN232" i="2"/>
  <c r="AO232" i="2"/>
  <c r="AP232" i="2"/>
  <c r="AQ232" i="2"/>
  <c r="AT232" i="2"/>
  <c r="AU232" i="2"/>
  <c r="AN233" i="2"/>
  <c r="AO233" i="2"/>
  <c r="AP233" i="2"/>
  <c r="AQ233" i="2"/>
  <c r="AT233" i="2"/>
  <c r="AU233" i="2"/>
  <c r="AN234" i="2"/>
  <c r="AO234" i="2"/>
  <c r="AP234" i="2"/>
  <c r="AQ234" i="2"/>
  <c r="AT234" i="2"/>
  <c r="AU234" i="2"/>
  <c r="AN235" i="2"/>
  <c r="AO235" i="2"/>
  <c r="AP235" i="2"/>
  <c r="AQ235" i="2"/>
  <c r="AT235" i="2"/>
  <c r="AU235" i="2"/>
  <c r="AN236" i="2"/>
  <c r="AO236" i="2"/>
  <c r="AP236" i="2"/>
  <c r="AQ236" i="2"/>
  <c r="AT236" i="2"/>
  <c r="AU236" i="2"/>
  <c r="AN237" i="2"/>
  <c r="AO237" i="2"/>
  <c r="AP237" i="2"/>
  <c r="AQ237" i="2"/>
  <c r="AT237" i="2"/>
  <c r="AU237" i="2"/>
  <c r="AN238" i="2"/>
  <c r="AO238" i="2"/>
  <c r="AP238" i="2"/>
  <c r="AQ238" i="2"/>
  <c r="AT238" i="2"/>
  <c r="AU238" i="2"/>
  <c r="AN239" i="2"/>
  <c r="AO239" i="2"/>
  <c r="AP239" i="2"/>
  <c r="AQ239" i="2"/>
  <c r="AT239" i="2"/>
  <c r="AU239" i="2"/>
  <c r="AN240" i="2"/>
  <c r="AO240" i="2"/>
  <c r="AP240" i="2"/>
  <c r="AQ240" i="2"/>
  <c r="AT240" i="2"/>
  <c r="AU240" i="2"/>
  <c r="AN241" i="2"/>
  <c r="AO241" i="2"/>
  <c r="AP241" i="2"/>
  <c r="AQ241" i="2"/>
  <c r="AT241" i="2"/>
  <c r="AU241" i="2"/>
  <c r="AN242" i="2"/>
  <c r="AO242" i="2"/>
  <c r="AP242" i="2"/>
  <c r="AQ242" i="2"/>
  <c r="AT242" i="2"/>
  <c r="AU242" i="2"/>
  <c r="AN243" i="2"/>
  <c r="AO243" i="2"/>
  <c r="AP243" i="2"/>
  <c r="AQ243" i="2"/>
  <c r="AT243" i="2"/>
  <c r="AU243" i="2"/>
  <c r="AN244" i="2"/>
  <c r="AO244" i="2"/>
  <c r="AP244" i="2"/>
  <c r="AQ244" i="2"/>
  <c r="AT244" i="2"/>
  <c r="AU244" i="2"/>
  <c r="AN245" i="2"/>
  <c r="AO245" i="2"/>
  <c r="AP245" i="2"/>
  <c r="AQ245" i="2"/>
  <c r="AT245" i="2"/>
  <c r="AU245" i="2"/>
  <c r="AN246" i="2"/>
  <c r="AO246" i="2"/>
  <c r="AP246" i="2"/>
  <c r="AQ246" i="2"/>
  <c r="AT246" i="2"/>
  <c r="AU246" i="2"/>
  <c r="AN247" i="2"/>
  <c r="AO247" i="2"/>
  <c r="AP247" i="2"/>
  <c r="AQ247" i="2"/>
  <c r="AT247" i="2"/>
  <c r="AU247" i="2"/>
  <c r="AN248" i="2"/>
  <c r="AO248" i="2"/>
  <c r="AP248" i="2"/>
  <c r="AQ248" i="2"/>
  <c r="AT248" i="2"/>
  <c r="AU248" i="2"/>
  <c r="AN249" i="2"/>
  <c r="AO249" i="2"/>
  <c r="AP249" i="2"/>
  <c r="AQ249" i="2"/>
  <c r="AT249" i="2"/>
  <c r="AU249" i="2"/>
  <c r="AN250" i="2"/>
  <c r="AO250" i="2"/>
  <c r="AP250" i="2"/>
  <c r="AQ250" i="2"/>
  <c r="AT250" i="2"/>
  <c r="AU250" i="2"/>
  <c r="AN251" i="2"/>
  <c r="AO251" i="2"/>
  <c r="AP251" i="2"/>
  <c r="AQ251" i="2"/>
  <c r="AT251" i="2"/>
  <c r="AU251" i="2"/>
  <c r="AN252" i="2"/>
  <c r="AO252" i="2"/>
  <c r="AP252" i="2"/>
  <c r="AQ252" i="2"/>
  <c r="AT252" i="2"/>
  <c r="AU252" i="2"/>
  <c r="AN253" i="2"/>
  <c r="AO253" i="2"/>
  <c r="AP253" i="2"/>
  <c r="AQ253" i="2"/>
  <c r="AT253" i="2"/>
  <c r="AU253" i="2"/>
  <c r="AN254" i="2"/>
  <c r="AO254" i="2"/>
  <c r="AP254" i="2"/>
  <c r="AQ254" i="2"/>
  <c r="AT254" i="2"/>
  <c r="AU254" i="2"/>
  <c r="AN255" i="2"/>
  <c r="AO255" i="2"/>
  <c r="AP255" i="2"/>
  <c r="AQ255" i="2"/>
  <c r="AT255" i="2"/>
  <c r="AU255" i="2"/>
  <c r="AN256" i="2"/>
  <c r="AO256" i="2"/>
  <c r="AP256" i="2"/>
  <c r="AQ256" i="2"/>
  <c r="AT256" i="2"/>
  <c r="AU256" i="2"/>
  <c r="AN257" i="2"/>
  <c r="AO257" i="2"/>
  <c r="AP257" i="2"/>
  <c r="AQ257" i="2"/>
  <c r="AT257" i="2"/>
  <c r="AU257" i="2"/>
  <c r="AN258" i="2"/>
  <c r="AO258" i="2"/>
  <c r="AP258" i="2"/>
  <c r="AQ258" i="2"/>
  <c r="AT258" i="2"/>
  <c r="AU258" i="2"/>
  <c r="AN259" i="2"/>
  <c r="AO259" i="2"/>
  <c r="AP259" i="2"/>
  <c r="AQ259" i="2"/>
  <c r="AT259" i="2"/>
  <c r="AU259" i="2"/>
  <c r="AN260" i="2"/>
  <c r="AO260" i="2"/>
  <c r="AP260" i="2"/>
  <c r="AQ260" i="2"/>
  <c r="AT260" i="2"/>
  <c r="AU260" i="2"/>
  <c r="AN261" i="2"/>
  <c r="AO261" i="2"/>
  <c r="AP261" i="2"/>
  <c r="AQ261" i="2"/>
  <c r="AT261" i="2"/>
  <c r="AU261" i="2"/>
  <c r="AN262" i="2"/>
  <c r="AO262" i="2"/>
  <c r="AP262" i="2"/>
  <c r="AQ262" i="2"/>
  <c r="AT262" i="2"/>
  <c r="AU262" i="2"/>
  <c r="AN263" i="2"/>
  <c r="AO263" i="2"/>
  <c r="AP263" i="2"/>
  <c r="AQ263" i="2"/>
  <c r="AT263" i="2"/>
  <c r="AU263" i="2"/>
  <c r="AN264" i="2"/>
  <c r="AO264" i="2"/>
  <c r="AP264" i="2"/>
  <c r="AQ264" i="2"/>
  <c r="AT264" i="2"/>
  <c r="AU264" i="2"/>
  <c r="AN265" i="2"/>
  <c r="AO265" i="2"/>
  <c r="AP265" i="2"/>
  <c r="AQ265" i="2"/>
  <c r="AT265" i="2"/>
  <c r="AU265" i="2"/>
  <c r="AN266" i="2"/>
  <c r="AO266" i="2"/>
  <c r="AP266" i="2"/>
  <c r="AQ266" i="2"/>
  <c r="AT266" i="2"/>
  <c r="AU266" i="2"/>
  <c r="AN267" i="2"/>
  <c r="AO267" i="2"/>
  <c r="AP267" i="2"/>
  <c r="AQ267" i="2"/>
  <c r="AT267" i="2"/>
  <c r="AU267" i="2"/>
  <c r="AN268" i="2"/>
  <c r="AO268" i="2"/>
  <c r="AP268" i="2"/>
  <c r="AQ268" i="2"/>
  <c r="AT268" i="2"/>
  <c r="AU268" i="2"/>
  <c r="AN269" i="2"/>
  <c r="AO269" i="2"/>
  <c r="AP269" i="2"/>
  <c r="AQ269" i="2"/>
  <c r="AT269" i="2"/>
  <c r="AU269" i="2"/>
  <c r="AN270" i="2"/>
  <c r="AO270" i="2"/>
  <c r="AP270" i="2"/>
  <c r="AQ270" i="2"/>
  <c r="AT270" i="2"/>
  <c r="AU270" i="2"/>
  <c r="AN271" i="2"/>
  <c r="AO271" i="2"/>
  <c r="AP271" i="2"/>
  <c r="AQ271" i="2"/>
  <c r="AT271" i="2"/>
  <c r="AU271" i="2"/>
  <c r="AN272" i="2"/>
  <c r="AO272" i="2"/>
  <c r="AP272" i="2"/>
  <c r="AQ272" i="2"/>
  <c r="AT272" i="2"/>
  <c r="AU272" i="2"/>
  <c r="AN273" i="2"/>
  <c r="AO273" i="2"/>
  <c r="AP273" i="2"/>
  <c r="AQ273" i="2"/>
  <c r="AT273" i="2"/>
  <c r="AU273" i="2"/>
  <c r="AN274" i="2"/>
  <c r="AO274" i="2"/>
  <c r="AP274" i="2"/>
  <c r="AQ274" i="2"/>
  <c r="AT274" i="2"/>
  <c r="AU274" i="2"/>
  <c r="AN275" i="2"/>
  <c r="AO275" i="2"/>
  <c r="AP275" i="2"/>
  <c r="AQ275" i="2"/>
  <c r="AT275" i="2"/>
  <c r="AU275" i="2"/>
  <c r="AN276" i="2"/>
  <c r="AO276" i="2"/>
  <c r="AP276" i="2"/>
  <c r="AQ276" i="2"/>
  <c r="AT276" i="2"/>
  <c r="AU276" i="2"/>
  <c r="AN277" i="2"/>
  <c r="AO277" i="2"/>
  <c r="AP277" i="2"/>
  <c r="AQ277" i="2"/>
  <c r="AT277" i="2"/>
  <c r="AU277" i="2"/>
  <c r="AN278" i="2"/>
  <c r="AO278" i="2"/>
  <c r="AP278" i="2"/>
  <c r="AQ278" i="2"/>
  <c r="AT278" i="2"/>
  <c r="AU278" i="2"/>
  <c r="AN279" i="2"/>
  <c r="AO279" i="2"/>
  <c r="AP279" i="2"/>
  <c r="AQ279" i="2"/>
  <c r="AT279" i="2"/>
  <c r="AU279" i="2"/>
  <c r="AN280" i="2"/>
  <c r="AO280" i="2"/>
  <c r="AP280" i="2"/>
  <c r="AQ280" i="2"/>
  <c r="AT280" i="2"/>
  <c r="AU280" i="2"/>
  <c r="AN281" i="2"/>
  <c r="AO281" i="2"/>
  <c r="AP281" i="2"/>
  <c r="AQ281" i="2"/>
  <c r="AT281" i="2"/>
  <c r="AU281" i="2"/>
  <c r="AN282" i="2"/>
  <c r="AO282" i="2"/>
  <c r="AP282" i="2"/>
  <c r="AQ282" i="2"/>
  <c r="AT282" i="2"/>
  <c r="AU282" i="2"/>
  <c r="AN283" i="2"/>
  <c r="AO283" i="2"/>
  <c r="AP283" i="2"/>
  <c r="AQ283" i="2"/>
  <c r="AT283" i="2"/>
  <c r="AU283" i="2"/>
  <c r="AN284" i="2"/>
  <c r="AO284" i="2"/>
  <c r="AP284" i="2"/>
  <c r="AQ284" i="2"/>
  <c r="AT284" i="2"/>
  <c r="AU284" i="2"/>
  <c r="AN285" i="2"/>
  <c r="AO285" i="2"/>
  <c r="AP285" i="2"/>
  <c r="AQ285" i="2"/>
  <c r="AT285" i="2"/>
  <c r="AU285" i="2"/>
  <c r="AN286" i="2"/>
  <c r="AO286" i="2"/>
  <c r="AP286" i="2"/>
  <c r="AQ286" i="2"/>
  <c r="AT286" i="2"/>
  <c r="AU286" i="2"/>
  <c r="AN287" i="2"/>
  <c r="AO287" i="2"/>
  <c r="AP287" i="2"/>
  <c r="AQ287" i="2"/>
  <c r="AT287" i="2"/>
  <c r="AU287" i="2"/>
  <c r="AN288" i="2"/>
  <c r="AO288" i="2"/>
  <c r="AP288" i="2"/>
  <c r="AQ288" i="2"/>
  <c r="AT288" i="2"/>
  <c r="AU288" i="2"/>
  <c r="AN289" i="2"/>
  <c r="AO289" i="2"/>
  <c r="AP289" i="2"/>
  <c r="AQ289" i="2"/>
  <c r="AT289" i="2"/>
  <c r="AU289" i="2"/>
  <c r="AN290" i="2"/>
  <c r="AO290" i="2"/>
  <c r="AP290" i="2"/>
  <c r="AQ290" i="2"/>
  <c r="AT290" i="2"/>
  <c r="AU290" i="2"/>
  <c r="AN291" i="2"/>
  <c r="AO291" i="2"/>
  <c r="AP291" i="2"/>
  <c r="AQ291" i="2"/>
  <c r="AT291" i="2"/>
  <c r="AU291" i="2"/>
  <c r="AN292" i="2"/>
  <c r="AO292" i="2"/>
  <c r="AP292" i="2"/>
  <c r="AQ292" i="2"/>
  <c r="AT292" i="2"/>
  <c r="AU292" i="2"/>
  <c r="AN293" i="2"/>
  <c r="AO293" i="2"/>
  <c r="AP293" i="2"/>
  <c r="AQ293" i="2"/>
  <c r="AT293" i="2"/>
  <c r="AU293" i="2"/>
  <c r="AN294" i="2"/>
  <c r="AO294" i="2"/>
  <c r="AP294" i="2"/>
  <c r="AQ294" i="2"/>
  <c r="AT294" i="2"/>
  <c r="AU294" i="2"/>
  <c r="AN295" i="2"/>
  <c r="AO295" i="2"/>
  <c r="AP295" i="2"/>
  <c r="AQ295" i="2"/>
  <c r="AT295" i="2"/>
  <c r="AU295" i="2"/>
  <c r="AN296" i="2"/>
  <c r="AO296" i="2"/>
  <c r="AP296" i="2"/>
  <c r="AQ296" i="2"/>
  <c r="AT296" i="2"/>
  <c r="AU296" i="2"/>
  <c r="AN297" i="2"/>
  <c r="AO297" i="2"/>
  <c r="AP297" i="2"/>
  <c r="AQ297" i="2"/>
  <c r="AT297" i="2"/>
  <c r="AU297" i="2"/>
  <c r="AN298" i="2"/>
  <c r="AO298" i="2"/>
  <c r="AP298" i="2"/>
  <c r="AQ298" i="2"/>
  <c r="AT298" i="2"/>
  <c r="AU298" i="2"/>
  <c r="AN299" i="2"/>
  <c r="AO299" i="2"/>
  <c r="AP299" i="2"/>
  <c r="AQ299" i="2"/>
  <c r="AT299" i="2"/>
  <c r="AU299" i="2"/>
  <c r="AN300" i="2"/>
  <c r="AO300" i="2"/>
  <c r="AP300" i="2"/>
  <c r="AQ300" i="2"/>
  <c r="AT300" i="2"/>
  <c r="AU300" i="2"/>
  <c r="AN301" i="2"/>
  <c r="AO301" i="2"/>
  <c r="AP301" i="2"/>
  <c r="AQ301" i="2"/>
  <c r="AT301" i="2"/>
  <c r="AU301" i="2"/>
  <c r="AN302" i="2"/>
  <c r="AO302" i="2"/>
  <c r="AP302" i="2"/>
  <c r="AQ302" i="2"/>
  <c r="AT302" i="2"/>
  <c r="AU302" i="2"/>
  <c r="AN303" i="2"/>
  <c r="AO303" i="2"/>
  <c r="AP303" i="2"/>
  <c r="AQ303" i="2"/>
  <c r="AT303" i="2"/>
  <c r="AU303" i="2"/>
  <c r="AN304" i="2"/>
  <c r="AO304" i="2"/>
  <c r="AP304" i="2"/>
  <c r="AQ304" i="2"/>
  <c r="AT304" i="2"/>
  <c r="AU304" i="2"/>
  <c r="AN305" i="2"/>
  <c r="AO305" i="2"/>
  <c r="AP305" i="2"/>
  <c r="AQ305" i="2"/>
  <c r="AT305" i="2"/>
  <c r="AU305" i="2"/>
  <c r="AN306" i="2"/>
  <c r="AO306" i="2"/>
  <c r="AP306" i="2"/>
  <c r="AQ306" i="2"/>
  <c r="AT306" i="2"/>
  <c r="AU306" i="2"/>
  <c r="AN307" i="2"/>
  <c r="AO307" i="2"/>
  <c r="AP307" i="2"/>
  <c r="AQ307" i="2"/>
  <c r="AT307" i="2"/>
  <c r="AU307" i="2"/>
  <c r="AN308" i="2"/>
  <c r="AO308" i="2"/>
  <c r="AP308" i="2"/>
  <c r="AQ308" i="2"/>
  <c r="AT308" i="2"/>
  <c r="AU308" i="2"/>
  <c r="AN309" i="2"/>
  <c r="AO309" i="2"/>
  <c r="AP309" i="2"/>
  <c r="AQ309" i="2"/>
  <c r="AT309" i="2"/>
  <c r="AU309" i="2"/>
  <c r="AN310" i="2"/>
  <c r="AO310" i="2"/>
  <c r="AP310" i="2"/>
  <c r="AQ310" i="2"/>
  <c r="AT310" i="2"/>
  <c r="AU310" i="2"/>
  <c r="AN311" i="2"/>
  <c r="AO311" i="2"/>
  <c r="AP311" i="2"/>
  <c r="AQ311" i="2"/>
  <c r="AT311" i="2"/>
  <c r="AU311" i="2"/>
  <c r="AN312" i="2"/>
  <c r="AO312" i="2"/>
  <c r="AP312" i="2"/>
  <c r="AQ312" i="2"/>
  <c r="AT312" i="2"/>
  <c r="AU312" i="2"/>
  <c r="AN313" i="2"/>
  <c r="AO313" i="2"/>
  <c r="AP313" i="2"/>
  <c r="AQ313" i="2"/>
  <c r="AT313" i="2"/>
  <c r="AU313" i="2"/>
  <c r="AN314" i="2"/>
  <c r="AO314" i="2"/>
  <c r="AP314" i="2"/>
  <c r="AQ314" i="2"/>
  <c r="AT314" i="2"/>
  <c r="AU314" i="2"/>
  <c r="AN315" i="2"/>
  <c r="AO315" i="2"/>
  <c r="AP315" i="2"/>
  <c r="AQ315" i="2"/>
  <c r="AT315" i="2"/>
  <c r="AU315" i="2"/>
  <c r="AN316" i="2"/>
  <c r="AO316" i="2"/>
  <c r="AP316" i="2"/>
  <c r="AQ316" i="2"/>
  <c r="AT316" i="2"/>
  <c r="AU316" i="2"/>
  <c r="AN317" i="2"/>
  <c r="AO317" i="2"/>
  <c r="AP317" i="2"/>
  <c r="AQ317" i="2"/>
  <c r="AT317" i="2"/>
  <c r="AU317" i="2"/>
  <c r="AN318" i="2"/>
  <c r="AO318" i="2"/>
  <c r="AP318" i="2"/>
  <c r="AQ318" i="2"/>
  <c r="AT318" i="2"/>
  <c r="AU318" i="2"/>
  <c r="AN319" i="2"/>
  <c r="AO319" i="2"/>
  <c r="AP319" i="2"/>
  <c r="AQ319" i="2"/>
  <c r="AT319" i="2"/>
  <c r="AU319" i="2"/>
  <c r="AN320" i="2"/>
  <c r="AO320" i="2"/>
  <c r="AP320" i="2"/>
  <c r="AQ320" i="2"/>
  <c r="AT320" i="2"/>
  <c r="AU320" i="2"/>
  <c r="AN321" i="2"/>
  <c r="AO321" i="2"/>
  <c r="AP321" i="2"/>
  <c r="AQ321" i="2"/>
  <c r="AT321" i="2"/>
  <c r="AU321" i="2"/>
  <c r="AN322" i="2"/>
  <c r="AO322" i="2"/>
  <c r="AP322" i="2"/>
  <c r="AQ322" i="2"/>
  <c r="AT322" i="2"/>
  <c r="AU322" i="2"/>
  <c r="AN323" i="2"/>
  <c r="AO323" i="2"/>
  <c r="AP323" i="2"/>
  <c r="AQ323" i="2"/>
  <c r="AT323" i="2"/>
  <c r="AU323" i="2"/>
  <c r="AN324" i="2"/>
  <c r="AO324" i="2"/>
  <c r="AP324" i="2"/>
  <c r="AQ324" i="2"/>
  <c r="AT324" i="2"/>
  <c r="AU324" i="2"/>
  <c r="AN325" i="2"/>
  <c r="AO325" i="2"/>
  <c r="AP325" i="2"/>
  <c r="AQ325" i="2"/>
  <c r="AT325" i="2"/>
  <c r="AU325" i="2"/>
  <c r="AN326" i="2"/>
  <c r="AO326" i="2"/>
  <c r="AP326" i="2"/>
  <c r="AQ326" i="2"/>
  <c r="AT326" i="2"/>
  <c r="AU326" i="2"/>
  <c r="AN327" i="2"/>
  <c r="AO327" i="2"/>
  <c r="AP327" i="2"/>
  <c r="AQ327" i="2"/>
  <c r="AT327" i="2"/>
  <c r="AU327" i="2"/>
  <c r="AN328" i="2"/>
  <c r="AO328" i="2"/>
  <c r="AP328" i="2"/>
  <c r="AQ328" i="2"/>
  <c r="AT328" i="2"/>
  <c r="AU328" i="2"/>
  <c r="AN329" i="2"/>
  <c r="AO329" i="2"/>
  <c r="AP329" i="2"/>
  <c r="AQ329" i="2"/>
  <c r="AT329" i="2"/>
  <c r="AU329" i="2"/>
  <c r="AN330" i="2"/>
  <c r="AO330" i="2"/>
  <c r="AP330" i="2"/>
  <c r="AQ330" i="2"/>
  <c r="AT330" i="2"/>
  <c r="AU330" i="2"/>
  <c r="AN331" i="2"/>
  <c r="AO331" i="2"/>
  <c r="AP331" i="2"/>
  <c r="AQ331" i="2"/>
  <c r="AT331" i="2"/>
  <c r="AU331" i="2"/>
  <c r="AN332" i="2"/>
  <c r="AO332" i="2"/>
  <c r="AP332" i="2"/>
  <c r="AQ332" i="2"/>
  <c r="AT332" i="2"/>
  <c r="AU332" i="2"/>
  <c r="AN333" i="2"/>
  <c r="AO333" i="2"/>
  <c r="AP333" i="2"/>
  <c r="AQ333" i="2"/>
  <c r="AT333" i="2"/>
  <c r="AU333" i="2"/>
  <c r="AN334" i="2"/>
  <c r="AO334" i="2"/>
  <c r="AP334" i="2"/>
  <c r="AQ334" i="2"/>
  <c r="AT334" i="2"/>
  <c r="AU334" i="2"/>
  <c r="AN335" i="2"/>
  <c r="AO335" i="2"/>
  <c r="AP335" i="2"/>
  <c r="AQ335" i="2"/>
  <c r="AT335" i="2"/>
  <c r="AU335" i="2"/>
  <c r="AN336" i="2"/>
  <c r="AO336" i="2"/>
  <c r="AP336" i="2"/>
  <c r="AQ336" i="2"/>
  <c r="AT336" i="2"/>
  <c r="AU336" i="2"/>
  <c r="AN337" i="2"/>
  <c r="AO337" i="2"/>
  <c r="AP337" i="2"/>
  <c r="AQ337" i="2"/>
  <c r="AT337" i="2"/>
  <c r="AU337" i="2"/>
  <c r="AN338" i="2"/>
  <c r="AO338" i="2"/>
  <c r="AP338" i="2"/>
  <c r="AQ338" i="2"/>
  <c r="AT338" i="2"/>
  <c r="AU338" i="2"/>
  <c r="AN339" i="2"/>
  <c r="AO339" i="2"/>
  <c r="AP339" i="2"/>
  <c r="AQ339" i="2"/>
  <c r="AT339" i="2"/>
  <c r="AU339" i="2"/>
  <c r="AN340" i="2"/>
  <c r="AO340" i="2"/>
  <c r="AP340" i="2"/>
  <c r="AQ340" i="2"/>
  <c r="AT340" i="2"/>
  <c r="AU340" i="2"/>
  <c r="AN341" i="2"/>
  <c r="AO341" i="2"/>
  <c r="AP341" i="2"/>
  <c r="AQ341" i="2"/>
  <c r="AT341" i="2"/>
  <c r="AU341" i="2"/>
  <c r="AN342" i="2"/>
  <c r="AO342" i="2"/>
  <c r="AP342" i="2"/>
  <c r="AQ342" i="2"/>
  <c r="AT342" i="2"/>
  <c r="AU342" i="2"/>
  <c r="AN343" i="2"/>
  <c r="AO343" i="2"/>
  <c r="AP343" i="2"/>
  <c r="AQ343" i="2"/>
  <c r="AT343" i="2"/>
  <c r="AU343" i="2"/>
  <c r="AN344" i="2"/>
  <c r="AO344" i="2"/>
  <c r="AP344" i="2"/>
  <c r="AQ344" i="2"/>
  <c r="AT344" i="2"/>
  <c r="AU344" i="2"/>
  <c r="AN345" i="2"/>
  <c r="AO345" i="2"/>
  <c r="AP345" i="2"/>
  <c r="AQ345" i="2"/>
  <c r="AT345" i="2"/>
  <c r="AU345" i="2"/>
  <c r="AN346" i="2"/>
  <c r="AO346" i="2"/>
  <c r="AP346" i="2"/>
  <c r="AQ346" i="2"/>
  <c r="AT346" i="2"/>
  <c r="AU346" i="2"/>
  <c r="AN347" i="2"/>
  <c r="AO347" i="2"/>
  <c r="AP347" i="2"/>
  <c r="AQ347" i="2"/>
  <c r="AT347" i="2"/>
  <c r="AU347" i="2"/>
  <c r="AN348" i="2"/>
  <c r="AO348" i="2"/>
  <c r="AP348" i="2"/>
  <c r="AQ348" i="2"/>
  <c r="AT348" i="2"/>
  <c r="AU348" i="2"/>
  <c r="AN349" i="2"/>
  <c r="AO349" i="2"/>
  <c r="AP349" i="2"/>
  <c r="AQ349" i="2"/>
  <c r="AT349" i="2"/>
  <c r="AU349" i="2"/>
  <c r="AN350" i="2"/>
  <c r="AO350" i="2"/>
  <c r="AP350" i="2"/>
  <c r="AQ350" i="2"/>
  <c r="AT350" i="2"/>
  <c r="AU350" i="2"/>
  <c r="AN351" i="2"/>
  <c r="AO351" i="2"/>
  <c r="AP351" i="2"/>
  <c r="AQ351" i="2"/>
  <c r="AT351" i="2"/>
  <c r="AU351" i="2"/>
  <c r="AN352" i="2"/>
  <c r="AO352" i="2"/>
  <c r="AP352" i="2"/>
  <c r="AQ352" i="2"/>
  <c r="AT352" i="2"/>
  <c r="AU352" i="2"/>
  <c r="AN353" i="2"/>
  <c r="AO353" i="2"/>
  <c r="AP353" i="2"/>
  <c r="AQ353" i="2"/>
  <c r="AT353" i="2"/>
  <c r="AU353" i="2"/>
  <c r="AN354" i="2"/>
  <c r="AO354" i="2"/>
  <c r="AP354" i="2"/>
  <c r="AQ354" i="2"/>
  <c r="AT354" i="2"/>
  <c r="AU354" i="2"/>
  <c r="AN355" i="2"/>
  <c r="AO355" i="2"/>
  <c r="AP355" i="2"/>
  <c r="AQ355" i="2"/>
  <c r="AT355" i="2"/>
  <c r="AU355" i="2"/>
  <c r="AN356" i="2"/>
  <c r="AO356" i="2"/>
  <c r="AP356" i="2"/>
  <c r="AQ356" i="2"/>
  <c r="AT356" i="2"/>
  <c r="AU356" i="2"/>
  <c r="AN357" i="2"/>
  <c r="AO357" i="2"/>
  <c r="AP357" i="2"/>
  <c r="AQ357" i="2"/>
  <c r="AT357" i="2"/>
  <c r="AU357" i="2"/>
  <c r="AN358" i="2"/>
  <c r="AO358" i="2"/>
  <c r="AP358" i="2"/>
  <c r="AQ358" i="2"/>
  <c r="AT358" i="2"/>
  <c r="AU358" i="2"/>
  <c r="AN359" i="2"/>
  <c r="AO359" i="2"/>
  <c r="AP359" i="2"/>
  <c r="AQ359" i="2"/>
  <c r="AT359" i="2"/>
  <c r="AU359" i="2"/>
  <c r="AN360" i="2"/>
  <c r="AO360" i="2"/>
  <c r="AP360" i="2"/>
  <c r="AQ360" i="2"/>
  <c r="AT360" i="2"/>
  <c r="AU360" i="2"/>
  <c r="AN361" i="2"/>
  <c r="AO361" i="2"/>
  <c r="AP361" i="2"/>
  <c r="AQ361" i="2"/>
  <c r="AT361" i="2"/>
  <c r="AU361" i="2"/>
  <c r="AN362" i="2"/>
  <c r="AO362" i="2"/>
  <c r="AP362" i="2"/>
  <c r="AQ362" i="2"/>
  <c r="AT362" i="2"/>
  <c r="AU362" i="2"/>
  <c r="AN363" i="2"/>
  <c r="AO363" i="2"/>
  <c r="AP363" i="2"/>
  <c r="AQ363" i="2"/>
  <c r="AT363" i="2"/>
  <c r="AU363" i="2"/>
  <c r="AN364" i="2"/>
  <c r="AO364" i="2"/>
  <c r="AP364" i="2"/>
  <c r="AQ364" i="2"/>
  <c r="AT364" i="2"/>
  <c r="AU364" i="2"/>
  <c r="AN365" i="2"/>
  <c r="AO365" i="2"/>
  <c r="AP365" i="2"/>
  <c r="AQ365" i="2"/>
  <c r="AT365" i="2"/>
  <c r="AU365" i="2"/>
  <c r="AN366" i="2"/>
  <c r="AO366" i="2"/>
  <c r="AP366" i="2"/>
  <c r="AQ366" i="2"/>
  <c r="AT366" i="2"/>
  <c r="AU366" i="2"/>
  <c r="AN367" i="2"/>
  <c r="AO367" i="2"/>
  <c r="AP367" i="2"/>
  <c r="AQ367" i="2"/>
  <c r="AT367" i="2"/>
  <c r="AU367" i="2"/>
  <c r="AN368" i="2"/>
  <c r="AO368" i="2"/>
  <c r="AP368" i="2"/>
  <c r="AQ368" i="2"/>
  <c r="AT368" i="2"/>
  <c r="AU368" i="2"/>
  <c r="AN369" i="2"/>
  <c r="AO369" i="2"/>
  <c r="AP369" i="2"/>
  <c r="AQ369" i="2"/>
  <c r="AT369" i="2"/>
  <c r="AU369" i="2"/>
  <c r="AN370" i="2"/>
  <c r="AO370" i="2"/>
  <c r="AP370" i="2"/>
  <c r="AQ370" i="2"/>
  <c r="AT370" i="2"/>
  <c r="AU370" i="2"/>
  <c r="AN371" i="2"/>
  <c r="AO371" i="2"/>
  <c r="AP371" i="2"/>
  <c r="AQ371" i="2"/>
  <c r="AT371" i="2"/>
  <c r="AU371" i="2"/>
  <c r="AN372" i="2"/>
  <c r="AO372" i="2"/>
  <c r="AP372" i="2"/>
  <c r="AQ372" i="2"/>
  <c r="AT372" i="2"/>
  <c r="AU372" i="2"/>
  <c r="AN373" i="2"/>
  <c r="AO373" i="2"/>
  <c r="AP373" i="2"/>
  <c r="AQ373" i="2"/>
  <c r="AT373" i="2"/>
  <c r="AU373" i="2"/>
  <c r="AN374" i="2"/>
  <c r="AO374" i="2"/>
  <c r="AP374" i="2"/>
  <c r="AQ374" i="2"/>
  <c r="AT374" i="2"/>
  <c r="AU374" i="2"/>
  <c r="AN375" i="2"/>
  <c r="AO375" i="2"/>
  <c r="AP375" i="2"/>
  <c r="AQ375" i="2"/>
  <c r="AT375" i="2"/>
  <c r="AU375" i="2"/>
  <c r="AN376" i="2"/>
  <c r="AO376" i="2"/>
  <c r="AP376" i="2"/>
  <c r="AQ376" i="2"/>
  <c r="AT376" i="2"/>
  <c r="AU376" i="2"/>
  <c r="AN377" i="2"/>
  <c r="AO377" i="2"/>
  <c r="AP377" i="2"/>
  <c r="AQ377" i="2"/>
  <c r="AT377" i="2"/>
  <c r="AU377" i="2"/>
  <c r="AN378" i="2"/>
  <c r="AO378" i="2"/>
  <c r="AP378" i="2"/>
  <c r="AQ378" i="2"/>
  <c r="AT378" i="2"/>
  <c r="AU378" i="2"/>
  <c r="AN379" i="2"/>
  <c r="AO379" i="2"/>
  <c r="AP379" i="2"/>
  <c r="AQ379" i="2"/>
  <c r="AT379" i="2"/>
  <c r="AU379" i="2"/>
  <c r="AN380" i="2"/>
  <c r="AO380" i="2"/>
  <c r="AP380" i="2"/>
  <c r="AQ380" i="2"/>
  <c r="AT380" i="2"/>
  <c r="AU380" i="2"/>
  <c r="AN381" i="2"/>
  <c r="AO381" i="2"/>
  <c r="AP381" i="2"/>
  <c r="AQ381" i="2"/>
  <c r="AT381" i="2"/>
  <c r="AU381" i="2"/>
  <c r="AN382" i="2"/>
  <c r="AO382" i="2"/>
  <c r="AP382" i="2"/>
  <c r="AQ382" i="2"/>
  <c r="AT382" i="2"/>
  <c r="AU382" i="2"/>
  <c r="AN383" i="2"/>
  <c r="AO383" i="2"/>
  <c r="AP383" i="2"/>
  <c r="AQ383" i="2"/>
  <c r="AT383" i="2"/>
  <c r="AU383" i="2"/>
  <c r="AN384" i="2"/>
  <c r="AO384" i="2"/>
  <c r="AP384" i="2"/>
  <c r="AQ384" i="2"/>
  <c r="AT384" i="2"/>
  <c r="AU384" i="2"/>
  <c r="AN385" i="2"/>
  <c r="AO385" i="2"/>
  <c r="AP385" i="2"/>
  <c r="AQ385" i="2"/>
  <c r="AT385" i="2"/>
  <c r="AU385" i="2"/>
  <c r="AN386" i="2"/>
  <c r="AO386" i="2"/>
  <c r="AP386" i="2"/>
  <c r="AQ386" i="2"/>
  <c r="AT386" i="2"/>
  <c r="AU386" i="2"/>
  <c r="AN387" i="2"/>
  <c r="AO387" i="2"/>
  <c r="AP387" i="2"/>
  <c r="AQ387" i="2"/>
  <c r="AT387" i="2"/>
  <c r="AU387" i="2"/>
  <c r="AN388" i="2"/>
  <c r="AO388" i="2"/>
  <c r="AP388" i="2"/>
  <c r="AQ388" i="2"/>
  <c r="AT388" i="2"/>
  <c r="AU388" i="2"/>
  <c r="AN389" i="2"/>
  <c r="AO389" i="2"/>
  <c r="AP389" i="2"/>
  <c r="AQ389" i="2"/>
  <c r="AT389" i="2"/>
  <c r="AU389" i="2"/>
  <c r="AN390" i="2"/>
  <c r="AO390" i="2"/>
  <c r="AP390" i="2"/>
  <c r="AQ390" i="2"/>
  <c r="AT390" i="2"/>
  <c r="AU390" i="2"/>
  <c r="AN391" i="2"/>
  <c r="AO391" i="2"/>
  <c r="AP391" i="2"/>
  <c r="AQ391" i="2"/>
  <c r="AT391" i="2"/>
  <c r="AU391" i="2"/>
  <c r="AN392" i="2"/>
  <c r="AO392" i="2"/>
  <c r="AP392" i="2"/>
  <c r="AQ392" i="2"/>
  <c r="AT392" i="2"/>
  <c r="AU392" i="2"/>
  <c r="AN393" i="2"/>
  <c r="AO393" i="2"/>
  <c r="AP393" i="2"/>
  <c r="AQ393" i="2"/>
  <c r="AT393" i="2"/>
  <c r="AU393" i="2"/>
  <c r="AN394" i="2"/>
  <c r="AO394" i="2"/>
  <c r="AP394" i="2"/>
  <c r="AQ394" i="2"/>
  <c r="AT394" i="2"/>
  <c r="AU394" i="2"/>
  <c r="AN395" i="2"/>
  <c r="AO395" i="2"/>
  <c r="AP395" i="2"/>
  <c r="AQ395" i="2"/>
  <c r="AT395" i="2"/>
  <c r="AU395" i="2"/>
  <c r="AN396" i="2"/>
  <c r="AO396" i="2"/>
  <c r="AP396" i="2"/>
  <c r="AQ396" i="2"/>
  <c r="AT396" i="2"/>
  <c r="AU396" i="2"/>
  <c r="AN397" i="2"/>
  <c r="AO397" i="2"/>
  <c r="AP397" i="2"/>
  <c r="AQ397" i="2"/>
  <c r="AT397" i="2"/>
  <c r="AU397" i="2"/>
  <c r="AN398" i="2"/>
  <c r="AO398" i="2"/>
  <c r="AP398" i="2"/>
  <c r="AQ398" i="2"/>
  <c r="AT398" i="2"/>
  <c r="AU398" i="2"/>
  <c r="AN399" i="2"/>
  <c r="AO399" i="2"/>
  <c r="AP399" i="2"/>
  <c r="AQ399" i="2"/>
  <c r="AT399" i="2"/>
  <c r="AU399" i="2"/>
  <c r="AN400" i="2"/>
  <c r="AO400" i="2"/>
  <c r="AP400" i="2"/>
  <c r="AQ400" i="2"/>
  <c r="AT400" i="2"/>
  <c r="AU400" i="2"/>
  <c r="AN401" i="2"/>
  <c r="AO401" i="2"/>
  <c r="AP401" i="2"/>
  <c r="AQ401" i="2"/>
  <c r="AT401" i="2"/>
  <c r="AU401" i="2"/>
  <c r="AN402" i="2"/>
  <c r="AO402" i="2"/>
  <c r="AP402" i="2"/>
  <c r="AQ402" i="2"/>
  <c r="AT402" i="2"/>
  <c r="AU402" i="2"/>
  <c r="AN403" i="2"/>
  <c r="AO403" i="2"/>
  <c r="AP403" i="2"/>
  <c r="AQ403" i="2"/>
  <c r="AT403" i="2"/>
  <c r="AU403" i="2"/>
  <c r="AN404" i="2"/>
  <c r="AO404" i="2"/>
  <c r="AP404" i="2"/>
  <c r="AQ404" i="2"/>
  <c r="AT404" i="2"/>
  <c r="AU404" i="2"/>
  <c r="AN405" i="2"/>
  <c r="AO405" i="2"/>
  <c r="AP405" i="2"/>
  <c r="AQ405" i="2"/>
  <c r="AT405" i="2"/>
  <c r="AU405" i="2"/>
  <c r="AN406" i="2"/>
  <c r="AO406" i="2"/>
  <c r="AP406" i="2"/>
  <c r="AQ406" i="2"/>
  <c r="AT406" i="2"/>
  <c r="AU406" i="2"/>
  <c r="AN407" i="2"/>
  <c r="AO407" i="2"/>
  <c r="AP407" i="2"/>
  <c r="AQ407" i="2"/>
  <c r="AT407" i="2"/>
  <c r="AU407" i="2"/>
  <c r="AN408" i="2"/>
  <c r="AO408" i="2"/>
  <c r="AP408" i="2"/>
  <c r="AQ408" i="2"/>
  <c r="AT408" i="2"/>
  <c r="AU408" i="2"/>
  <c r="AN409" i="2"/>
  <c r="AO409" i="2"/>
  <c r="AP409" i="2"/>
  <c r="AQ409" i="2"/>
  <c r="AT409" i="2"/>
  <c r="AU409" i="2"/>
  <c r="AN410" i="2"/>
  <c r="AO410" i="2"/>
  <c r="AP410" i="2"/>
  <c r="AQ410" i="2"/>
  <c r="AT410" i="2"/>
  <c r="AU410" i="2"/>
  <c r="AN411" i="2"/>
  <c r="AO411" i="2"/>
  <c r="AP411" i="2"/>
  <c r="AQ411" i="2"/>
  <c r="AT411" i="2"/>
  <c r="AU411" i="2"/>
  <c r="AN412" i="2"/>
  <c r="AO412" i="2"/>
  <c r="AP412" i="2"/>
  <c r="AQ412" i="2"/>
  <c r="AT412" i="2"/>
  <c r="AU412" i="2"/>
  <c r="AN413" i="2"/>
  <c r="AO413" i="2"/>
  <c r="AP413" i="2"/>
  <c r="AQ413" i="2"/>
  <c r="AT413" i="2"/>
  <c r="AU413" i="2"/>
  <c r="AN414" i="2"/>
  <c r="AO414" i="2"/>
  <c r="AP414" i="2"/>
  <c r="AQ414" i="2"/>
  <c r="AT414" i="2"/>
  <c r="AU414" i="2"/>
  <c r="AN415" i="2"/>
  <c r="AO415" i="2"/>
  <c r="AP415" i="2"/>
  <c r="AQ415" i="2"/>
  <c r="AT415" i="2"/>
  <c r="AU415" i="2"/>
  <c r="AN416" i="2"/>
  <c r="AO416" i="2"/>
  <c r="AP416" i="2"/>
  <c r="AQ416" i="2"/>
  <c r="AT416" i="2"/>
  <c r="AU416" i="2"/>
  <c r="AN417" i="2"/>
  <c r="AO417" i="2"/>
  <c r="AP417" i="2"/>
  <c r="AQ417" i="2"/>
  <c r="AT417" i="2"/>
  <c r="AU417" i="2"/>
  <c r="AN418" i="2"/>
  <c r="AO418" i="2"/>
  <c r="AP418" i="2"/>
  <c r="AQ418" i="2"/>
  <c r="AT418" i="2"/>
  <c r="AU418" i="2"/>
  <c r="AN419" i="2"/>
  <c r="AO419" i="2"/>
  <c r="AP419" i="2"/>
  <c r="AQ419" i="2"/>
  <c r="AT419" i="2"/>
  <c r="AU419" i="2"/>
  <c r="AN420" i="2"/>
  <c r="AO420" i="2"/>
  <c r="AP420" i="2"/>
  <c r="AQ420" i="2"/>
  <c r="AT420" i="2"/>
  <c r="AU420" i="2"/>
  <c r="AN421" i="2"/>
  <c r="AO421" i="2"/>
  <c r="AP421" i="2"/>
  <c r="AQ421" i="2"/>
  <c r="AT421" i="2"/>
  <c r="AU421" i="2"/>
  <c r="AN422" i="2"/>
  <c r="AO422" i="2"/>
  <c r="AP422" i="2"/>
  <c r="AQ422" i="2"/>
  <c r="AT422" i="2"/>
  <c r="AU422" i="2"/>
  <c r="AN423" i="2"/>
  <c r="AO423" i="2"/>
  <c r="AP423" i="2"/>
  <c r="AQ423" i="2"/>
  <c r="AT423" i="2"/>
  <c r="AU423" i="2"/>
  <c r="AN424" i="2"/>
  <c r="AO424" i="2"/>
  <c r="AP424" i="2"/>
  <c r="AQ424" i="2"/>
  <c r="AT424" i="2"/>
  <c r="AU424" i="2"/>
  <c r="AN425" i="2"/>
  <c r="AO425" i="2"/>
  <c r="AP425" i="2"/>
  <c r="AQ425" i="2"/>
  <c r="AT425" i="2"/>
  <c r="AU425" i="2"/>
  <c r="AN426" i="2"/>
  <c r="AO426" i="2"/>
  <c r="AP426" i="2"/>
  <c r="AQ426" i="2"/>
  <c r="AT426" i="2"/>
  <c r="AU426" i="2"/>
  <c r="AN427" i="2"/>
  <c r="AO427" i="2"/>
  <c r="AP427" i="2"/>
  <c r="AQ427" i="2"/>
  <c r="AT427" i="2"/>
  <c r="AU427" i="2"/>
  <c r="AN428" i="2"/>
  <c r="AO428" i="2"/>
  <c r="AP428" i="2"/>
  <c r="AQ428" i="2"/>
  <c r="AT428" i="2"/>
  <c r="AU428" i="2"/>
  <c r="AN429" i="2"/>
  <c r="AO429" i="2"/>
  <c r="AP429" i="2"/>
  <c r="AQ429" i="2"/>
  <c r="AT429" i="2"/>
  <c r="AU429" i="2"/>
  <c r="AN430" i="2"/>
  <c r="AO430" i="2"/>
  <c r="AP430" i="2"/>
  <c r="AQ430" i="2"/>
  <c r="AT430" i="2"/>
  <c r="AU430" i="2"/>
  <c r="AN431" i="2"/>
  <c r="AO431" i="2"/>
  <c r="AP431" i="2"/>
  <c r="AQ431" i="2"/>
  <c r="AT431" i="2"/>
  <c r="AU431" i="2"/>
  <c r="AN432" i="2"/>
  <c r="AO432" i="2"/>
  <c r="AP432" i="2"/>
  <c r="AQ432" i="2"/>
  <c r="AT432" i="2"/>
  <c r="AU432" i="2"/>
  <c r="AN433" i="2"/>
  <c r="AO433" i="2"/>
  <c r="AP433" i="2"/>
  <c r="AQ433" i="2"/>
  <c r="AT433" i="2"/>
  <c r="AU433" i="2"/>
  <c r="AN434" i="2"/>
  <c r="AO434" i="2"/>
  <c r="AP434" i="2"/>
  <c r="AQ434" i="2"/>
  <c r="AT434" i="2"/>
  <c r="AU434" i="2"/>
  <c r="AN435" i="2"/>
  <c r="AO435" i="2"/>
  <c r="AP435" i="2"/>
  <c r="AQ435" i="2"/>
  <c r="AT435" i="2"/>
  <c r="AU435" i="2"/>
  <c r="AN436" i="2"/>
  <c r="AO436" i="2"/>
  <c r="AP436" i="2"/>
  <c r="AQ436" i="2"/>
  <c r="AT436" i="2"/>
  <c r="AU436" i="2"/>
  <c r="AN437" i="2"/>
  <c r="AO437" i="2"/>
  <c r="AP437" i="2"/>
  <c r="AQ437" i="2"/>
  <c r="AT437" i="2"/>
  <c r="AU437" i="2"/>
  <c r="AN438" i="2"/>
  <c r="AO438" i="2"/>
  <c r="AP438" i="2"/>
  <c r="AQ438" i="2"/>
  <c r="AT438" i="2"/>
  <c r="AU438" i="2"/>
  <c r="AN439" i="2"/>
  <c r="AO439" i="2"/>
  <c r="AP439" i="2"/>
  <c r="AQ439" i="2"/>
  <c r="AT439" i="2"/>
  <c r="AU439" i="2"/>
  <c r="AN440" i="2"/>
  <c r="AO440" i="2"/>
  <c r="AP440" i="2"/>
  <c r="AQ440" i="2"/>
  <c r="AT440" i="2"/>
  <c r="AU440" i="2"/>
  <c r="AN441" i="2"/>
  <c r="AO441" i="2"/>
  <c r="AP441" i="2"/>
  <c r="AQ441" i="2"/>
  <c r="AT441" i="2"/>
  <c r="AU441" i="2"/>
  <c r="AN442" i="2"/>
  <c r="AO442" i="2"/>
  <c r="AP442" i="2"/>
  <c r="AQ442" i="2"/>
  <c r="AT442" i="2"/>
  <c r="AU442" i="2"/>
  <c r="AN443" i="2"/>
  <c r="AO443" i="2"/>
  <c r="AP443" i="2"/>
  <c r="AQ443" i="2"/>
  <c r="AT443" i="2"/>
  <c r="AU443" i="2"/>
  <c r="AN444" i="2"/>
  <c r="AO444" i="2"/>
  <c r="AP444" i="2"/>
  <c r="AQ444" i="2"/>
  <c r="AT444" i="2"/>
  <c r="AU444" i="2"/>
  <c r="AN445" i="2"/>
  <c r="AO445" i="2"/>
  <c r="AP445" i="2"/>
  <c r="AQ445" i="2"/>
  <c r="AT445" i="2"/>
  <c r="AU445" i="2"/>
  <c r="AN446" i="2"/>
  <c r="AO446" i="2"/>
  <c r="AP446" i="2"/>
  <c r="AQ446" i="2"/>
  <c r="AT446" i="2"/>
  <c r="AU446" i="2"/>
  <c r="AN447" i="2"/>
  <c r="AO447" i="2"/>
  <c r="AP447" i="2"/>
  <c r="AQ447" i="2"/>
  <c r="AT447" i="2"/>
  <c r="AU447" i="2"/>
  <c r="AN448" i="2"/>
  <c r="AO448" i="2"/>
  <c r="AP448" i="2"/>
  <c r="AQ448" i="2"/>
  <c r="AT448" i="2"/>
  <c r="AU448" i="2"/>
  <c r="AN449" i="2"/>
  <c r="AO449" i="2"/>
  <c r="AP449" i="2"/>
  <c r="AQ449" i="2"/>
  <c r="AT449" i="2"/>
  <c r="AU449" i="2"/>
  <c r="AN450" i="2"/>
  <c r="AO450" i="2"/>
  <c r="AP450" i="2"/>
  <c r="AQ450" i="2"/>
  <c r="AT450" i="2"/>
  <c r="AU450" i="2"/>
  <c r="AN451" i="2"/>
  <c r="AO451" i="2"/>
  <c r="AP451" i="2"/>
  <c r="AQ451" i="2"/>
  <c r="AT451" i="2"/>
  <c r="AU451" i="2"/>
  <c r="AN452" i="2"/>
  <c r="AO452" i="2"/>
  <c r="AP452" i="2"/>
  <c r="AQ452" i="2"/>
  <c r="AT452" i="2"/>
  <c r="AU452" i="2"/>
  <c r="AN453" i="2"/>
  <c r="AO453" i="2"/>
  <c r="AP453" i="2"/>
  <c r="AQ453" i="2"/>
  <c r="AT453" i="2"/>
  <c r="AU453" i="2"/>
  <c r="AN454" i="2"/>
  <c r="AO454" i="2"/>
  <c r="AP454" i="2"/>
  <c r="AQ454" i="2"/>
  <c r="AT454" i="2"/>
  <c r="AU454" i="2"/>
  <c r="AN455" i="2"/>
  <c r="AO455" i="2"/>
  <c r="AP455" i="2"/>
  <c r="AQ455" i="2"/>
  <c r="AT455" i="2"/>
  <c r="AU455" i="2"/>
  <c r="AN456" i="2"/>
  <c r="AO456" i="2"/>
  <c r="AP456" i="2"/>
  <c r="AQ456" i="2"/>
  <c r="AT456" i="2"/>
  <c r="AU456" i="2"/>
  <c r="AN457" i="2"/>
  <c r="AO457" i="2"/>
  <c r="AP457" i="2"/>
  <c r="AQ457" i="2"/>
  <c r="AT457" i="2"/>
  <c r="AU457" i="2"/>
  <c r="AN458" i="2"/>
  <c r="AO458" i="2"/>
  <c r="AP458" i="2"/>
  <c r="AQ458" i="2"/>
  <c r="AT458" i="2"/>
  <c r="AU458" i="2"/>
  <c r="AN459" i="2"/>
  <c r="AO459" i="2"/>
  <c r="AP459" i="2"/>
  <c r="AQ459" i="2"/>
  <c r="AT459" i="2"/>
  <c r="AU459" i="2"/>
  <c r="AN460" i="2"/>
  <c r="AO460" i="2"/>
  <c r="AP460" i="2"/>
  <c r="AQ460" i="2"/>
  <c r="AT460" i="2"/>
  <c r="AU460" i="2"/>
  <c r="AN461" i="2"/>
  <c r="AO461" i="2"/>
  <c r="AP461" i="2"/>
  <c r="AQ461" i="2"/>
  <c r="AT461" i="2"/>
  <c r="AU461" i="2"/>
  <c r="AN462" i="2"/>
  <c r="AO462" i="2"/>
  <c r="AP462" i="2"/>
  <c r="AQ462" i="2"/>
  <c r="AT462" i="2"/>
  <c r="AU462" i="2"/>
  <c r="AN463" i="2"/>
  <c r="AO463" i="2"/>
  <c r="AP463" i="2"/>
  <c r="AQ463" i="2"/>
  <c r="AT463" i="2"/>
  <c r="AU463" i="2"/>
  <c r="AN464" i="2"/>
  <c r="AO464" i="2"/>
  <c r="AP464" i="2"/>
  <c r="AQ464" i="2"/>
  <c r="AT464" i="2"/>
  <c r="AU464" i="2"/>
  <c r="AN465" i="2"/>
  <c r="AO465" i="2"/>
  <c r="AP465" i="2"/>
  <c r="AQ465" i="2"/>
  <c r="AT465" i="2"/>
  <c r="AU465" i="2"/>
  <c r="AN466" i="2"/>
  <c r="AO466" i="2"/>
  <c r="AP466" i="2"/>
  <c r="AQ466" i="2"/>
  <c r="AT466" i="2"/>
  <c r="AU466" i="2"/>
  <c r="AN467" i="2"/>
  <c r="AO467" i="2"/>
  <c r="AP467" i="2"/>
  <c r="AQ467" i="2"/>
  <c r="AT467" i="2"/>
  <c r="AU467" i="2"/>
  <c r="AN468" i="2"/>
  <c r="AO468" i="2"/>
  <c r="AP468" i="2"/>
  <c r="AQ468" i="2"/>
  <c r="AT468" i="2"/>
  <c r="AU468" i="2"/>
  <c r="AN469" i="2"/>
  <c r="AO469" i="2"/>
  <c r="AP469" i="2"/>
  <c r="AQ469" i="2"/>
  <c r="AT469" i="2"/>
  <c r="AU469" i="2"/>
  <c r="AN470" i="2"/>
  <c r="AO470" i="2"/>
  <c r="AP470" i="2"/>
  <c r="AQ470" i="2"/>
  <c r="AT470" i="2"/>
  <c r="AU470" i="2"/>
  <c r="AN471" i="2"/>
  <c r="AO471" i="2"/>
  <c r="AP471" i="2"/>
  <c r="AQ471" i="2"/>
  <c r="AT471" i="2"/>
  <c r="AU471" i="2"/>
  <c r="AN472" i="2"/>
  <c r="AO472" i="2"/>
  <c r="AP472" i="2"/>
  <c r="AQ472" i="2"/>
  <c r="AT472" i="2"/>
  <c r="AU472" i="2"/>
  <c r="AN473" i="2"/>
  <c r="AO473" i="2"/>
  <c r="AP473" i="2"/>
  <c r="AQ473" i="2"/>
  <c r="AT473" i="2"/>
  <c r="AU473" i="2"/>
  <c r="AN474" i="2"/>
  <c r="AO474" i="2"/>
  <c r="AP474" i="2"/>
  <c r="AQ474" i="2"/>
  <c r="AT474" i="2"/>
  <c r="AU474" i="2"/>
  <c r="AN475" i="2"/>
  <c r="AO475" i="2"/>
  <c r="AP475" i="2"/>
  <c r="AQ475" i="2"/>
  <c r="AT475" i="2"/>
  <c r="AU475" i="2"/>
  <c r="AN476" i="2"/>
  <c r="AO476" i="2"/>
  <c r="AP476" i="2"/>
  <c r="AQ476" i="2"/>
  <c r="AT476" i="2"/>
  <c r="AU476" i="2"/>
  <c r="AN477" i="2"/>
  <c r="AO477" i="2"/>
  <c r="AP477" i="2"/>
  <c r="AQ477" i="2"/>
  <c r="AT477" i="2"/>
  <c r="AU477" i="2"/>
  <c r="AN478" i="2"/>
  <c r="AO478" i="2"/>
  <c r="AP478" i="2"/>
  <c r="AQ478" i="2"/>
  <c r="AT478" i="2"/>
  <c r="AU478" i="2"/>
  <c r="AN479" i="2"/>
  <c r="AO479" i="2"/>
  <c r="AP479" i="2"/>
  <c r="AQ479" i="2"/>
  <c r="AT479" i="2"/>
  <c r="AU479" i="2"/>
  <c r="AN480" i="2"/>
  <c r="AO480" i="2"/>
  <c r="AP480" i="2"/>
  <c r="AQ480" i="2"/>
  <c r="AT480" i="2"/>
  <c r="AU480" i="2"/>
  <c r="AN481" i="2"/>
  <c r="AO481" i="2"/>
  <c r="AP481" i="2"/>
  <c r="AQ481" i="2"/>
  <c r="AT481" i="2"/>
  <c r="AU481" i="2"/>
  <c r="AN482" i="2"/>
  <c r="AO482" i="2"/>
  <c r="AP482" i="2"/>
  <c r="AQ482" i="2"/>
  <c r="AT482" i="2"/>
  <c r="AU482" i="2"/>
  <c r="AN483" i="2"/>
  <c r="AO483" i="2"/>
  <c r="AP483" i="2"/>
  <c r="AQ483" i="2"/>
  <c r="AT483" i="2"/>
  <c r="AU483" i="2"/>
  <c r="AN484" i="2"/>
  <c r="AO484" i="2"/>
  <c r="AP484" i="2"/>
  <c r="AQ484" i="2"/>
  <c r="AT484" i="2"/>
  <c r="AU484" i="2"/>
  <c r="AN485" i="2"/>
  <c r="AO485" i="2"/>
  <c r="AP485" i="2"/>
  <c r="AQ485" i="2"/>
  <c r="AT485" i="2"/>
  <c r="AU485" i="2"/>
  <c r="AN486" i="2"/>
  <c r="AO486" i="2"/>
  <c r="AP486" i="2"/>
  <c r="AQ486" i="2"/>
  <c r="AT486" i="2"/>
  <c r="AU486" i="2"/>
  <c r="AN487" i="2"/>
  <c r="AO487" i="2"/>
  <c r="AP487" i="2"/>
  <c r="AQ487" i="2"/>
  <c r="AT487" i="2"/>
  <c r="AU487" i="2"/>
  <c r="AN488" i="2"/>
  <c r="AO488" i="2"/>
  <c r="AP488" i="2"/>
  <c r="AQ488" i="2"/>
  <c r="AT488" i="2"/>
  <c r="AU488" i="2"/>
  <c r="AN489" i="2"/>
  <c r="AO489" i="2"/>
  <c r="AP489" i="2"/>
  <c r="AQ489" i="2"/>
  <c r="AT489" i="2"/>
  <c r="AU489" i="2"/>
  <c r="AN490" i="2"/>
  <c r="AO490" i="2"/>
  <c r="AP490" i="2"/>
  <c r="AQ490" i="2"/>
  <c r="AT490" i="2"/>
  <c r="AU490" i="2"/>
  <c r="AN491" i="2"/>
  <c r="AO491" i="2"/>
  <c r="AP491" i="2"/>
  <c r="AQ491" i="2"/>
  <c r="AT491" i="2"/>
  <c r="AU491" i="2"/>
  <c r="AN492" i="2"/>
  <c r="AO492" i="2"/>
  <c r="AP492" i="2"/>
  <c r="AQ492" i="2"/>
  <c r="AT492" i="2"/>
  <c r="AU492" i="2"/>
  <c r="AN493" i="2"/>
  <c r="AO493" i="2"/>
  <c r="AP493" i="2"/>
  <c r="AQ493" i="2"/>
  <c r="AT493" i="2"/>
  <c r="AU493" i="2"/>
  <c r="AN494" i="2"/>
  <c r="AO494" i="2"/>
  <c r="AP494" i="2"/>
  <c r="AQ494" i="2"/>
  <c r="AT494" i="2"/>
  <c r="AU494" i="2"/>
  <c r="AN495" i="2"/>
  <c r="AO495" i="2"/>
  <c r="AP495" i="2"/>
  <c r="AQ495" i="2"/>
  <c r="AT495" i="2"/>
  <c r="AU495" i="2"/>
  <c r="AN496" i="2"/>
  <c r="AO496" i="2"/>
  <c r="AP496" i="2"/>
  <c r="AQ496" i="2"/>
  <c r="AT496" i="2"/>
  <c r="AU496" i="2"/>
  <c r="AN497" i="2"/>
  <c r="AO497" i="2"/>
  <c r="AP497" i="2"/>
  <c r="AQ497" i="2"/>
  <c r="AT497" i="2"/>
  <c r="AU497" i="2"/>
  <c r="AN498" i="2"/>
  <c r="AO498" i="2"/>
  <c r="AP498" i="2"/>
  <c r="AQ498" i="2"/>
  <c r="AT498" i="2"/>
  <c r="AU498" i="2"/>
  <c r="AN499" i="2"/>
  <c r="AO499" i="2"/>
  <c r="AP499" i="2"/>
  <c r="AQ499" i="2"/>
  <c r="AT499" i="2"/>
  <c r="AU499" i="2"/>
  <c r="AN500" i="2"/>
  <c r="AO500" i="2"/>
  <c r="AP500" i="2"/>
  <c r="AQ500" i="2"/>
  <c r="AT500" i="2"/>
  <c r="AU500" i="2"/>
  <c r="AN501" i="2"/>
  <c r="AO501" i="2"/>
  <c r="AP501" i="2"/>
  <c r="AQ501" i="2"/>
  <c r="AT501" i="2"/>
  <c r="AU501" i="2"/>
  <c r="AN502" i="2"/>
  <c r="AO502" i="2"/>
  <c r="AP502" i="2"/>
  <c r="AQ502" i="2"/>
  <c r="AT502" i="2"/>
  <c r="AU502" i="2"/>
  <c r="AN503" i="2"/>
  <c r="AO503" i="2"/>
  <c r="AP503" i="2"/>
  <c r="AQ503" i="2"/>
  <c r="AT503" i="2"/>
  <c r="AU503" i="2"/>
  <c r="AN504" i="2"/>
  <c r="AO504" i="2"/>
  <c r="AP504" i="2"/>
  <c r="AQ504" i="2"/>
  <c r="AT504" i="2"/>
  <c r="AU504" i="2"/>
  <c r="AN505" i="2"/>
  <c r="AO505" i="2"/>
  <c r="AP505" i="2"/>
  <c r="AQ505" i="2"/>
  <c r="AT505" i="2"/>
  <c r="AU505" i="2"/>
  <c r="AN506" i="2"/>
  <c r="AO506" i="2"/>
  <c r="AP506" i="2"/>
  <c r="AQ506" i="2"/>
  <c r="AT506" i="2"/>
  <c r="AU506" i="2"/>
  <c r="AN507" i="2"/>
  <c r="AO507" i="2"/>
  <c r="AP507" i="2"/>
  <c r="AQ507" i="2"/>
  <c r="AT507" i="2"/>
  <c r="AU507" i="2"/>
  <c r="AN508" i="2"/>
  <c r="AO508" i="2"/>
  <c r="AP508" i="2"/>
  <c r="AQ508" i="2"/>
  <c r="AT508" i="2"/>
  <c r="AU508" i="2"/>
  <c r="AN509" i="2"/>
  <c r="AO509" i="2"/>
  <c r="AP509" i="2"/>
  <c r="AQ509" i="2"/>
  <c r="AT509" i="2"/>
  <c r="AU509" i="2"/>
  <c r="AN510" i="2"/>
  <c r="AO510" i="2"/>
  <c r="AP510" i="2"/>
  <c r="AQ510" i="2"/>
  <c r="AT510" i="2"/>
  <c r="AU510" i="2"/>
  <c r="AN511" i="2"/>
  <c r="AO511" i="2"/>
  <c r="AP511" i="2"/>
  <c r="AQ511" i="2"/>
  <c r="AT511" i="2"/>
  <c r="AU511" i="2"/>
  <c r="AN512" i="2"/>
  <c r="AO512" i="2"/>
  <c r="AP512" i="2"/>
  <c r="AQ512" i="2"/>
  <c r="AT512" i="2"/>
  <c r="AU512" i="2"/>
  <c r="AN513" i="2"/>
  <c r="AO513" i="2"/>
  <c r="AP513" i="2"/>
  <c r="AQ513" i="2"/>
  <c r="AT513" i="2"/>
  <c r="AU513" i="2"/>
  <c r="AN514" i="2"/>
  <c r="AO514" i="2"/>
  <c r="AP514" i="2"/>
  <c r="AQ514" i="2"/>
  <c r="AT514" i="2"/>
  <c r="AU514" i="2"/>
  <c r="AN515" i="2"/>
  <c r="AO515" i="2"/>
  <c r="AP515" i="2"/>
  <c r="AQ515" i="2"/>
  <c r="AT515" i="2"/>
  <c r="AU515" i="2"/>
  <c r="AN516" i="2"/>
  <c r="AO516" i="2"/>
  <c r="AP516" i="2"/>
  <c r="AQ516" i="2"/>
  <c r="AT516" i="2"/>
  <c r="AU516" i="2"/>
  <c r="AN517" i="2"/>
  <c r="AO517" i="2"/>
  <c r="AP517" i="2"/>
  <c r="AQ517" i="2"/>
  <c r="AT517" i="2"/>
  <c r="AU517" i="2"/>
  <c r="AN518" i="2"/>
  <c r="AO518" i="2"/>
  <c r="AP518" i="2"/>
  <c r="AQ518" i="2"/>
  <c r="AT518" i="2"/>
  <c r="AU518" i="2"/>
  <c r="AN519" i="2"/>
  <c r="AO519" i="2"/>
  <c r="AP519" i="2"/>
  <c r="AQ519" i="2"/>
  <c r="AT519" i="2"/>
  <c r="AU519" i="2"/>
  <c r="AN520" i="2"/>
  <c r="AO520" i="2"/>
  <c r="AP520" i="2"/>
  <c r="AQ520" i="2"/>
  <c r="AT520" i="2"/>
  <c r="AU520" i="2"/>
  <c r="AN521" i="2"/>
  <c r="AO521" i="2"/>
  <c r="AP521" i="2"/>
  <c r="AQ521" i="2"/>
  <c r="AT521" i="2"/>
  <c r="AU521" i="2"/>
  <c r="AN522" i="2"/>
  <c r="AO522" i="2"/>
  <c r="AP522" i="2"/>
  <c r="AQ522" i="2"/>
  <c r="AT522" i="2"/>
  <c r="AU522" i="2"/>
  <c r="AN523" i="2"/>
  <c r="AO523" i="2"/>
  <c r="AP523" i="2"/>
  <c r="AQ523" i="2"/>
  <c r="AT523" i="2"/>
  <c r="AU523" i="2"/>
  <c r="AN524" i="2"/>
  <c r="AO524" i="2"/>
  <c r="AP524" i="2"/>
  <c r="AQ524" i="2"/>
  <c r="AT524" i="2"/>
  <c r="AU524" i="2"/>
  <c r="AN525" i="2"/>
  <c r="AO525" i="2"/>
  <c r="AP525" i="2"/>
  <c r="AQ525" i="2"/>
  <c r="AT525" i="2"/>
  <c r="AU525" i="2"/>
  <c r="AN526" i="2"/>
  <c r="AO526" i="2"/>
  <c r="AP526" i="2"/>
  <c r="AQ526" i="2"/>
  <c r="AT526" i="2"/>
  <c r="AU526" i="2"/>
  <c r="AN527" i="2"/>
  <c r="AO527" i="2"/>
  <c r="AP527" i="2"/>
  <c r="AQ527" i="2"/>
  <c r="AT527" i="2"/>
  <c r="AU527" i="2"/>
  <c r="AN528" i="2"/>
  <c r="AO528" i="2"/>
  <c r="AP528" i="2"/>
  <c r="AQ528" i="2"/>
  <c r="AT528" i="2"/>
  <c r="AU528" i="2"/>
  <c r="AN529" i="2"/>
  <c r="AO529" i="2"/>
  <c r="AP529" i="2"/>
  <c r="AQ529" i="2"/>
  <c r="AT529" i="2"/>
  <c r="AU529" i="2"/>
  <c r="AN530" i="2"/>
  <c r="AO530" i="2"/>
  <c r="AP530" i="2"/>
  <c r="AQ530" i="2"/>
  <c r="AT530" i="2"/>
  <c r="AU530" i="2"/>
  <c r="AN531" i="2"/>
  <c r="AO531" i="2"/>
  <c r="AP531" i="2"/>
  <c r="AQ531" i="2"/>
  <c r="AT531" i="2"/>
  <c r="AU531" i="2"/>
  <c r="AN532" i="2"/>
  <c r="AO532" i="2"/>
  <c r="AP532" i="2"/>
  <c r="AQ532" i="2"/>
  <c r="AT532" i="2"/>
  <c r="AU532" i="2"/>
  <c r="AN533" i="2"/>
  <c r="AO533" i="2"/>
  <c r="AP533" i="2"/>
  <c r="AQ533" i="2"/>
  <c r="AT533" i="2"/>
  <c r="AU533" i="2"/>
  <c r="AN534" i="2"/>
  <c r="AO534" i="2"/>
  <c r="AP534" i="2"/>
  <c r="AQ534" i="2"/>
  <c r="AT534" i="2"/>
  <c r="AU534" i="2"/>
  <c r="AN535" i="2"/>
  <c r="AO535" i="2"/>
  <c r="AP535" i="2"/>
  <c r="AQ535" i="2"/>
  <c r="AT535" i="2"/>
  <c r="AU535" i="2"/>
  <c r="AN536" i="2"/>
  <c r="AO536" i="2"/>
  <c r="AP536" i="2"/>
  <c r="AQ536" i="2"/>
  <c r="AT536" i="2"/>
  <c r="AU536" i="2"/>
  <c r="AN537" i="2"/>
  <c r="AO537" i="2"/>
  <c r="AP537" i="2"/>
  <c r="AQ537" i="2"/>
  <c r="AT537" i="2"/>
  <c r="AU537" i="2"/>
  <c r="AN538" i="2"/>
  <c r="AO538" i="2"/>
  <c r="AP538" i="2"/>
  <c r="AQ538" i="2"/>
  <c r="AT538" i="2"/>
  <c r="AU538" i="2"/>
  <c r="AN539" i="2"/>
  <c r="AO539" i="2"/>
  <c r="AP539" i="2"/>
  <c r="AQ539" i="2"/>
  <c r="AT539" i="2"/>
  <c r="AU539" i="2"/>
  <c r="AN540" i="2"/>
  <c r="AO540" i="2"/>
  <c r="AP540" i="2"/>
  <c r="AQ540" i="2"/>
  <c r="AT540" i="2"/>
  <c r="AU540" i="2"/>
  <c r="AN541" i="2"/>
  <c r="AO541" i="2"/>
  <c r="AP541" i="2"/>
  <c r="AQ541" i="2"/>
  <c r="AT541" i="2"/>
  <c r="AU541" i="2"/>
  <c r="AN542" i="2"/>
  <c r="AO542" i="2"/>
  <c r="AP542" i="2"/>
  <c r="AQ542" i="2"/>
  <c r="AT542" i="2"/>
  <c r="AU542" i="2"/>
  <c r="AN543" i="2"/>
  <c r="AO543" i="2"/>
  <c r="AP543" i="2"/>
  <c r="AQ543" i="2"/>
  <c r="AT543" i="2"/>
  <c r="AU543" i="2"/>
  <c r="AN544" i="2"/>
  <c r="AO544" i="2"/>
  <c r="AP544" i="2"/>
  <c r="AQ544" i="2"/>
  <c r="AT544" i="2"/>
  <c r="AU544" i="2"/>
  <c r="AN545" i="2"/>
  <c r="AO545" i="2"/>
  <c r="AP545" i="2"/>
  <c r="AQ545" i="2"/>
  <c r="AT545" i="2"/>
  <c r="AU545" i="2"/>
  <c r="AN546" i="2"/>
  <c r="AO546" i="2"/>
  <c r="AP546" i="2"/>
  <c r="AQ546" i="2"/>
  <c r="AT546" i="2"/>
  <c r="AU546" i="2"/>
  <c r="AN547" i="2"/>
  <c r="AO547" i="2"/>
  <c r="AP547" i="2"/>
  <c r="AQ547" i="2"/>
  <c r="AT547" i="2"/>
  <c r="AU547" i="2"/>
  <c r="AN548" i="2"/>
  <c r="AO548" i="2"/>
  <c r="AP548" i="2"/>
  <c r="AQ548" i="2"/>
  <c r="AT548" i="2"/>
  <c r="AU548" i="2"/>
  <c r="AN549" i="2"/>
  <c r="AO549" i="2"/>
  <c r="AP549" i="2"/>
  <c r="AQ549" i="2"/>
  <c r="AT549" i="2"/>
  <c r="AU549" i="2"/>
  <c r="AN550" i="2"/>
  <c r="AO550" i="2"/>
  <c r="AP550" i="2"/>
  <c r="AQ550" i="2"/>
  <c r="AT550" i="2"/>
  <c r="AU550" i="2"/>
  <c r="AN551" i="2"/>
  <c r="AO551" i="2"/>
  <c r="AP551" i="2"/>
  <c r="AQ551" i="2"/>
  <c r="AT551" i="2"/>
  <c r="AU551" i="2"/>
  <c r="AN552" i="2"/>
  <c r="AO552" i="2"/>
  <c r="AP552" i="2"/>
  <c r="AQ552" i="2"/>
  <c r="AT552" i="2"/>
  <c r="AU552" i="2"/>
  <c r="AN553" i="2"/>
  <c r="AO553" i="2"/>
  <c r="AP553" i="2"/>
  <c r="AQ553" i="2"/>
  <c r="AT553" i="2"/>
  <c r="AU553" i="2"/>
  <c r="AN554" i="2"/>
  <c r="AO554" i="2"/>
  <c r="AP554" i="2"/>
  <c r="AQ554" i="2"/>
  <c r="AT554" i="2"/>
  <c r="AU554" i="2"/>
  <c r="AN555" i="2"/>
  <c r="AO555" i="2"/>
  <c r="AP555" i="2"/>
  <c r="AQ555" i="2"/>
  <c r="AT555" i="2"/>
  <c r="AU555" i="2"/>
  <c r="AN556" i="2"/>
  <c r="AO556" i="2"/>
  <c r="AP556" i="2"/>
  <c r="AQ556" i="2"/>
  <c r="AT556" i="2"/>
  <c r="AU556" i="2"/>
  <c r="AN557" i="2"/>
  <c r="AO557" i="2"/>
  <c r="AP557" i="2"/>
  <c r="AQ557" i="2"/>
  <c r="AT557" i="2"/>
  <c r="AU557" i="2"/>
  <c r="AN558" i="2"/>
  <c r="AO558" i="2"/>
  <c r="AP558" i="2"/>
  <c r="AQ558" i="2"/>
  <c r="AT558" i="2"/>
  <c r="AU558" i="2"/>
  <c r="AN559" i="2"/>
  <c r="AO559" i="2"/>
  <c r="AP559" i="2"/>
  <c r="AQ559" i="2"/>
  <c r="AT559" i="2"/>
  <c r="AU559" i="2"/>
  <c r="AN560" i="2"/>
  <c r="AO560" i="2"/>
  <c r="AP560" i="2"/>
  <c r="AQ560" i="2"/>
  <c r="AT560" i="2"/>
  <c r="AU560" i="2"/>
  <c r="AN561" i="2"/>
  <c r="AO561" i="2"/>
  <c r="AP561" i="2"/>
  <c r="AQ561" i="2"/>
  <c r="AT561" i="2"/>
  <c r="AU561" i="2"/>
  <c r="AN562" i="2"/>
  <c r="AO562" i="2"/>
  <c r="AP562" i="2"/>
  <c r="AQ562" i="2"/>
  <c r="AT562" i="2"/>
  <c r="AU562" i="2"/>
  <c r="AN563" i="2"/>
  <c r="AO563" i="2"/>
  <c r="AP563" i="2"/>
  <c r="AQ563" i="2"/>
  <c r="AT563" i="2"/>
  <c r="AU563" i="2"/>
  <c r="AN564" i="2"/>
  <c r="AO564" i="2"/>
  <c r="AP564" i="2"/>
  <c r="AQ564" i="2"/>
  <c r="AT564" i="2"/>
  <c r="AU564" i="2"/>
  <c r="AN565" i="2"/>
  <c r="AO565" i="2"/>
  <c r="AP565" i="2"/>
  <c r="AQ565" i="2"/>
  <c r="AT565" i="2"/>
  <c r="AU565" i="2"/>
  <c r="AN566" i="2"/>
  <c r="AO566" i="2"/>
  <c r="AP566" i="2"/>
  <c r="AQ566" i="2"/>
  <c r="AT566" i="2"/>
  <c r="AU566" i="2"/>
  <c r="AN567" i="2"/>
  <c r="AO567" i="2"/>
  <c r="AP567" i="2"/>
  <c r="AQ567" i="2"/>
  <c r="AT567" i="2"/>
  <c r="AU567" i="2"/>
  <c r="AN568" i="2"/>
  <c r="AO568" i="2"/>
  <c r="AP568" i="2"/>
  <c r="AQ568" i="2"/>
  <c r="AT568" i="2"/>
  <c r="AU568" i="2"/>
  <c r="AN569" i="2"/>
  <c r="AO569" i="2"/>
  <c r="AP569" i="2"/>
  <c r="AQ569" i="2"/>
  <c r="AT569" i="2"/>
  <c r="AU569" i="2"/>
  <c r="AN570" i="2"/>
  <c r="AO570" i="2"/>
  <c r="AP570" i="2"/>
  <c r="AQ570" i="2"/>
  <c r="AT570" i="2"/>
  <c r="AU570" i="2"/>
  <c r="AN571" i="2"/>
  <c r="AO571" i="2"/>
  <c r="AP571" i="2"/>
  <c r="AQ571" i="2"/>
  <c r="AT571" i="2"/>
  <c r="AU571" i="2"/>
  <c r="AN572" i="2"/>
  <c r="AO572" i="2"/>
  <c r="AP572" i="2"/>
  <c r="AQ572" i="2"/>
  <c r="AT572" i="2"/>
  <c r="AU572" i="2"/>
  <c r="AN573" i="2"/>
  <c r="AO573" i="2"/>
  <c r="AP573" i="2"/>
  <c r="AQ573" i="2"/>
  <c r="AT573" i="2"/>
  <c r="AU573" i="2"/>
  <c r="AN574" i="2"/>
  <c r="AO574" i="2"/>
  <c r="AP574" i="2"/>
  <c r="AQ574" i="2"/>
  <c r="AT574" i="2"/>
  <c r="AU574" i="2"/>
  <c r="AN575" i="2"/>
  <c r="AO575" i="2"/>
  <c r="AP575" i="2"/>
  <c r="AQ575" i="2"/>
  <c r="AT575" i="2"/>
  <c r="AU575" i="2"/>
  <c r="AN576" i="2"/>
  <c r="AO576" i="2"/>
  <c r="AP576" i="2"/>
  <c r="AQ576" i="2"/>
  <c r="AT576" i="2"/>
  <c r="AU576" i="2"/>
  <c r="AN577" i="2"/>
  <c r="AO577" i="2"/>
  <c r="AP577" i="2"/>
  <c r="AQ577" i="2"/>
  <c r="AT577" i="2"/>
  <c r="AU577" i="2"/>
  <c r="AN578" i="2"/>
  <c r="AO578" i="2"/>
  <c r="AP578" i="2"/>
  <c r="AQ578" i="2"/>
  <c r="AT578" i="2"/>
  <c r="AU578" i="2"/>
  <c r="AN579" i="2"/>
  <c r="AO579" i="2"/>
  <c r="AP579" i="2"/>
  <c r="AQ579" i="2"/>
  <c r="AT579" i="2"/>
  <c r="AU579" i="2"/>
  <c r="AN580" i="2"/>
  <c r="AO580" i="2"/>
  <c r="AP580" i="2"/>
  <c r="AQ580" i="2"/>
  <c r="AT580" i="2"/>
  <c r="AU580" i="2"/>
  <c r="AN581" i="2"/>
  <c r="AO581" i="2"/>
  <c r="AP581" i="2"/>
  <c r="AQ581" i="2"/>
  <c r="AT581" i="2"/>
  <c r="AU581" i="2"/>
  <c r="AN582" i="2"/>
  <c r="AO582" i="2"/>
  <c r="AP582" i="2"/>
  <c r="AQ582" i="2"/>
  <c r="AT582" i="2"/>
  <c r="AU582" i="2"/>
  <c r="AN583" i="2"/>
  <c r="AO583" i="2"/>
  <c r="AP583" i="2"/>
  <c r="AQ583" i="2"/>
  <c r="AT583" i="2"/>
  <c r="AU583" i="2"/>
  <c r="AN584" i="2"/>
  <c r="AO584" i="2"/>
  <c r="AP584" i="2"/>
  <c r="AQ584" i="2"/>
  <c r="AT584" i="2"/>
  <c r="AU584" i="2"/>
  <c r="AN585" i="2"/>
  <c r="AO585" i="2"/>
  <c r="AP585" i="2"/>
  <c r="AQ585" i="2"/>
  <c r="AT585" i="2"/>
  <c r="AU585" i="2"/>
  <c r="AN586" i="2"/>
  <c r="AO586" i="2"/>
  <c r="AP586" i="2"/>
  <c r="AQ586" i="2"/>
  <c r="AT586" i="2"/>
  <c r="AU586" i="2"/>
  <c r="AN587" i="2"/>
  <c r="AO587" i="2"/>
  <c r="AP587" i="2"/>
  <c r="AQ587" i="2"/>
  <c r="AT587" i="2"/>
  <c r="AU587" i="2"/>
  <c r="AN588" i="2"/>
  <c r="AO588" i="2"/>
  <c r="AP588" i="2"/>
  <c r="AQ588" i="2"/>
  <c r="AT588" i="2"/>
  <c r="AU588" i="2"/>
  <c r="AN589" i="2"/>
  <c r="AO589" i="2"/>
  <c r="AP589" i="2"/>
  <c r="AQ589" i="2"/>
  <c r="AT589" i="2"/>
  <c r="AU589" i="2"/>
  <c r="AN590" i="2"/>
  <c r="AO590" i="2"/>
  <c r="AP590" i="2"/>
  <c r="AQ590" i="2"/>
  <c r="AT590" i="2"/>
  <c r="AU590" i="2"/>
  <c r="AN591" i="2"/>
  <c r="AO591" i="2"/>
  <c r="AP591" i="2"/>
  <c r="AQ591" i="2"/>
  <c r="AT591" i="2"/>
  <c r="AU591" i="2"/>
  <c r="AN592" i="2"/>
  <c r="AO592" i="2"/>
  <c r="AP592" i="2"/>
  <c r="AQ592" i="2"/>
  <c r="AT592" i="2"/>
  <c r="AU592" i="2"/>
  <c r="AN593" i="2"/>
  <c r="AO593" i="2"/>
  <c r="AP593" i="2"/>
  <c r="AQ593" i="2"/>
  <c r="AT593" i="2"/>
  <c r="AU593" i="2"/>
  <c r="AN594" i="2"/>
  <c r="AO594" i="2"/>
  <c r="AP594" i="2"/>
  <c r="AQ594" i="2"/>
  <c r="AT594" i="2"/>
  <c r="AU594" i="2"/>
  <c r="AN595" i="2"/>
  <c r="AO595" i="2"/>
  <c r="AP595" i="2"/>
  <c r="AQ595" i="2"/>
  <c r="AT595" i="2"/>
  <c r="AU595" i="2"/>
  <c r="AN596" i="2"/>
  <c r="AO596" i="2"/>
  <c r="AP596" i="2"/>
  <c r="AQ596" i="2"/>
  <c r="AT596" i="2"/>
  <c r="AU596" i="2"/>
  <c r="AN597" i="2"/>
  <c r="AO597" i="2"/>
  <c r="AP597" i="2"/>
  <c r="AQ597" i="2"/>
  <c r="AT597" i="2"/>
  <c r="AU597" i="2"/>
  <c r="AN598" i="2"/>
  <c r="AO598" i="2"/>
  <c r="AP598" i="2"/>
  <c r="AQ598" i="2"/>
  <c r="AT598" i="2"/>
  <c r="AU598" i="2"/>
  <c r="AN599" i="2"/>
  <c r="AO599" i="2"/>
  <c r="AP599" i="2"/>
  <c r="AQ599" i="2"/>
  <c r="AT599" i="2"/>
  <c r="AU599" i="2"/>
  <c r="AN600" i="2"/>
  <c r="AO600" i="2"/>
  <c r="AP600" i="2"/>
  <c r="AQ600" i="2"/>
  <c r="AT600" i="2"/>
  <c r="AU600" i="2"/>
  <c r="AN601" i="2"/>
  <c r="AO601" i="2"/>
  <c r="AP601" i="2"/>
  <c r="AQ601" i="2"/>
  <c r="AT601" i="2"/>
  <c r="AU601" i="2"/>
  <c r="AN602" i="2"/>
  <c r="AO602" i="2"/>
  <c r="AP602" i="2"/>
  <c r="AQ602" i="2"/>
  <c r="AT602" i="2"/>
  <c r="AU602" i="2"/>
  <c r="AN603" i="2"/>
  <c r="AO603" i="2"/>
  <c r="AP603" i="2"/>
  <c r="AQ603" i="2"/>
  <c r="AT603" i="2"/>
  <c r="AU603" i="2"/>
  <c r="AN604" i="2"/>
  <c r="AO604" i="2"/>
  <c r="AP604" i="2"/>
  <c r="AQ604" i="2"/>
  <c r="AT604" i="2"/>
  <c r="AU604" i="2"/>
  <c r="AN605" i="2"/>
  <c r="AO605" i="2"/>
  <c r="AP605" i="2"/>
  <c r="AQ605" i="2"/>
  <c r="AT605" i="2"/>
  <c r="AU605" i="2"/>
  <c r="AN606" i="2"/>
  <c r="AO606" i="2"/>
  <c r="AP606" i="2"/>
  <c r="AQ606" i="2"/>
  <c r="AT606" i="2"/>
  <c r="AU606" i="2"/>
  <c r="AN607" i="2"/>
  <c r="AO607" i="2"/>
  <c r="AP607" i="2"/>
  <c r="AQ607" i="2"/>
  <c r="AT607" i="2"/>
  <c r="AU607" i="2"/>
  <c r="AN608" i="2"/>
  <c r="AO608" i="2"/>
  <c r="AP608" i="2"/>
  <c r="AQ608" i="2"/>
  <c r="AT608" i="2"/>
  <c r="AU608" i="2"/>
  <c r="AN609" i="2"/>
  <c r="AO609" i="2"/>
  <c r="AP609" i="2"/>
  <c r="AQ609" i="2"/>
  <c r="AT609" i="2"/>
  <c r="AU609" i="2"/>
  <c r="AN610" i="2"/>
  <c r="AO610" i="2"/>
  <c r="AP610" i="2"/>
  <c r="AQ610" i="2"/>
  <c r="AT610" i="2"/>
  <c r="AU610" i="2"/>
  <c r="AN611" i="2"/>
  <c r="AO611" i="2"/>
  <c r="AP611" i="2"/>
  <c r="AQ611" i="2"/>
  <c r="AT611" i="2"/>
  <c r="AU611" i="2"/>
  <c r="AN612" i="2"/>
  <c r="AO612" i="2"/>
  <c r="AP612" i="2"/>
  <c r="AQ612" i="2"/>
  <c r="AT612" i="2"/>
  <c r="AU612" i="2"/>
  <c r="AN613" i="2"/>
  <c r="AO613" i="2"/>
  <c r="AP613" i="2"/>
  <c r="AQ613" i="2"/>
  <c r="AT613" i="2"/>
  <c r="AU613" i="2"/>
  <c r="AN614" i="2"/>
  <c r="AO614" i="2"/>
  <c r="AP614" i="2"/>
  <c r="AQ614" i="2"/>
  <c r="AT614" i="2"/>
  <c r="AU614" i="2"/>
  <c r="AN615" i="2"/>
  <c r="AO615" i="2"/>
  <c r="AP615" i="2"/>
  <c r="AQ615" i="2"/>
  <c r="AT615" i="2"/>
  <c r="AU615" i="2"/>
  <c r="AN616" i="2"/>
  <c r="AO616" i="2"/>
  <c r="AP616" i="2"/>
  <c r="AQ616" i="2"/>
  <c r="AT616" i="2"/>
  <c r="AU616" i="2"/>
  <c r="AN617" i="2"/>
  <c r="AO617" i="2"/>
  <c r="AP617" i="2"/>
  <c r="AQ617" i="2"/>
  <c r="AT617" i="2"/>
  <c r="AU617" i="2"/>
  <c r="AN618" i="2"/>
  <c r="AO618" i="2"/>
  <c r="AP618" i="2"/>
  <c r="AQ618" i="2"/>
  <c r="AT618" i="2"/>
  <c r="AU618" i="2"/>
  <c r="AN619" i="2"/>
  <c r="AO619" i="2"/>
  <c r="AP619" i="2"/>
  <c r="AQ619" i="2"/>
  <c r="AT619" i="2"/>
  <c r="AU619" i="2"/>
  <c r="AN620" i="2"/>
  <c r="AO620" i="2"/>
  <c r="AP620" i="2"/>
  <c r="AQ620" i="2"/>
  <c r="AT620" i="2"/>
  <c r="AU620" i="2"/>
  <c r="AN621" i="2"/>
  <c r="AO621" i="2"/>
  <c r="AP621" i="2"/>
  <c r="AQ621" i="2"/>
  <c r="AT621" i="2"/>
  <c r="AU621" i="2"/>
  <c r="AN622" i="2"/>
  <c r="AO622" i="2"/>
  <c r="AP622" i="2"/>
  <c r="AQ622" i="2"/>
  <c r="AT622" i="2"/>
  <c r="AU622" i="2"/>
  <c r="AN623" i="2"/>
  <c r="AO623" i="2"/>
  <c r="AP623" i="2"/>
  <c r="AQ623" i="2"/>
  <c r="AT623" i="2"/>
  <c r="AU623" i="2"/>
  <c r="AN624" i="2"/>
  <c r="AO624" i="2"/>
  <c r="AP624" i="2"/>
  <c r="AQ624" i="2"/>
  <c r="AT624" i="2"/>
  <c r="AU624" i="2"/>
  <c r="AN625" i="2"/>
  <c r="AO625" i="2"/>
  <c r="AP625" i="2"/>
  <c r="AQ625" i="2"/>
  <c r="AT625" i="2"/>
  <c r="AU625" i="2"/>
  <c r="AN626" i="2"/>
  <c r="AO626" i="2"/>
  <c r="AP626" i="2"/>
  <c r="AQ626" i="2"/>
  <c r="AT626" i="2"/>
  <c r="AU626" i="2"/>
  <c r="AN627" i="2"/>
  <c r="AO627" i="2"/>
  <c r="AP627" i="2"/>
  <c r="AQ627" i="2"/>
  <c r="AT627" i="2"/>
  <c r="AU627" i="2"/>
  <c r="AN628" i="2"/>
  <c r="AO628" i="2"/>
  <c r="AP628" i="2"/>
  <c r="AQ628" i="2"/>
  <c r="AT628" i="2"/>
  <c r="AU628" i="2"/>
  <c r="AN629" i="2"/>
  <c r="AO629" i="2"/>
  <c r="AP629" i="2"/>
  <c r="AQ629" i="2"/>
  <c r="AT629" i="2"/>
  <c r="AU629" i="2"/>
  <c r="AN630" i="2"/>
  <c r="AO630" i="2"/>
  <c r="AP630" i="2"/>
  <c r="AQ630" i="2"/>
  <c r="AT630" i="2"/>
  <c r="AU630" i="2"/>
  <c r="AN631" i="2"/>
  <c r="AO631" i="2"/>
  <c r="AP631" i="2"/>
  <c r="AQ631" i="2"/>
  <c r="AT631" i="2"/>
  <c r="AU631" i="2"/>
  <c r="AN632" i="2"/>
  <c r="AO632" i="2"/>
  <c r="AP632" i="2"/>
  <c r="AQ632" i="2"/>
  <c r="AT632" i="2"/>
  <c r="AU632" i="2"/>
  <c r="AN633" i="2"/>
  <c r="AO633" i="2"/>
  <c r="AP633" i="2"/>
  <c r="AQ633" i="2"/>
  <c r="AT633" i="2"/>
  <c r="AU633" i="2"/>
  <c r="AN634" i="2"/>
  <c r="AO634" i="2"/>
  <c r="AP634" i="2"/>
  <c r="AQ634" i="2"/>
  <c r="AT634" i="2"/>
  <c r="AU634" i="2"/>
  <c r="AN635" i="2"/>
  <c r="AO635" i="2"/>
  <c r="AP635" i="2"/>
  <c r="AQ635" i="2"/>
  <c r="AT635" i="2"/>
  <c r="AU635" i="2"/>
  <c r="AN636" i="2"/>
  <c r="AO636" i="2"/>
  <c r="AP636" i="2"/>
  <c r="AQ636" i="2"/>
  <c r="AT636" i="2"/>
  <c r="AU636" i="2"/>
  <c r="AN637" i="2"/>
  <c r="AO637" i="2"/>
  <c r="AP637" i="2"/>
  <c r="AQ637" i="2"/>
  <c r="AT637" i="2"/>
  <c r="AU637" i="2"/>
  <c r="AN638" i="2"/>
  <c r="AO638" i="2"/>
  <c r="AP638" i="2"/>
  <c r="AQ638" i="2"/>
  <c r="AT638" i="2"/>
  <c r="AU638" i="2"/>
  <c r="AN639" i="2"/>
  <c r="AO639" i="2"/>
  <c r="AP639" i="2"/>
  <c r="AQ639" i="2"/>
  <c r="AT639" i="2"/>
  <c r="AU639" i="2"/>
  <c r="AN640" i="2"/>
  <c r="AO640" i="2"/>
  <c r="AP640" i="2"/>
  <c r="AQ640" i="2"/>
  <c r="AT640" i="2"/>
  <c r="AU640" i="2"/>
  <c r="AN641" i="2"/>
  <c r="AO641" i="2"/>
  <c r="AP641" i="2"/>
  <c r="AQ641" i="2"/>
  <c r="AT641" i="2"/>
  <c r="AU641" i="2"/>
  <c r="AN642" i="2"/>
  <c r="AO642" i="2"/>
  <c r="AP642" i="2"/>
  <c r="AQ642" i="2"/>
  <c r="AT642" i="2"/>
  <c r="AU642" i="2"/>
  <c r="AN643" i="2"/>
  <c r="AO643" i="2"/>
  <c r="AP643" i="2"/>
  <c r="AQ643" i="2"/>
  <c r="AT643" i="2"/>
  <c r="AU643" i="2"/>
  <c r="AN644" i="2"/>
  <c r="AO644" i="2"/>
  <c r="AP644" i="2"/>
  <c r="AQ644" i="2"/>
  <c r="AT644" i="2"/>
  <c r="AU644" i="2"/>
  <c r="AN645" i="2"/>
  <c r="AO645" i="2"/>
  <c r="AP645" i="2"/>
  <c r="AQ645" i="2"/>
  <c r="AT645" i="2"/>
  <c r="AU645" i="2"/>
  <c r="AN646" i="2"/>
  <c r="AO646" i="2"/>
  <c r="AP646" i="2"/>
  <c r="AQ646" i="2"/>
  <c r="AT646" i="2"/>
  <c r="AU646" i="2"/>
  <c r="AN647" i="2"/>
  <c r="AO647" i="2"/>
  <c r="AP647" i="2"/>
  <c r="AQ647" i="2"/>
  <c r="AT647" i="2"/>
  <c r="AU647" i="2"/>
  <c r="AN648" i="2"/>
  <c r="AO648" i="2"/>
  <c r="AP648" i="2"/>
  <c r="AQ648" i="2"/>
  <c r="AT648" i="2"/>
  <c r="AU648" i="2"/>
  <c r="AN649" i="2"/>
  <c r="AO649" i="2"/>
  <c r="AP649" i="2"/>
  <c r="AQ649" i="2"/>
  <c r="AT649" i="2"/>
  <c r="AU649" i="2"/>
  <c r="AN650" i="2"/>
  <c r="AO650" i="2"/>
  <c r="AP650" i="2"/>
  <c r="AQ650" i="2"/>
  <c r="AT650" i="2"/>
  <c r="AU650" i="2"/>
  <c r="AN651" i="2"/>
  <c r="AO651" i="2"/>
  <c r="AP651" i="2"/>
  <c r="AQ651" i="2"/>
  <c r="AT651" i="2"/>
  <c r="AU651" i="2"/>
  <c r="AN652" i="2"/>
  <c r="AO652" i="2"/>
  <c r="AP652" i="2"/>
  <c r="AQ652" i="2"/>
  <c r="AT652" i="2"/>
  <c r="AU652" i="2"/>
  <c r="AN653" i="2"/>
  <c r="AO653" i="2"/>
  <c r="AP653" i="2"/>
  <c r="AQ653" i="2"/>
  <c r="AT653" i="2"/>
  <c r="AU653" i="2"/>
  <c r="AN654" i="2"/>
  <c r="AO654" i="2"/>
  <c r="AP654" i="2"/>
  <c r="AQ654" i="2"/>
  <c r="AT654" i="2"/>
  <c r="AU654" i="2"/>
  <c r="AN655" i="2"/>
  <c r="AO655" i="2"/>
  <c r="AP655" i="2"/>
  <c r="AQ655" i="2"/>
  <c r="AT655" i="2"/>
  <c r="AU655" i="2"/>
  <c r="AN656" i="2"/>
  <c r="AO656" i="2"/>
  <c r="AP656" i="2"/>
  <c r="AQ656" i="2"/>
  <c r="AT656" i="2"/>
  <c r="AU656" i="2"/>
  <c r="AN657" i="2"/>
  <c r="AO657" i="2"/>
  <c r="AP657" i="2"/>
  <c r="AQ657" i="2"/>
  <c r="AT657" i="2"/>
  <c r="AU657" i="2"/>
  <c r="AN658" i="2"/>
  <c r="AO658" i="2"/>
  <c r="AP658" i="2"/>
  <c r="AQ658" i="2"/>
  <c r="AT658" i="2"/>
  <c r="AU658" i="2"/>
  <c r="AN659" i="2"/>
  <c r="AO659" i="2"/>
  <c r="AP659" i="2"/>
  <c r="AQ659" i="2"/>
  <c r="AT659" i="2"/>
  <c r="AU659" i="2"/>
  <c r="AN660" i="2"/>
  <c r="AO660" i="2"/>
  <c r="AP660" i="2"/>
  <c r="AQ660" i="2"/>
  <c r="AT660" i="2"/>
  <c r="AU660" i="2"/>
  <c r="AN661" i="2"/>
  <c r="AO661" i="2"/>
  <c r="AP661" i="2"/>
  <c r="AQ661" i="2"/>
  <c r="AT661" i="2"/>
  <c r="AU661" i="2"/>
  <c r="AN662" i="2"/>
  <c r="AO662" i="2"/>
  <c r="AP662" i="2"/>
  <c r="AQ662" i="2"/>
  <c r="AT662" i="2"/>
  <c r="AU662" i="2"/>
  <c r="AN663" i="2"/>
  <c r="AO663" i="2"/>
  <c r="AP663" i="2"/>
  <c r="AQ663" i="2"/>
  <c r="AT663" i="2"/>
  <c r="AU663" i="2"/>
  <c r="AN664" i="2"/>
  <c r="AO664" i="2"/>
  <c r="AP664" i="2"/>
  <c r="AQ664" i="2"/>
  <c r="AT664" i="2"/>
  <c r="AU664" i="2"/>
  <c r="AN665" i="2"/>
  <c r="AO665" i="2"/>
  <c r="AP665" i="2"/>
  <c r="AQ665" i="2"/>
  <c r="AT665" i="2"/>
  <c r="AU665" i="2"/>
  <c r="AN666" i="2"/>
  <c r="AO666" i="2"/>
  <c r="AP666" i="2"/>
  <c r="AQ666" i="2"/>
  <c r="AT666" i="2"/>
  <c r="AU666" i="2"/>
  <c r="AN667" i="2"/>
  <c r="AO667" i="2"/>
  <c r="AP667" i="2"/>
  <c r="AQ667" i="2"/>
  <c r="AT667" i="2"/>
  <c r="AU667" i="2"/>
  <c r="AN668" i="2"/>
  <c r="AO668" i="2"/>
  <c r="AP668" i="2"/>
  <c r="AQ668" i="2"/>
  <c r="AT668" i="2"/>
  <c r="AU668" i="2"/>
  <c r="AN669" i="2"/>
  <c r="AO669" i="2"/>
  <c r="AP669" i="2"/>
  <c r="AQ669" i="2"/>
  <c r="AT669" i="2"/>
  <c r="AU669" i="2"/>
  <c r="AN670" i="2"/>
  <c r="AO670" i="2"/>
  <c r="AP670" i="2"/>
  <c r="AQ670" i="2"/>
  <c r="AT670" i="2"/>
  <c r="AU670" i="2"/>
  <c r="AN671" i="2"/>
  <c r="AO671" i="2"/>
  <c r="AP671" i="2"/>
  <c r="AQ671" i="2"/>
  <c r="AT671" i="2"/>
  <c r="AU671" i="2"/>
  <c r="AN672" i="2"/>
  <c r="AO672" i="2"/>
  <c r="AP672" i="2"/>
  <c r="AQ672" i="2"/>
  <c r="AT672" i="2"/>
  <c r="AU672" i="2"/>
  <c r="AN673" i="2"/>
  <c r="AO673" i="2"/>
  <c r="AP673" i="2"/>
  <c r="AQ673" i="2"/>
  <c r="AT673" i="2"/>
  <c r="AU673" i="2"/>
  <c r="AN674" i="2"/>
  <c r="AO674" i="2"/>
  <c r="AP674" i="2"/>
  <c r="AQ674" i="2"/>
  <c r="AT674" i="2"/>
  <c r="AU674" i="2"/>
  <c r="AN675" i="2"/>
  <c r="AO675" i="2"/>
  <c r="AP675" i="2"/>
  <c r="AQ675" i="2"/>
  <c r="AT675" i="2"/>
  <c r="AU675" i="2"/>
  <c r="AN676" i="2"/>
  <c r="AO676" i="2"/>
  <c r="AP676" i="2"/>
  <c r="AQ676" i="2"/>
  <c r="AT676" i="2"/>
  <c r="AU676" i="2"/>
  <c r="AN677" i="2"/>
  <c r="AO677" i="2"/>
  <c r="AP677" i="2"/>
  <c r="AQ677" i="2"/>
  <c r="AT677" i="2"/>
  <c r="AU677" i="2"/>
  <c r="AN678" i="2"/>
  <c r="AO678" i="2"/>
  <c r="AP678" i="2"/>
  <c r="AQ678" i="2"/>
  <c r="AT678" i="2"/>
  <c r="AU678" i="2"/>
  <c r="AN679" i="2"/>
  <c r="AO679" i="2"/>
  <c r="AP679" i="2"/>
  <c r="AQ679" i="2"/>
  <c r="AT679" i="2"/>
  <c r="AU679" i="2"/>
  <c r="AN680" i="2"/>
  <c r="AO680" i="2"/>
  <c r="AP680" i="2"/>
  <c r="AQ680" i="2"/>
  <c r="AT680" i="2"/>
  <c r="AU680" i="2"/>
  <c r="AN681" i="2"/>
  <c r="AO681" i="2"/>
  <c r="AP681" i="2"/>
  <c r="AQ681" i="2"/>
  <c r="AT681" i="2"/>
  <c r="AU681" i="2"/>
  <c r="AN682" i="2"/>
  <c r="AO682" i="2"/>
  <c r="AP682" i="2"/>
  <c r="AQ682" i="2"/>
  <c r="AT682" i="2"/>
  <c r="AU682" i="2"/>
  <c r="AN683" i="2"/>
  <c r="AO683" i="2"/>
  <c r="AP683" i="2"/>
  <c r="AQ683" i="2"/>
  <c r="AT683" i="2"/>
  <c r="AU683" i="2"/>
  <c r="AN684" i="2"/>
  <c r="AO684" i="2"/>
  <c r="AP684" i="2"/>
  <c r="AQ684" i="2"/>
  <c r="AT684" i="2"/>
  <c r="AU684" i="2"/>
  <c r="AN685" i="2"/>
  <c r="AO685" i="2"/>
  <c r="AP685" i="2"/>
  <c r="AQ685" i="2"/>
  <c r="AT685" i="2"/>
  <c r="AU685" i="2"/>
  <c r="AN686" i="2"/>
  <c r="AO686" i="2"/>
  <c r="AP686" i="2"/>
  <c r="AQ686" i="2"/>
  <c r="AT686" i="2"/>
  <c r="AU686" i="2"/>
  <c r="AN687" i="2"/>
  <c r="AO687" i="2"/>
  <c r="AP687" i="2"/>
  <c r="AQ687" i="2"/>
  <c r="AT687" i="2"/>
  <c r="AU687" i="2"/>
  <c r="AN688" i="2"/>
  <c r="AO688" i="2"/>
  <c r="AP688" i="2"/>
  <c r="AQ688" i="2"/>
  <c r="AT688" i="2"/>
  <c r="AU688" i="2"/>
  <c r="AN689" i="2"/>
  <c r="AO689" i="2"/>
  <c r="AP689" i="2"/>
  <c r="AQ689" i="2"/>
  <c r="AT689" i="2"/>
  <c r="AU689" i="2"/>
  <c r="AN690" i="2"/>
  <c r="AO690" i="2"/>
  <c r="AP690" i="2"/>
  <c r="AQ690" i="2"/>
  <c r="AT690" i="2"/>
  <c r="AU690" i="2"/>
  <c r="AN691" i="2"/>
  <c r="AO691" i="2"/>
  <c r="AP691" i="2"/>
  <c r="AQ691" i="2"/>
  <c r="AT691" i="2"/>
  <c r="AU691" i="2"/>
  <c r="AN692" i="2"/>
  <c r="AO692" i="2"/>
  <c r="AP692" i="2"/>
  <c r="AQ692" i="2"/>
  <c r="AT692" i="2"/>
  <c r="AU692" i="2"/>
  <c r="AN693" i="2"/>
  <c r="AO693" i="2"/>
  <c r="AP693" i="2"/>
  <c r="AQ693" i="2"/>
  <c r="AT693" i="2"/>
  <c r="AU693" i="2"/>
  <c r="AN694" i="2"/>
  <c r="AO694" i="2"/>
  <c r="AP694" i="2"/>
  <c r="AQ694" i="2"/>
  <c r="AT694" i="2"/>
  <c r="AU694" i="2"/>
  <c r="AN695" i="2"/>
  <c r="AO695" i="2"/>
  <c r="AP695" i="2"/>
  <c r="AQ695" i="2"/>
  <c r="AT695" i="2"/>
  <c r="AU695" i="2"/>
  <c r="AN696" i="2"/>
  <c r="AO696" i="2"/>
  <c r="AP696" i="2"/>
  <c r="AQ696" i="2"/>
  <c r="AT696" i="2"/>
  <c r="AU696" i="2"/>
  <c r="AN697" i="2"/>
  <c r="AO697" i="2"/>
  <c r="AP697" i="2"/>
  <c r="AQ697" i="2"/>
  <c r="AT697" i="2"/>
  <c r="AU697" i="2"/>
  <c r="AN698" i="2"/>
  <c r="AO698" i="2"/>
  <c r="AP698" i="2"/>
  <c r="AQ698" i="2"/>
  <c r="AT698" i="2"/>
  <c r="AU698" i="2"/>
  <c r="AN699" i="2"/>
  <c r="AO699" i="2"/>
  <c r="AP699" i="2"/>
  <c r="AQ699" i="2"/>
  <c r="AT699" i="2"/>
  <c r="AU699" i="2"/>
  <c r="AN700" i="2"/>
  <c r="AO700" i="2"/>
  <c r="AP700" i="2"/>
  <c r="AQ700" i="2"/>
  <c r="AT700" i="2"/>
  <c r="AU700" i="2"/>
  <c r="AN701" i="2"/>
  <c r="AO701" i="2"/>
  <c r="AP701" i="2"/>
  <c r="AQ701" i="2"/>
  <c r="AT701" i="2"/>
  <c r="AU701" i="2"/>
  <c r="AN702" i="2"/>
  <c r="AO702" i="2"/>
  <c r="AP702" i="2"/>
  <c r="AQ702" i="2"/>
  <c r="AT702" i="2"/>
  <c r="AU702" i="2"/>
  <c r="AN703" i="2"/>
  <c r="AO703" i="2"/>
  <c r="AP703" i="2"/>
  <c r="AQ703" i="2"/>
  <c r="AT703" i="2"/>
  <c r="AU703" i="2"/>
  <c r="AN704" i="2"/>
  <c r="AO704" i="2"/>
  <c r="AP704" i="2"/>
  <c r="AQ704" i="2"/>
  <c r="AT704" i="2"/>
  <c r="AU704" i="2"/>
  <c r="AN705" i="2"/>
  <c r="AO705" i="2"/>
  <c r="AP705" i="2"/>
  <c r="AQ705" i="2"/>
  <c r="AT705" i="2"/>
  <c r="AU705" i="2"/>
  <c r="AN706" i="2"/>
  <c r="AO706" i="2"/>
  <c r="AP706" i="2"/>
  <c r="AQ706" i="2"/>
  <c r="AT706" i="2"/>
  <c r="AU706" i="2"/>
  <c r="AN707" i="2"/>
  <c r="AO707" i="2"/>
  <c r="AP707" i="2"/>
  <c r="AQ707" i="2"/>
  <c r="AT707" i="2"/>
  <c r="AU707" i="2"/>
  <c r="AN708" i="2"/>
  <c r="AO708" i="2"/>
  <c r="AP708" i="2"/>
  <c r="AQ708" i="2"/>
  <c r="AT708" i="2"/>
  <c r="AU708" i="2"/>
  <c r="AN709" i="2"/>
  <c r="AO709" i="2"/>
  <c r="AP709" i="2"/>
  <c r="AQ709" i="2"/>
  <c r="AT709" i="2"/>
  <c r="AU709" i="2"/>
  <c r="AN710" i="2"/>
  <c r="AO710" i="2"/>
  <c r="AP710" i="2"/>
  <c r="AQ710" i="2"/>
  <c r="AT710" i="2"/>
  <c r="AU710" i="2"/>
  <c r="AN711" i="2"/>
  <c r="AO711" i="2"/>
  <c r="AP711" i="2"/>
  <c r="AQ711" i="2"/>
  <c r="AT711" i="2"/>
  <c r="AU711" i="2"/>
  <c r="AN712" i="2"/>
  <c r="AO712" i="2"/>
  <c r="AP712" i="2"/>
  <c r="AQ712" i="2"/>
  <c r="AT712" i="2"/>
  <c r="AU712" i="2"/>
  <c r="AN713" i="2"/>
  <c r="AO713" i="2"/>
  <c r="AP713" i="2"/>
  <c r="AQ713" i="2"/>
  <c r="AT713" i="2"/>
  <c r="AU713" i="2"/>
  <c r="AN714" i="2"/>
  <c r="AO714" i="2"/>
  <c r="AP714" i="2"/>
  <c r="AQ714" i="2"/>
  <c r="AT714" i="2"/>
  <c r="AU714" i="2"/>
  <c r="AN715" i="2"/>
  <c r="AO715" i="2"/>
  <c r="AP715" i="2"/>
  <c r="AQ715" i="2"/>
  <c r="AT715" i="2"/>
  <c r="AU715" i="2"/>
  <c r="AN716" i="2"/>
  <c r="AO716" i="2"/>
  <c r="AP716" i="2"/>
  <c r="AQ716" i="2"/>
  <c r="AT716" i="2"/>
  <c r="AU716" i="2"/>
  <c r="AN717" i="2"/>
  <c r="AO717" i="2"/>
  <c r="AP717" i="2"/>
  <c r="AQ717" i="2"/>
  <c r="AT717" i="2"/>
  <c r="AU717" i="2"/>
  <c r="AN718" i="2"/>
  <c r="AO718" i="2"/>
  <c r="AP718" i="2"/>
  <c r="AQ718" i="2"/>
  <c r="AT718" i="2"/>
  <c r="AU718" i="2"/>
  <c r="AN719" i="2"/>
  <c r="AO719" i="2"/>
  <c r="AP719" i="2"/>
  <c r="AQ719" i="2"/>
  <c r="AT719" i="2"/>
  <c r="AU719" i="2"/>
  <c r="AN720" i="2"/>
  <c r="AO720" i="2"/>
  <c r="AP720" i="2"/>
  <c r="AQ720" i="2"/>
  <c r="AT720" i="2"/>
  <c r="AU720" i="2"/>
  <c r="AN721" i="2"/>
  <c r="AO721" i="2"/>
  <c r="AP721" i="2"/>
  <c r="AQ721" i="2"/>
  <c r="AT721" i="2"/>
  <c r="AU721" i="2"/>
  <c r="AN722" i="2"/>
  <c r="AO722" i="2"/>
  <c r="AP722" i="2"/>
  <c r="AQ722" i="2"/>
  <c r="AT722" i="2"/>
  <c r="AU722" i="2"/>
  <c r="AN723" i="2"/>
  <c r="AO723" i="2"/>
  <c r="AP723" i="2"/>
  <c r="AQ723" i="2"/>
  <c r="AT723" i="2"/>
  <c r="AU723" i="2"/>
  <c r="AN724" i="2"/>
  <c r="AO724" i="2"/>
  <c r="AP724" i="2"/>
  <c r="AQ724" i="2"/>
  <c r="AT724" i="2"/>
  <c r="AU724" i="2"/>
  <c r="AN725" i="2"/>
  <c r="AO725" i="2"/>
  <c r="AP725" i="2"/>
  <c r="AQ725" i="2"/>
  <c r="AT725" i="2"/>
  <c r="AU725" i="2"/>
  <c r="AN726" i="2"/>
  <c r="AO726" i="2"/>
  <c r="AP726" i="2"/>
  <c r="AQ726" i="2"/>
  <c r="AT726" i="2"/>
  <c r="AU726" i="2"/>
  <c r="AN727" i="2"/>
  <c r="AO727" i="2"/>
  <c r="AP727" i="2"/>
  <c r="AQ727" i="2"/>
  <c r="AT727" i="2"/>
  <c r="AU727" i="2"/>
  <c r="AN728" i="2"/>
  <c r="AO728" i="2"/>
  <c r="AP728" i="2"/>
  <c r="AQ728" i="2"/>
  <c r="AT728" i="2"/>
  <c r="AU728" i="2"/>
  <c r="AN729" i="2"/>
  <c r="AO729" i="2"/>
  <c r="AP729" i="2"/>
  <c r="AQ729" i="2"/>
  <c r="AT729" i="2"/>
  <c r="AU729" i="2"/>
  <c r="AN730" i="2"/>
  <c r="AO730" i="2"/>
  <c r="AP730" i="2"/>
  <c r="AQ730" i="2"/>
  <c r="AT730" i="2"/>
  <c r="AU730" i="2"/>
  <c r="AN731" i="2"/>
  <c r="AO731" i="2"/>
  <c r="AP731" i="2"/>
  <c r="AQ731" i="2"/>
  <c r="AT731" i="2"/>
  <c r="AU731" i="2"/>
  <c r="AN732" i="2"/>
  <c r="AO732" i="2"/>
  <c r="AP732" i="2"/>
  <c r="AQ732" i="2"/>
  <c r="AT732" i="2"/>
  <c r="AU732" i="2"/>
  <c r="AN733" i="2"/>
  <c r="AO733" i="2"/>
  <c r="AP733" i="2"/>
  <c r="AQ733" i="2"/>
  <c r="AT733" i="2"/>
  <c r="AU733" i="2"/>
  <c r="AN734" i="2"/>
  <c r="AO734" i="2"/>
  <c r="AP734" i="2"/>
  <c r="AQ734" i="2"/>
  <c r="AT734" i="2"/>
  <c r="AU734" i="2"/>
  <c r="AN735" i="2"/>
  <c r="AO735" i="2"/>
  <c r="AP735" i="2"/>
  <c r="AQ735" i="2"/>
  <c r="AT735" i="2"/>
  <c r="AU735" i="2"/>
  <c r="AN736" i="2"/>
  <c r="AO736" i="2"/>
  <c r="AP736" i="2"/>
  <c r="AQ736" i="2"/>
  <c r="AT736" i="2"/>
  <c r="AU736" i="2"/>
  <c r="AN737" i="2"/>
  <c r="AO737" i="2"/>
  <c r="AP737" i="2"/>
  <c r="AQ737" i="2"/>
  <c r="AT737" i="2"/>
  <c r="AU737" i="2"/>
  <c r="AN738" i="2"/>
  <c r="AO738" i="2"/>
  <c r="AP738" i="2"/>
  <c r="AQ738" i="2"/>
  <c r="AT738" i="2"/>
  <c r="AU738" i="2"/>
  <c r="AN739" i="2"/>
  <c r="AO739" i="2"/>
  <c r="AP739" i="2"/>
  <c r="AQ739" i="2"/>
  <c r="AT739" i="2"/>
  <c r="AU739" i="2"/>
  <c r="AN740" i="2"/>
  <c r="AO740" i="2"/>
  <c r="AP740" i="2"/>
  <c r="AQ740" i="2"/>
  <c r="AT740" i="2"/>
  <c r="AU740" i="2"/>
  <c r="AN741" i="2"/>
  <c r="AO741" i="2"/>
  <c r="AP741" i="2"/>
  <c r="AQ741" i="2"/>
  <c r="AT741" i="2"/>
  <c r="AU741" i="2"/>
  <c r="AN742" i="2"/>
  <c r="AO742" i="2"/>
  <c r="AP742" i="2"/>
  <c r="AQ742" i="2"/>
  <c r="AT742" i="2"/>
  <c r="AU742" i="2"/>
  <c r="AN743" i="2"/>
  <c r="AO743" i="2"/>
  <c r="AP743" i="2"/>
  <c r="AQ743" i="2"/>
  <c r="AT743" i="2"/>
  <c r="AU743" i="2"/>
  <c r="AN744" i="2"/>
  <c r="AO744" i="2"/>
  <c r="AP744" i="2"/>
  <c r="AQ744" i="2"/>
  <c r="AT744" i="2"/>
  <c r="AU744" i="2"/>
  <c r="AN745" i="2"/>
  <c r="AO745" i="2"/>
  <c r="AP745" i="2"/>
  <c r="AQ745" i="2"/>
  <c r="AT745" i="2"/>
  <c r="AU745" i="2"/>
  <c r="AN746" i="2"/>
  <c r="AO746" i="2"/>
  <c r="AP746" i="2"/>
  <c r="AQ746" i="2"/>
  <c r="AT746" i="2"/>
  <c r="AU746" i="2"/>
  <c r="AN747" i="2"/>
  <c r="AO747" i="2"/>
  <c r="AP747" i="2"/>
  <c r="AQ747" i="2"/>
  <c r="AT747" i="2"/>
  <c r="AU747" i="2"/>
  <c r="AN748" i="2"/>
  <c r="AO748" i="2"/>
  <c r="AP748" i="2"/>
  <c r="AQ748" i="2"/>
  <c r="AT748" i="2"/>
  <c r="AU748" i="2"/>
  <c r="AN749" i="2"/>
  <c r="AO749" i="2"/>
  <c r="AP749" i="2"/>
  <c r="AQ749" i="2"/>
  <c r="AT749" i="2"/>
  <c r="AU749" i="2"/>
  <c r="AN750" i="2"/>
  <c r="AO750" i="2"/>
  <c r="AP750" i="2"/>
  <c r="AQ750" i="2"/>
  <c r="AT750" i="2"/>
  <c r="AU750" i="2"/>
  <c r="AN751" i="2"/>
  <c r="AO751" i="2"/>
  <c r="AP751" i="2"/>
  <c r="AQ751" i="2"/>
  <c r="AT751" i="2"/>
  <c r="AU751" i="2"/>
  <c r="AN752" i="2"/>
  <c r="AO752" i="2"/>
  <c r="AP752" i="2"/>
  <c r="AQ752" i="2"/>
  <c r="AT752" i="2"/>
  <c r="AU752" i="2"/>
  <c r="AN753" i="2"/>
  <c r="AO753" i="2"/>
  <c r="AP753" i="2"/>
  <c r="AQ753" i="2"/>
  <c r="AT753" i="2"/>
  <c r="AU753" i="2"/>
  <c r="AN754" i="2"/>
  <c r="AO754" i="2"/>
  <c r="AP754" i="2"/>
  <c r="AQ754" i="2"/>
  <c r="AT754" i="2"/>
  <c r="AU754" i="2"/>
  <c r="AN755" i="2"/>
  <c r="AO755" i="2"/>
  <c r="AP755" i="2"/>
  <c r="AQ755" i="2"/>
  <c r="AT755" i="2"/>
  <c r="AU755" i="2"/>
  <c r="AN756" i="2"/>
  <c r="AO756" i="2"/>
  <c r="AP756" i="2"/>
  <c r="AQ756" i="2"/>
  <c r="AT756" i="2"/>
  <c r="AU756" i="2"/>
  <c r="AN757" i="2"/>
  <c r="AO757" i="2"/>
  <c r="AP757" i="2"/>
  <c r="AQ757" i="2"/>
  <c r="AT757" i="2"/>
  <c r="AU757" i="2"/>
  <c r="AN758" i="2"/>
  <c r="AO758" i="2"/>
  <c r="AP758" i="2"/>
  <c r="AQ758" i="2"/>
  <c r="AT758" i="2"/>
  <c r="AU758" i="2"/>
  <c r="AN759" i="2"/>
  <c r="AO759" i="2"/>
  <c r="AP759" i="2"/>
  <c r="AQ759" i="2"/>
  <c r="AT759" i="2"/>
  <c r="AU759" i="2"/>
  <c r="AN760" i="2"/>
  <c r="AO760" i="2"/>
  <c r="AP760" i="2"/>
  <c r="AQ760" i="2"/>
  <c r="AT760" i="2"/>
  <c r="AU760" i="2"/>
  <c r="AN761" i="2"/>
  <c r="AO761" i="2"/>
  <c r="AP761" i="2"/>
  <c r="AQ761" i="2"/>
  <c r="AT761" i="2"/>
  <c r="AU761" i="2"/>
  <c r="AN762" i="2"/>
  <c r="AO762" i="2"/>
  <c r="AP762" i="2"/>
  <c r="AQ762" i="2"/>
  <c r="AT762" i="2"/>
  <c r="AU762" i="2"/>
  <c r="AN763" i="2"/>
  <c r="AO763" i="2"/>
  <c r="AP763" i="2"/>
  <c r="AQ763" i="2"/>
  <c r="AT763" i="2"/>
  <c r="AU763" i="2"/>
  <c r="AN764" i="2"/>
  <c r="AO764" i="2"/>
  <c r="AP764" i="2"/>
  <c r="AQ764" i="2"/>
  <c r="AT764" i="2"/>
  <c r="AU764" i="2"/>
  <c r="AN765" i="2"/>
  <c r="AO765" i="2"/>
  <c r="AP765" i="2"/>
  <c r="AQ765" i="2"/>
  <c r="AT765" i="2"/>
  <c r="AU765" i="2"/>
  <c r="AN766" i="2"/>
  <c r="AO766" i="2"/>
  <c r="AP766" i="2"/>
  <c r="AQ766" i="2"/>
  <c r="AT766" i="2"/>
  <c r="AU766" i="2"/>
  <c r="AN767" i="2"/>
  <c r="AO767" i="2"/>
  <c r="AP767" i="2"/>
  <c r="AQ767" i="2"/>
  <c r="AT767" i="2"/>
  <c r="AU767" i="2"/>
  <c r="AN768" i="2"/>
  <c r="AO768" i="2"/>
  <c r="AP768" i="2"/>
  <c r="AQ768" i="2"/>
  <c r="AT768" i="2"/>
  <c r="AU768" i="2"/>
  <c r="AN769" i="2"/>
  <c r="AO769" i="2"/>
  <c r="AP769" i="2"/>
  <c r="AQ769" i="2"/>
  <c r="AT769" i="2"/>
  <c r="AU769" i="2"/>
  <c r="AN770" i="2"/>
  <c r="AO770" i="2"/>
  <c r="AP770" i="2"/>
  <c r="AQ770" i="2"/>
  <c r="AT770" i="2"/>
  <c r="AU770" i="2"/>
  <c r="AN771" i="2"/>
  <c r="AO771" i="2"/>
  <c r="AP771" i="2"/>
  <c r="AQ771" i="2"/>
  <c r="AT771" i="2"/>
  <c r="AU771" i="2"/>
  <c r="AN772" i="2"/>
  <c r="AO772" i="2"/>
  <c r="AP772" i="2"/>
  <c r="AQ772" i="2"/>
  <c r="AT772" i="2"/>
  <c r="AU772" i="2"/>
  <c r="AN773" i="2"/>
  <c r="AO773" i="2"/>
  <c r="AP773" i="2"/>
  <c r="AQ773" i="2"/>
  <c r="AT773" i="2"/>
  <c r="AU773" i="2"/>
  <c r="AN774" i="2"/>
  <c r="AO774" i="2"/>
  <c r="AP774" i="2"/>
  <c r="AQ774" i="2"/>
  <c r="AT774" i="2"/>
  <c r="AU774" i="2"/>
  <c r="AN775" i="2"/>
  <c r="AO775" i="2"/>
  <c r="AP775" i="2"/>
  <c r="AQ775" i="2"/>
  <c r="AT775" i="2"/>
  <c r="AU775" i="2"/>
  <c r="AN776" i="2"/>
  <c r="AO776" i="2"/>
  <c r="AP776" i="2"/>
  <c r="AQ776" i="2"/>
  <c r="AT776" i="2"/>
  <c r="AU776" i="2"/>
  <c r="AN777" i="2"/>
  <c r="AO777" i="2"/>
  <c r="AP777" i="2"/>
  <c r="AQ777" i="2"/>
  <c r="AT777" i="2"/>
  <c r="AU777" i="2"/>
  <c r="AN778" i="2"/>
  <c r="AO778" i="2"/>
  <c r="AP778" i="2"/>
  <c r="AQ778" i="2"/>
  <c r="AT778" i="2"/>
  <c r="AU778" i="2"/>
  <c r="AN779" i="2"/>
  <c r="AO779" i="2"/>
  <c r="AP779" i="2"/>
  <c r="AQ779" i="2"/>
  <c r="AT779" i="2"/>
  <c r="AU779" i="2"/>
  <c r="AN780" i="2"/>
  <c r="AO780" i="2"/>
  <c r="AP780" i="2"/>
  <c r="AQ780" i="2"/>
  <c r="AT780" i="2"/>
  <c r="AU780" i="2"/>
  <c r="AN781" i="2"/>
  <c r="AO781" i="2"/>
  <c r="AP781" i="2"/>
  <c r="AQ781" i="2"/>
  <c r="AT781" i="2"/>
  <c r="AU781" i="2"/>
  <c r="AN782" i="2"/>
  <c r="AO782" i="2"/>
  <c r="AP782" i="2"/>
  <c r="AQ782" i="2"/>
  <c r="AT782" i="2"/>
  <c r="AU782" i="2"/>
  <c r="AN783" i="2"/>
  <c r="AO783" i="2"/>
  <c r="AP783" i="2"/>
  <c r="AQ783" i="2"/>
  <c r="AT783" i="2"/>
  <c r="AU783" i="2"/>
  <c r="AN784" i="2"/>
  <c r="AO784" i="2"/>
  <c r="AP784" i="2"/>
  <c r="AQ784" i="2"/>
  <c r="AT784" i="2"/>
  <c r="AU784" i="2"/>
  <c r="AN785" i="2"/>
  <c r="AO785" i="2"/>
  <c r="AP785" i="2"/>
  <c r="AQ785" i="2"/>
  <c r="AT785" i="2"/>
  <c r="AU785" i="2"/>
  <c r="AN786" i="2"/>
  <c r="AO786" i="2"/>
  <c r="AP786" i="2"/>
  <c r="AQ786" i="2"/>
  <c r="AT786" i="2"/>
  <c r="AU786" i="2"/>
  <c r="AN787" i="2"/>
  <c r="AO787" i="2"/>
  <c r="AP787" i="2"/>
  <c r="AQ787" i="2"/>
  <c r="AT787" i="2"/>
  <c r="AU787" i="2"/>
  <c r="AN788" i="2"/>
  <c r="AO788" i="2"/>
  <c r="AP788" i="2"/>
  <c r="AQ788" i="2"/>
  <c r="AT788" i="2"/>
  <c r="AU788" i="2"/>
  <c r="AN789" i="2"/>
  <c r="AO789" i="2"/>
  <c r="AP789" i="2"/>
  <c r="AQ789" i="2"/>
  <c r="AT789" i="2"/>
  <c r="AU789" i="2"/>
  <c r="AN790" i="2"/>
  <c r="AO790" i="2"/>
  <c r="AP790" i="2"/>
  <c r="AQ790" i="2"/>
  <c r="AT790" i="2"/>
  <c r="AU790" i="2"/>
  <c r="AN791" i="2"/>
  <c r="AO791" i="2"/>
  <c r="AP791" i="2"/>
  <c r="AQ791" i="2"/>
  <c r="AT791" i="2"/>
  <c r="AU791" i="2"/>
  <c r="AN792" i="2"/>
  <c r="AO792" i="2"/>
  <c r="AP792" i="2"/>
  <c r="AQ792" i="2"/>
  <c r="AT792" i="2"/>
  <c r="AU792" i="2"/>
  <c r="AN793" i="2"/>
  <c r="AO793" i="2"/>
  <c r="AP793" i="2"/>
  <c r="AQ793" i="2"/>
  <c r="AT793" i="2"/>
  <c r="AU793" i="2"/>
  <c r="AN794" i="2"/>
  <c r="AO794" i="2"/>
  <c r="AP794" i="2"/>
  <c r="AQ794" i="2"/>
  <c r="AT794" i="2"/>
  <c r="AU794" i="2"/>
  <c r="AN795" i="2"/>
  <c r="AO795" i="2"/>
  <c r="AP795" i="2"/>
  <c r="AQ795" i="2"/>
  <c r="AT795" i="2"/>
  <c r="AU795" i="2"/>
  <c r="AN796" i="2"/>
  <c r="AO796" i="2"/>
  <c r="AP796" i="2"/>
  <c r="AQ796" i="2"/>
  <c r="AT796" i="2"/>
  <c r="AU796" i="2"/>
  <c r="AN797" i="2"/>
  <c r="AO797" i="2"/>
  <c r="AP797" i="2"/>
  <c r="AQ797" i="2"/>
  <c r="AT797" i="2"/>
  <c r="AU797" i="2"/>
  <c r="AN798" i="2"/>
  <c r="AO798" i="2"/>
  <c r="AP798" i="2"/>
  <c r="AQ798" i="2"/>
  <c r="AT798" i="2"/>
  <c r="AU798" i="2"/>
  <c r="AN799" i="2"/>
  <c r="AO799" i="2"/>
  <c r="AP799" i="2"/>
  <c r="AQ799" i="2"/>
  <c r="AT799" i="2"/>
  <c r="AU799" i="2"/>
  <c r="AN800" i="2"/>
  <c r="AO800" i="2"/>
  <c r="AP800" i="2"/>
  <c r="AQ800" i="2"/>
  <c r="AT800" i="2"/>
  <c r="AU800" i="2"/>
  <c r="AN801" i="2"/>
  <c r="AO801" i="2"/>
  <c r="AP801" i="2"/>
  <c r="AQ801" i="2"/>
  <c r="AT801" i="2"/>
  <c r="AU801" i="2"/>
  <c r="AN802" i="2"/>
  <c r="AO802" i="2"/>
  <c r="AP802" i="2"/>
  <c r="AQ802" i="2"/>
  <c r="AT802" i="2"/>
  <c r="AU802" i="2"/>
  <c r="AN803" i="2"/>
  <c r="AO803" i="2"/>
  <c r="AP803" i="2"/>
  <c r="AQ803" i="2"/>
  <c r="AT803" i="2"/>
  <c r="AU803" i="2"/>
  <c r="AN804" i="2"/>
  <c r="AO804" i="2"/>
  <c r="AP804" i="2"/>
  <c r="AQ804" i="2"/>
  <c r="AT804" i="2"/>
  <c r="AU804" i="2"/>
  <c r="AN805" i="2"/>
  <c r="AO805" i="2"/>
  <c r="AP805" i="2"/>
  <c r="AQ805" i="2"/>
  <c r="AT805" i="2"/>
  <c r="AU805" i="2"/>
  <c r="AN806" i="2"/>
  <c r="AO806" i="2"/>
  <c r="AP806" i="2"/>
  <c r="AQ806" i="2"/>
  <c r="AT806" i="2"/>
  <c r="AU806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3" i="2"/>
  <c r="F513" i="11"/>
  <c r="F577" i="11"/>
  <c r="D4" i="11"/>
  <c r="E4" i="11" s="1"/>
  <c r="F4" i="11" s="1"/>
  <c r="D5" i="11"/>
  <c r="E5" i="11" s="1"/>
  <c r="F5" i="11" s="1"/>
  <c r="D6" i="11"/>
  <c r="E6" i="11" s="1"/>
  <c r="F6" i="11" s="1"/>
  <c r="D7" i="11"/>
  <c r="E7" i="11" s="1"/>
  <c r="F7" i="11" s="1"/>
  <c r="D8" i="11"/>
  <c r="E8" i="11" s="1"/>
  <c r="F8" i="11" s="1"/>
  <c r="D9" i="11"/>
  <c r="E9" i="11" s="1"/>
  <c r="F9" i="11" s="1"/>
  <c r="D10" i="11"/>
  <c r="E10" i="11" s="1"/>
  <c r="F10" i="11" s="1"/>
  <c r="D11" i="11"/>
  <c r="E11" i="11" s="1"/>
  <c r="F11" i="11" s="1"/>
  <c r="D12" i="11"/>
  <c r="E12" i="11" s="1"/>
  <c r="F12" i="11" s="1"/>
  <c r="D13" i="11"/>
  <c r="E13" i="11" s="1"/>
  <c r="F13" i="11" s="1"/>
  <c r="D14" i="11"/>
  <c r="E14" i="11" s="1"/>
  <c r="F14" i="11" s="1"/>
  <c r="D15" i="11"/>
  <c r="E15" i="11" s="1"/>
  <c r="F15" i="11" s="1"/>
  <c r="D16" i="11"/>
  <c r="E16" i="11" s="1"/>
  <c r="F16" i="11" s="1"/>
  <c r="D17" i="11"/>
  <c r="E17" i="11" s="1"/>
  <c r="F17" i="11" s="1"/>
  <c r="D18" i="11"/>
  <c r="E18" i="11" s="1"/>
  <c r="F18" i="11" s="1"/>
  <c r="D19" i="11"/>
  <c r="E19" i="11" s="1"/>
  <c r="F19" i="11" s="1"/>
  <c r="D20" i="11"/>
  <c r="E20" i="11" s="1"/>
  <c r="F20" i="11" s="1"/>
  <c r="D21" i="11"/>
  <c r="E21" i="11" s="1"/>
  <c r="F21" i="11" s="1"/>
  <c r="D22" i="11"/>
  <c r="E22" i="11" s="1"/>
  <c r="F22" i="11" s="1"/>
  <c r="D23" i="11"/>
  <c r="E23" i="11" s="1"/>
  <c r="F23" i="11" s="1"/>
  <c r="D24" i="11"/>
  <c r="E24" i="11" s="1"/>
  <c r="F24" i="11" s="1"/>
  <c r="D25" i="11"/>
  <c r="E25" i="11" s="1"/>
  <c r="F25" i="11" s="1"/>
  <c r="D26" i="11"/>
  <c r="E26" i="11" s="1"/>
  <c r="F26" i="11" s="1"/>
  <c r="D27" i="11"/>
  <c r="E27" i="11" s="1"/>
  <c r="F27" i="11" s="1"/>
  <c r="D28" i="11"/>
  <c r="E28" i="11" s="1"/>
  <c r="F28" i="11" s="1"/>
  <c r="D29" i="11"/>
  <c r="E29" i="11" s="1"/>
  <c r="F29" i="11" s="1"/>
  <c r="D30" i="11"/>
  <c r="E30" i="11" s="1"/>
  <c r="F30" i="11" s="1"/>
  <c r="D31" i="11"/>
  <c r="E31" i="11" s="1"/>
  <c r="F31" i="11" s="1"/>
  <c r="D32" i="11"/>
  <c r="E32" i="11" s="1"/>
  <c r="F32" i="11" s="1"/>
  <c r="D33" i="11"/>
  <c r="E33" i="11" s="1"/>
  <c r="F33" i="11" s="1"/>
  <c r="D34" i="11"/>
  <c r="E34" i="11" s="1"/>
  <c r="F34" i="11" s="1"/>
  <c r="D35" i="11"/>
  <c r="E35" i="11" s="1"/>
  <c r="F35" i="11" s="1"/>
  <c r="D36" i="11"/>
  <c r="E36" i="11" s="1"/>
  <c r="F36" i="11" s="1"/>
  <c r="D37" i="11"/>
  <c r="E37" i="11" s="1"/>
  <c r="F37" i="11" s="1"/>
  <c r="D38" i="11"/>
  <c r="E38" i="11" s="1"/>
  <c r="F38" i="11" s="1"/>
  <c r="D39" i="11"/>
  <c r="E39" i="11" s="1"/>
  <c r="F39" i="11" s="1"/>
  <c r="D40" i="11"/>
  <c r="E40" i="11" s="1"/>
  <c r="F40" i="11" s="1"/>
  <c r="D41" i="11"/>
  <c r="E41" i="11" s="1"/>
  <c r="F41" i="11" s="1"/>
  <c r="D42" i="11"/>
  <c r="E42" i="11" s="1"/>
  <c r="F42" i="11" s="1"/>
  <c r="D43" i="11"/>
  <c r="E43" i="11" s="1"/>
  <c r="F43" i="11" s="1"/>
  <c r="D44" i="11"/>
  <c r="E44" i="11" s="1"/>
  <c r="F44" i="11" s="1"/>
  <c r="D45" i="11"/>
  <c r="E45" i="11" s="1"/>
  <c r="F45" i="11" s="1"/>
  <c r="D46" i="11"/>
  <c r="E46" i="11" s="1"/>
  <c r="F46" i="11" s="1"/>
  <c r="D47" i="11"/>
  <c r="E47" i="11" s="1"/>
  <c r="F47" i="11" s="1"/>
  <c r="D48" i="11"/>
  <c r="E48" i="11" s="1"/>
  <c r="F48" i="11" s="1"/>
  <c r="D49" i="11"/>
  <c r="E49" i="11" s="1"/>
  <c r="F49" i="11" s="1"/>
  <c r="D50" i="11"/>
  <c r="E50" i="11" s="1"/>
  <c r="F50" i="11" s="1"/>
  <c r="D51" i="11"/>
  <c r="E51" i="11" s="1"/>
  <c r="F51" i="11" s="1"/>
  <c r="D52" i="11"/>
  <c r="E52" i="11" s="1"/>
  <c r="F52" i="11" s="1"/>
  <c r="D53" i="11"/>
  <c r="E53" i="11" s="1"/>
  <c r="F53" i="11" s="1"/>
  <c r="D54" i="11"/>
  <c r="E54" i="11" s="1"/>
  <c r="F54" i="11" s="1"/>
  <c r="D55" i="11"/>
  <c r="E55" i="11" s="1"/>
  <c r="F55" i="11" s="1"/>
  <c r="D56" i="11"/>
  <c r="E56" i="11" s="1"/>
  <c r="F56" i="11" s="1"/>
  <c r="D57" i="11"/>
  <c r="E57" i="11" s="1"/>
  <c r="F57" i="11" s="1"/>
  <c r="D58" i="11"/>
  <c r="E58" i="11" s="1"/>
  <c r="F58" i="11" s="1"/>
  <c r="D59" i="11"/>
  <c r="E59" i="11" s="1"/>
  <c r="F59" i="11" s="1"/>
  <c r="D60" i="11"/>
  <c r="E60" i="11" s="1"/>
  <c r="F60" i="11" s="1"/>
  <c r="D61" i="11"/>
  <c r="E61" i="11" s="1"/>
  <c r="F61" i="11" s="1"/>
  <c r="D62" i="11"/>
  <c r="E62" i="11" s="1"/>
  <c r="F62" i="11" s="1"/>
  <c r="D63" i="11"/>
  <c r="E63" i="11" s="1"/>
  <c r="F63" i="11" s="1"/>
  <c r="D64" i="11"/>
  <c r="E64" i="11" s="1"/>
  <c r="F64" i="11" s="1"/>
  <c r="D65" i="11"/>
  <c r="E65" i="11" s="1"/>
  <c r="F65" i="11" s="1"/>
  <c r="D66" i="11"/>
  <c r="E66" i="11" s="1"/>
  <c r="F66" i="11" s="1"/>
  <c r="D67" i="11"/>
  <c r="E67" i="11" s="1"/>
  <c r="F67" i="11" s="1"/>
  <c r="D68" i="11"/>
  <c r="E68" i="11" s="1"/>
  <c r="F68" i="11" s="1"/>
  <c r="D69" i="11"/>
  <c r="E69" i="11" s="1"/>
  <c r="F69" i="11" s="1"/>
  <c r="D70" i="11"/>
  <c r="E70" i="11" s="1"/>
  <c r="F70" i="11" s="1"/>
  <c r="D71" i="11"/>
  <c r="E71" i="11" s="1"/>
  <c r="F71" i="11" s="1"/>
  <c r="D72" i="11"/>
  <c r="E72" i="11" s="1"/>
  <c r="F72" i="11" s="1"/>
  <c r="D73" i="11"/>
  <c r="E73" i="11" s="1"/>
  <c r="F73" i="11" s="1"/>
  <c r="D74" i="11"/>
  <c r="E74" i="11" s="1"/>
  <c r="F74" i="11" s="1"/>
  <c r="D75" i="11"/>
  <c r="E75" i="11" s="1"/>
  <c r="F75" i="11" s="1"/>
  <c r="D76" i="11"/>
  <c r="E76" i="11" s="1"/>
  <c r="F76" i="11" s="1"/>
  <c r="D77" i="11"/>
  <c r="E77" i="11" s="1"/>
  <c r="F77" i="11" s="1"/>
  <c r="D78" i="11"/>
  <c r="E78" i="11" s="1"/>
  <c r="F78" i="11" s="1"/>
  <c r="D79" i="11"/>
  <c r="E79" i="11" s="1"/>
  <c r="F79" i="11" s="1"/>
  <c r="D80" i="11"/>
  <c r="E80" i="11" s="1"/>
  <c r="F80" i="11" s="1"/>
  <c r="D81" i="11"/>
  <c r="E81" i="11" s="1"/>
  <c r="F81" i="11" s="1"/>
  <c r="D82" i="11"/>
  <c r="E82" i="11" s="1"/>
  <c r="F82" i="11" s="1"/>
  <c r="D83" i="11"/>
  <c r="E83" i="11" s="1"/>
  <c r="F83" i="11" s="1"/>
  <c r="D84" i="11"/>
  <c r="E84" i="11" s="1"/>
  <c r="F84" i="11" s="1"/>
  <c r="D85" i="11"/>
  <c r="E85" i="11" s="1"/>
  <c r="F85" i="11" s="1"/>
  <c r="D86" i="11"/>
  <c r="E86" i="11" s="1"/>
  <c r="F86" i="11" s="1"/>
  <c r="D87" i="11"/>
  <c r="E87" i="11" s="1"/>
  <c r="F87" i="11" s="1"/>
  <c r="D88" i="11"/>
  <c r="E88" i="11" s="1"/>
  <c r="F88" i="11" s="1"/>
  <c r="D89" i="11"/>
  <c r="E89" i="11" s="1"/>
  <c r="F89" i="11" s="1"/>
  <c r="D90" i="11"/>
  <c r="E90" i="11" s="1"/>
  <c r="F90" i="11" s="1"/>
  <c r="D91" i="11"/>
  <c r="E91" i="11" s="1"/>
  <c r="F91" i="11" s="1"/>
  <c r="D92" i="11"/>
  <c r="E92" i="11" s="1"/>
  <c r="F92" i="11" s="1"/>
  <c r="D93" i="11"/>
  <c r="E93" i="11" s="1"/>
  <c r="F93" i="11" s="1"/>
  <c r="D94" i="11"/>
  <c r="E94" i="11" s="1"/>
  <c r="F94" i="11" s="1"/>
  <c r="D95" i="11"/>
  <c r="E95" i="11" s="1"/>
  <c r="F95" i="11" s="1"/>
  <c r="D96" i="11"/>
  <c r="E96" i="11" s="1"/>
  <c r="F96" i="11" s="1"/>
  <c r="D97" i="11"/>
  <c r="E97" i="11" s="1"/>
  <c r="F97" i="11" s="1"/>
  <c r="D98" i="11"/>
  <c r="E98" i="11" s="1"/>
  <c r="F98" i="11" s="1"/>
  <c r="D99" i="11"/>
  <c r="E99" i="11" s="1"/>
  <c r="F99" i="11" s="1"/>
  <c r="D100" i="11"/>
  <c r="E100" i="11" s="1"/>
  <c r="F100" i="11" s="1"/>
  <c r="D101" i="11"/>
  <c r="E101" i="11" s="1"/>
  <c r="F101" i="11" s="1"/>
  <c r="D102" i="11"/>
  <c r="E102" i="11" s="1"/>
  <c r="F102" i="11" s="1"/>
  <c r="D103" i="11"/>
  <c r="E103" i="11" s="1"/>
  <c r="F103" i="11" s="1"/>
  <c r="D104" i="11"/>
  <c r="E104" i="11" s="1"/>
  <c r="F104" i="11" s="1"/>
  <c r="D105" i="11"/>
  <c r="E105" i="11" s="1"/>
  <c r="F105" i="11" s="1"/>
  <c r="D106" i="11"/>
  <c r="E106" i="11" s="1"/>
  <c r="F106" i="11" s="1"/>
  <c r="D107" i="11"/>
  <c r="E107" i="11" s="1"/>
  <c r="F107" i="11" s="1"/>
  <c r="D108" i="11"/>
  <c r="E108" i="11" s="1"/>
  <c r="F108" i="11" s="1"/>
  <c r="D109" i="11"/>
  <c r="E109" i="11" s="1"/>
  <c r="F109" i="11" s="1"/>
  <c r="D110" i="11"/>
  <c r="E110" i="11" s="1"/>
  <c r="F110" i="11" s="1"/>
  <c r="D111" i="11"/>
  <c r="E111" i="11" s="1"/>
  <c r="F111" i="11" s="1"/>
  <c r="D112" i="11"/>
  <c r="E112" i="11" s="1"/>
  <c r="F112" i="11" s="1"/>
  <c r="D113" i="11"/>
  <c r="E113" i="11" s="1"/>
  <c r="F113" i="11" s="1"/>
  <c r="D114" i="11"/>
  <c r="E114" i="11" s="1"/>
  <c r="F114" i="11" s="1"/>
  <c r="D115" i="11"/>
  <c r="E115" i="11" s="1"/>
  <c r="F115" i="11" s="1"/>
  <c r="D116" i="11"/>
  <c r="E116" i="11" s="1"/>
  <c r="F116" i="11" s="1"/>
  <c r="D117" i="11"/>
  <c r="E117" i="11" s="1"/>
  <c r="F117" i="11" s="1"/>
  <c r="D118" i="11"/>
  <c r="E118" i="11" s="1"/>
  <c r="F118" i="11" s="1"/>
  <c r="D119" i="11"/>
  <c r="E119" i="11" s="1"/>
  <c r="F119" i="11" s="1"/>
  <c r="D120" i="11"/>
  <c r="E120" i="11" s="1"/>
  <c r="F120" i="11" s="1"/>
  <c r="D121" i="11"/>
  <c r="E121" i="11" s="1"/>
  <c r="F121" i="11" s="1"/>
  <c r="D122" i="11"/>
  <c r="E122" i="11" s="1"/>
  <c r="F122" i="11" s="1"/>
  <c r="D123" i="11"/>
  <c r="E123" i="11" s="1"/>
  <c r="F123" i="11" s="1"/>
  <c r="D124" i="11"/>
  <c r="E124" i="11" s="1"/>
  <c r="F124" i="11" s="1"/>
  <c r="D125" i="11"/>
  <c r="E125" i="11" s="1"/>
  <c r="F125" i="11" s="1"/>
  <c r="D126" i="11"/>
  <c r="E126" i="11" s="1"/>
  <c r="F126" i="11" s="1"/>
  <c r="D127" i="11"/>
  <c r="E127" i="11" s="1"/>
  <c r="F127" i="11" s="1"/>
  <c r="D128" i="11"/>
  <c r="E128" i="11" s="1"/>
  <c r="F128" i="11" s="1"/>
  <c r="D129" i="11"/>
  <c r="E129" i="11" s="1"/>
  <c r="F129" i="11" s="1"/>
  <c r="D130" i="11"/>
  <c r="E130" i="11" s="1"/>
  <c r="F130" i="11" s="1"/>
  <c r="D131" i="11"/>
  <c r="E131" i="11" s="1"/>
  <c r="F131" i="11" s="1"/>
  <c r="D132" i="11"/>
  <c r="E132" i="11" s="1"/>
  <c r="F132" i="11" s="1"/>
  <c r="D133" i="11"/>
  <c r="E133" i="11" s="1"/>
  <c r="F133" i="11" s="1"/>
  <c r="D134" i="11"/>
  <c r="E134" i="11" s="1"/>
  <c r="F134" i="11" s="1"/>
  <c r="D135" i="11"/>
  <c r="E135" i="11" s="1"/>
  <c r="F135" i="11" s="1"/>
  <c r="D136" i="11"/>
  <c r="E136" i="11" s="1"/>
  <c r="F136" i="11" s="1"/>
  <c r="D137" i="11"/>
  <c r="E137" i="11" s="1"/>
  <c r="F137" i="11" s="1"/>
  <c r="D138" i="11"/>
  <c r="E138" i="11" s="1"/>
  <c r="F138" i="11" s="1"/>
  <c r="D139" i="11"/>
  <c r="E139" i="11" s="1"/>
  <c r="F139" i="11" s="1"/>
  <c r="D140" i="11"/>
  <c r="E140" i="11" s="1"/>
  <c r="F140" i="11" s="1"/>
  <c r="D141" i="11"/>
  <c r="E141" i="11" s="1"/>
  <c r="F141" i="11" s="1"/>
  <c r="D142" i="11"/>
  <c r="E142" i="11" s="1"/>
  <c r="F142" i="11" s="1"/>
  <c r="D143" i="11"/>
  <c r="E143" i="11" s="1"/>
  <c r="F143" i="11" s="1"/>
  <c r="D144" i="11"/>
  <c r="E144" i="11" s="1"/>
  <c r="F144" i="11" s="1"/>
  <c r="D145" i="11"/>
  <c r="E145" i="11" s="1"/>
  <c r="F145" i="11" s="1"/>
  <c r="D146" i="11"/>
  <c r="E146" i="11" s="1"/>
  <c r="F146" i="11" s="1"/>
  <c r="D147" i="11"/>
  <c r="E147" i="11" s="1"/>
  <c r="F147" i="11" s="1"/>
  <c r="D148" i="11"/>
  <c r="E148" i="11" s="1"/>
  <c r="F148" i="11" s="1"/>
  <c r="D149" i="11"/>
  <c r="E149" i="11" s="1"/>
  <c r="F149" i="11" s="1"/>
  <c r="D150" i="11"/>
  <c r="E150" i="11" s="1"/>
  <c r="F150" i="11" s="1"/>
  <c r="D151" i="11"/>
  <c r="E151" i="11" s="1"/>
  <c r="F151" i="11" s="1"/>
  <c r="D152" i="11"/>
  <c r="E152" i="11" s="1"/>
  <c r="F152" i="11" s="1"/>
  <c r="D153" i="11"/>
  <c r="E153" i="11" s="1"/>
  <c r="F153" i="11" s="1"/>
  <c r="D154" i="11"/>
  <c r="E154" i="11" s="1"/>
  <c r="F154" i="11" s="1"/>
  <c r="D155" i="11"/>
  <c r="E155" i="11" s="1"/>
  <c r="F155" i="11" s="1"/>
  <c r="D156" i="11"/>
  <c r="E156" i="11" s="1"/>
  <c r="F156" i="11" s="1"/>
  <c r="D157" i="11"/>
  <c r="E157" i="11" s="1"/>
  <c r="F157" i="11" s="1"/>
  <c r="D158" i="11"/>
  <c r="E158" i="11" s="1"/>
  <c r="F158" i="11" s="1"/>
  <c r="D159" i="11"/>
  <c r="E159" i="11" s="1"/>
  <c r="F159" i="11" s="1"/>
  <c r="D160" i="11"/>
  <c r="E160" i="11" s="1"/>
  <c r="F160" i="11" s="1"/>
  <c r="D161" i="11"/>
  <c r="E161" i="11" s="1"/>
  <c r="F161" i="11" s="1"/>
  <c r="D162" i="11"/>
  <c r="E162" i="11" s="1"/>
  <c r="F162" i="11" s="1"/>
  <c r="D163" i="11"/>
  <c r="E163" i="11" s="1"/>
  <c r="F163" i="11" s="1"/>
  <c r="D164" i="11"/>
  <c r="E164" i="11" s="1"/>
  <c r="F164" i="11" s="1"/>
  <c r="D165" i="11"/>
  <c r="E165" i="11" s="1"/>
  <c r="F165" i="11" s="1"/>
  <c r="D166" i="11"/>
  <c r="E166" i="11" s="1"/>
  <c r="F166" i="11" s="1"/>
  <c r="D167" i="11"/>
  <c r="E167" i="11" s="1"/>
  <c r="F167" i="11" s="1"/>
  <c r="D168" i="11"/>
  <c r="E168" i="11" s="1"/>
  <c r="F168" i="11" s="1"/>
  <c r="D169" i="11"/>
  <c r="E169" i="11" s="1"/>
  <c r="F169" i="11" s="1"/>
  <c r="D170" i="11"/>
  <c r="E170" i="11" s="1"/>
  <c r="F170" i="11" s="1"/>
  <c r="D171" i="11"/>
  <c r="E171" i="11" s="1"/>
  <c r="F171" i="11" s="1"/>
  <c r="D172" i="11"/>
  <c r="E172" i="11" s="1"/>
  <c r="F172" i="11" s="1"/>
  <c r="D173" i="11"/>
  <c r="E173" i="11" s="1"/>
  <c r="F173" i="11" s="1"/>
  <c r="D174" i="11"/>
  <c r="E174" i="11" s="1"/>
  <c r="F174" i="11" s="1"/>
  <c r="D175" i="11"/>
  <c r="E175" i="11" s="1"/>
  <c r="F175" i="11" s="1"/>
  <c r="D176" i="11"/>
  <c r="E176" i="11" s="1"/>
  <c r="F176" i="11" s="1"/>
  <c r="D177" i="11"/>
  <c r="E177" i="11" s="1"/>
  <c r="F177" i="11" s="1"/>
  <c r="D178" i="11"/>
  <c r="E178" i="11" s="1"/>
  <c r="F178" i="11" s="1"/>
  <c r="D179" i="11"/>
  <c r="E179" i="11" s="1"/>
  <c r="F179" i="11" s="1"/>
  <c r="D180" i="11"/>
  <c r="E180" i="11" s="1"/>
  <c r="F180" i="11" s="1"/>
  <c r="D181" i="11"/>
  <c r="E181" i="11" s="1"/>
  <c r="F181" i="11" s="1"/>
  <c r="D182" i="11"/>
  <c r="E182" i="11" s="1"/>
  <c r="F182" i="11" s="1"/>
  <c r="D183" i="11"/>
  <c r="E183" i="11" s="1"/>
  <c r="F183" i="11" s="1"/>
  <c r="D184" i="11"/>
  <c r="E184" i="11" s="1"/>
  <c r="F184" i="11" s="1"/>
  <c r="D185" i="11"/>
  <c r="E185" i="11" s="1"/>
  <c r="F185" i="11" s="1"/>
  <c r="D186" i="11"/>
  <c r="E186" i="11" s="1"/>
  <c r="F186" i="11" s="1"/>
  <c r="D187" i="11"/>
  <c r="E187" i="11" s="1"/>
  <c r="F187" i="11" s="1"/>
  <c r="D188" i="11"/>
  <c r="E188" i="11" s="1"/>
  <c r="F188" i="11" s="1"/>
  <c r="D189" i="11"/>
  <c r="E189" i="11" s="1"/>
  <c r="F189" i="11" s="1"/>
  <c r="D190" i="11"/>
  <c r="E190" i="11" s="1"/>
  <c r="F190" i="11" s="1"/>
  <c r="D191" i="11"/>
  <c r="E191" i="11" s="1"/>
  <c r="F191" i="11" s="1"/>
  <c r="D192" i="11"/>
  <c r="E192" i="11" s="1"/>
  <c r="F192" i="11" s="1"/>
  <c r="D193" i="11"/>
  <c r="E193" i="11" s="1"/>
  <c r="F193" i="11" s="1"/>
  <c r="D194" i="11"/>
  <c r="E194" i="11" s="1"/>
  <c r="F194" i="11" s="1"/>
  <c r="D195" i="11"/>
  <c r="E195" i="11" s="1"/>
  <c r="F195" i="11" s="1"/>
  <c r="D196" i="11"/>
  <c r="E196" i="11" s="1"/>
  <c r="F196" i="11" s="1"/>
  <c r="D197" i="11"/>
  <c r="E197" i="11" s="1"/>
  <c r="F197" i="11" s="1"/>
  <c r="D198" i="11"/>
  <c r="E198" i="11" s="1"/>
  <c r="F198" i="11" s="1"/>
  <c r="D199" i="11"/>
  <c r="E199" i="11" s="1"/>
  <c r="F199" i="11" s="1"/>
  <c r="D200" i="11"/>
  <c r="E200" i="11" s="1"/>
  <c r="F200" i="11" s="1"/>
  <c r="D201" i="11"/>
  <c r="E201" i="11" s="1"/>
  <c r="F201" i="11" s="1"/>
  <c r="D202" i="11"/>
  <c r="E202" i="11" s="1"/>
  <c r="F202" i="11" s="1"/>
  <c r="D203" i="11"/>
  <c r="E203" i="11" s="1"/>
  <c r="F203" i="11" s="1"/>
  <c r="D204" i="11"/>
  <c r="E204" i="11" s="1"/>
  <c r="F204" i="11" s="1"/>
  <c r="D205" i="11"/>
  <c r="E205" i="11" s="1"/>
  <c r="F205" i="11" s="1"/>
  <c r="D206" i="11"/>
  <c r="E206" i="11" s="1"/>
  <c r="F206" i="11" s="1"/>
  <c r="D207" i="11"/>
  <c r="E207" i="11" s="1"/>
  <c r="F207" i="11" s="1"/>
  <c r="D208" i="11"/>
  <c r="E208" i="11" s="1"/>
  <c r="F208" i="11" s="1"/>
  <c r="D209" i="11"/>
  <c r="E209" i="11" s="1"/>
  <c r="F209" i="11" s="1"/>
  <c r="D210" i="11"/>
  <c r="E210" i="11" s="1"/>
  <c r="F210" i="11" s="1"/>
  <c r="D211" i="11"/>
  <c r="E211" i="11" s="1"/>
  <c r="F211" i="11" s="1"/>
  <c r="D212" i="11"/>
  <c r="E212" i="11" s="1"/>
  <c r="F212" i="11" s="1"/>
  <c r="D213" i="11"/>
  <c r="E213" i="11" s="1"/>
  <c r="F213" i="11" s="1"/>
  <c r="D214" i="11"/>
  <c r="E214" i="11" s="1"/>
  <c r="F214" i="11" s="1"/>
  <c r="D215" i="11"/>
  <c r="E215" i="11" s="1"/>
  <c r="F215" i="11" s="1"/>
  <c r="D216" i="11"/>
  <c r="E216" i="11" s="1"/>
  <c r="F216" i="11" s="1"/>
  <c r="D217" i="11"/>
  <c r="E217" i="11" s="1"/>
  <c r="F217" i="11" s="1"/>
  <c r="D218" i="11"/>
  <c r="E218" i="11" s="1"/>
  <c r="F218" i="11" s="1"/>
  <c r="D219" i="11"/>
  <c r="E219" i="11" s="1"/>
  <c r="F219" i="11" s="1"/>
  <c r="D220" i="11"/>
  <c r="E220" i="11" s="1"/>
  <c r="F220" i="11" s="1"/>
  <c r="D221" i="11"/>
  <c r="E221" i="11" s="1"/>
  <c r="F221" i="11" s="1"/>
  <c r="D222" i="11"/>
  <c r="E222" i="11" s="1"/>
  <c r="F222" i="11" s="1"/>
  <c r="D223" i="11"/>
  <c r="E223" i="11" s="1"/>
  <c r="F223" i="11" s="1"/>
  <c r="D224" i="11"/>
  <c r="E224" i="11" s="1"/>
  <c r="F224" i="11" s="1"/>
  <c r="D225" i="11"/>
  <c r="E225" i="11" s="1"/>
  <c r="F225" i="11" s="1"/>
  <c r="D226" i="11"/>
  <c r="E226" i="11" s="1"/>
  <c r="F226" i="11" s="1"/>
  <c r="D227" i="11"/>
  <c r="E227" i="11" s="1"/>
  <c r="F227" i="11" s="1"/>
  <c r="D228" i="11"/>
  <c r="E228" i="11" s="1"/>
  <c r="F228" i="11" s="1"/>
  <c r="D229" i="11"/>
  <c r="E229" i="11" s="1"/>
  <c r="F229" i="11" s="1"/>
  <c r="D230" i="11"/>
  <c r="E230" i="11" s="1"/>
  <c r="F230" i="11" s="1"/>
  <c r="D231" i="11"/>
  <c r="E231" i="11" s="1"/>
  <c r="F231" i="11" s="1"/>
  <c r="D232" i="11"/>
  <c r="E232" i="11" s="1"/>
  <c r="F232" i="11" s="1"/>
  <c r="D233" i="11"/>
  <c r="E233" i="11" s="1"/>
  <c r="F233" i="11" s="1"/>
  <c r="D234" i="11"/>
  <c r="E234" i="11" s="1"/>
  <c r="F234" i="11" s="1"/>
  <c r="D235" i="11"/>
  <c r="E235" i="11" s="1"/>
  <c r="F235" i="11" s="1"/>
  <c r="D236" i="11"/>
  <c r="E236" i="11" s="1"/>
  <c r="F236" i="11" s="1"/>
  <c r="D237" i="11"/>
  <c r="E237" i="11" s="1"/>
  <c r="F237" i="11" s="1"/>
  <c r="D238" i="11"/>
  <c r="E238" i="11" s="1"/>
  <c r="F238" i="11" s="1"/>
  <c r="D239" i="11"/>
  <c r="E239" i="11" s="1"/>
  <c r="F239" i="11" s="1"/>
  <c r="D240" i="11"/>
  <c r="E240" i="11" s="1"/>
  <c r="F240" i="11" s="1"/>
  <c r="D241" i="11"/>
  <c r="E241" i="11" s="1"/>
  <c r="F241" i="11" s="1"/>
  <c r="D242" i="11"/>
  <c r="E242" i="11" s="1"/>
  <c r="F242" i="11" s="1"/>
  <c r="D243" i="11"/>
  <c r="E243" i="11" s="1"/>
  <c r="F243" i="11" s="1"/>
  <c r="D244" i="11"/>
  <c r="E244" i="11" s="1"/>
  <c r="F244" i="11" s="1"/>
  <c r="D245" i="11"/>
  <c r="E245" i="11" s="1"/>
  <c r="F245" i="11" s="1"/>
  <c r="D246" i="11"/>
  <c r="E246" i="11" s="1"/>
  <c r="F246" i="11" s="1"/>
  <c r="D247" i="11"/>
  <c r="E247" i="11" s="1"/>
  <c r="F247" i="11" s="1"/>
  <c r="D248" i="11"/>
  <c r="E248" i="11" s="1"/>
  <c r="F248" i="11" s="1"/>
  <c r="D249" i="11"/>
  <c r="E249" i="11" s="1"/>
  <c r="F249" i="11" s="1"/>
  <c r="D250" i="11"/>
  <c r="E250" i="11" s="1"/>
  <c r="F250" i="11" s="1"/>
  <c r="D251" i="11"/>
  <c r="E251" i="11" s="1"/>
  <c r="F251" i="11" s="1"/>
  <c r="D252" i="11"/>
  <c r="E252" i="11" s="1"/>
  <c r="F252" i="11" s="1"/>
  <c r="D253" i="11"/>
  <c r="E253" i="11" s="1"/>
  <c r="F253" i="11" s="1"/>
  <c r="D254" i="11"/>
  <c r="E254" i="11" s="1"/>
  <c r="F254" i="11" s="1"/>
  <c r="D255" i="11"/>
  <c r="E255" i="11" s="1"/>
  <c r="F255" i="11" s="1"/>
  <c r="D256" i="11"/>
  <c r="E256" i="11" s="1"/>
  <c r="F256" i="11" s="1"/>
  <c r="D257" i="11"/>
  <c r="E257" i="11" s="1"/>
  <c r="F257" i="11" s="1"/>
  <c r="D258" i="11"/>
  <c r="E258" i="11" s="1"/>
  <c r="F258" i="11" s="1"/>
  <c r="D259" i="11"/>
  <c r="E259" i="11" s="1"/>
  <c r="F259" i="11" s="1"/>
  <c r="D260" i="11"/>
  <c r="E260" i="11" s="1"/>
  <c r="F260" i="11" s="1"/>
  <c r="D261" i="11"/>
  <c r="E261" i="11" s="1"/>
  <c r="F261" i="11" s="1"/>
  <c r="D262" i="11"/>
  <c r="E262" i="11" s="1"/>
  <c r="F262" i="11" s="1"/>
  <c r="D263" i="11"/>
  <c r="E263" i="11" s="1"/>
  <c r="F263" i="11" s="1"/>
  <c r="D264" i="11"/>
  <c r="E264" i="11" s="1"/>
  <c r="F264" i="11" s="1"/>
  <c r="D265" i="11"/>
  <c r="E265" i="11" s="1"/>
  <c r="F265" i="11" s="1"/>
  <c r="D266" i="11"/>
  <c r="E266" i="11" s="1"/>
  <c r="F266" i="11" s="1"/>
  <c r="D267" i="11"/>
  <c r="E267" i="11" s="1"/>
  <c r="F267" i="11" s="1"/>
  <c r="D268" i="11"/>
  <c r="E268" i="11" s="1"/>
  <c r="F268" i="11" s="1"/>
  <c r="D269" i="11"/>
  <c r="E269" i="11" s="1"/>
  <c r="F269" i="11" s="1"/>
  <c r="D270" i="11"/>
  <c r="E270" i="11" s="1"/>
  <c r="F270" i="11" s="1"/>
  <c r="D271" i="11"/>
  <c r="E271" i="11" s="1"/>
  <c r="F271" i="11" s="1"/>
  <c r="D272" i="11"/>
  <c r="E272" i="11" s="1"/>
  <c r="F272" i="11" s="1"/>
  <c r="D273" i="11"/>
  <c r="E273" i="11" s="1"/>
  <c r="F273" i="11" s="1"/>
  <c r="D274" i="11"/>
  <c r="E274" i="11" s="1"/>
  <c r="F274" i="11" s="1"/>
  <c r="D275" i="11"/>
  <c r="E275" i="11" s="1"/>
  <c r="F275" i="11" s="1"/>
  <c r="D276" i="11"/>
  <c r="E276" i="11" s="1"/>
  <c r="F276" i="11" s="1"/>
  <c r="D277" i="11"/>
  <c r="E277" i="11" s="1"/>
  <c r="F277" i="11" s="1"/>
  <c r="D278" i="11"/>
  <c r="E278" i="11" s="1"/>
  <c r="F278" i="11" s="1"/>
  <c r="D279" i="11"/>
  <c r="E279" i="11" s="1"/>
  <c r="F279" i="11" s="1"/>
  <c r="D280" i="11"/>
  <c r="E280" i="11" s="1"/>
  <c r="F280" i="11" s="1"/>
  <c r="D281" i="11"/>
  <c r="E281" i="11" s="1"/>
  <c r="F281" i="11" s="1"/>
  <c r="D282" i="11"/>
  <c r="E282" i="11" s="1"/>
  <c r="F282" i="11" s="1"/>
  <c r="D283" i="11"/>
  <c r="E283" i="11" s="1"/>
  <c r="F283" i="11" s="1"/>
  <c r="D284" i="11"/>
  <c r="E284" i="11" s="1"/>
  <c r="F284" i="11" s="1"/>
  <c r="D285" i="11"/>
  <c r="E285" i="11" s="1"/>
  <c r="F285" i="11" s="1"/>
  <c r="D286" i="11"/>
  <c r="E286" i="11" s="1"/>
  <c r="F286" i="11" s="1"/>
  <c r="D287" i="11"/>
  <c r="E287" i="11" s="1"/>
  <c r="F287" i="11" s="1"/>
  <c r="D288" i="11"/>
  <c r="E288" i="11" s="1"/>
  <c r="F288" i="11" s="1"/>
  <c r="D289" i="11"/>
  <c r="E289" i="11" s="1"/>
  <c r="F289" i="11" s="1"/>
  <c r="D290" i="11"/>
  <c r="E290" i="11" s="1"/>
  <c r="F290" i="11" s="1"/>
  <c r="D291" i="11"/>
  <c r="E291" i="11" s="1"/>
  <c r="F291" i="11" s="1"/>
  <c r="D292" i="11"/>
  <c r="E292" i="11" s="1"/>
  <c r="F292" i="11" s="1"/>
  <c r="D293" i="11"/>
  <c r="E293" i="11" s="1"/>
  <c r="F293" i="11" s="1"/>
  <c r="D294" i="11"/>
  <c r="E294" i="11" s="1"/>
  <c r="F294" i="11" s="1"/>
  <c r="D295" i="11"/>
  <c r="E295" i="11" s="1"/>
  <c r="F295" i="11" s="1"/>
  <c r="D296" i="11"/>
  <c r="E296" i="11" s="1"/>
  <c r="F296" i="11" s="1"/>
  <c r="D297" i="11"/>
  <c r="E297" i="11" s="1"/>
  <c r="F297" i="11" s="1"/>
  <c r="D298" i="11"/>
  <c r="E298" i="11" s="1"/>
  <c r="F298" i="11" s="1"/>
  <c r="D299" i="11"/>
  <c r="E299" i="11" s="1"/>
  <c r="F299" i="11" s="1"/>
  <c r="D300" i="11"/>
  <c r="E300" i="11" s="1"/>
  <c r="F300" i="11" s="1"/>
  <c r="D301" i="11"/>
  <c r="E301" i="11" s="1"/>
  <c r="F301" i="11" s="1"/>
  <c r="D302" i="11"/>
  <c r="E302" i="11" s="1"/>
  <c r="F302" i="11" s="1"/>
  <c r="D303" i="11"/>
  <c r="E303" i="11" s="1"/>
  <c r="F303" i="11" s="1"/>
  <c r="D304" i="11"/>
  <c r="E304" i="11" s="1"/>
  <c r="F304" i="11" s="1"/>
  <c r="D305" i="11"/>
  <c r="E305" i="11" s="1"/>
  <c r="F305" i="11" s="1"/>
  <c r="D306" i="11"/>
  <c r="E306" i="11" s="1"/>
  <c r="F306" i="11" s="1"/>
  <c r="D307" i="11"/>
  <c r="E307" i="11" s="1"/>
  <c r="F307" i="11" s="1"/>
  <c r="D308" i="11"/>
  <c r="E308" i="11" s="1"/>
  <c r="F308" i="11" s="1"/>
  <c r="D309" i="11"/>
  <c r="E309" i="11" s="1"/>
  <c r="F309" i="11" s="1"/>
  <c r="D310" i="11"/>
  <c r="E310" i="11" s="1"/>
  <c r="F310" i="11" s="1"/>
  <c r="D311" i="11"/>
  <c r="E311" i="11" s="1"/>
  <c r="F311" i="11" s="1"/>
  <c r="D312" i="11"/>
  <c r="E312" i="11" s="1"/>
  <c r="F312" i="11" s="1"/>
  <c r="D313" i="11"/>
  <c r="E313" i="11" s="1"/>
  <c r="F313" i="11" s="1"/>
  <c r="D314" i="11"/>
  <c r="E314" i="11" s="1"/>
  <c r="F314" i="11" s="1"/>
  <c r="D315" i="11"/>
  <c r="E315" i="11" s="1"/>
  <c r="F315" i="11" s="1"/>
  <c r="D316" i="11"/>
  <c r="E316" i="11" s="1"/>
  <c r="F316" i="11" s="1"/>
  <c r="D317" i="11"/>
  <c r="E317" i="11" s="1"/>
  <c r="F317" i="11" s="1"/>
  <c r="D318" i="11"/>
  <c r="E318" i="11" s="1"/>
  <c r="F318" i="11" s="1"/>
  <c r="D319" i="11"/>
  <c r="E319" i="11" s="1"/>
  <c r="F319" i="11" s="1"/>
  <c r="D320" i="11"/>
  <c r="E320" i="11" s="1"/>
  <c r="F320" i="11" s="1"/>
  <c r="D321" i="11"/>
  <c r="E321" i="11" s="1"/>
  <c r="F321" i="11" s="1"/>
  <c r="D322" i="11"/>
  <c r="E322" i="11" s="1"/>
  <c r="F322" i="11" s="1"/>
  <c r="D323" i="11"/>
  <c r="E323" i="11" s="1"/>
  <c r="F323" i="11" s="1"/>
  <c r="D324" i="11"/>
  <c r="E324" i="11" s="1"/>
  <c r="F324" i="11" s="1"/>
  <c r="D325" i="11"/>
  <c r="E325" i="11" s="1"/>
  <c r="F325" i="11" s="1"/>
  <c r="D326" i="11"/>
  <c r="E326" i="11" s="1"/>
  <c r="F326" i="11" s="1"/>
  <c r="D327" i="11"/>
  <c r="E327" i="11" s="1"/>
  <c r="F327" i="11" s="1"/>
  <c r="D328" i="11"/>
  <c r="E328" i="11" s="1"/>
  <c r="F328" i="11" s="1"/>
  <c r="D329" i="11"/>
  <c r="E329" i="11" s="1"/>
  <c r="F329" i="11" s="1"/>
  <c r="D330" i="11"/>
  <c r="E330" i="11" s="1"/>
  <c r="F330" i="11" s="1"/>
  <c r="D331" i="11"/>
  <c r="E331" i="11" s="1"/>
  <c r="F331" i="11" s="1"/>
  <c r="D332" i="11"/>
  <c r="E332" i="11" s="1"/>
  <c r="F332" i="11" s="1"/>
  <c r="D333" i="11"/>
  <c r="E333" i="11" s="1"/>
  <c r="F333" i="11" s="1"/>
  <c r="D334" i="11"/>
  <c r="E334" i="11" s="1"/>
  <c r="F334" i="11" s="1"/>
  <c r="D335" i="11"/>
  <c r="E335" i="11" s="1"/>
  <c r="F335" i="11" s="1"/>
  <c r="D336" i="11"/>
  <c r="E336" i="11" s="1"/>
  <c r="F336" i="11" s="1"/>
  <c r="D337" i="11"/>
  <c r="E337" i="11" s="1"/>
  <c r="F337" i="11" s="1"/>
  <c r="D338" i="11"/>
  <c r="E338" i="11" s="1"/>
  <c r="F338" i="11" s="1"/>
  <c r="D339" i="11"/>
  <c r="E339" i="11" s="1"/>
  <c r="F339" i="11" s="1"/>
  <c r="D340" i="11"/>
  <c r="E340" i="11" s="1"/>
  <c r="F340" i="11" s="1"/>
  <c r="D341" i="11"/>
  <c r="E341" i="11" s="1"/>
  <c r="F341" i="11" s="1"/>
  <c r="D342" i="11"/>
  <c r="E342" i="11" s="1"/>
  <c r="F342" i="11" s="1"/>
  <c r="D343" i="11"/>
  <c r="E343" i="11" s="1"/>
  <c r="F343" i="11" s="1"/>
  <c r="D344" i="11"/>
  <c r="E344" i="11" s="1"/>
  <c r="F344" i="11" s="1"/>
  <c r="D345" i="11"/>
  <c r="E345" i="11" s="1"/>
  <c r="F345" i="11" s="1"/>
  <c r="D346" i="11"/>
  <c r="E346" i="11" s="1"/>
  <c r="F346" i="11" s="1"/>
  <c r="D347" i="11"/>
  <c r="E347" i="11" s="1"/>
  <c r="F347" i="11" s="1"/>
  <c r="D348" i="11"/>
  <c r="E348" i="11" s="1"/>
  <c r="F348" i="11" s="1"/>
  <c r="D349" i="11"/>
  <c r="E349" i="11" s="1"/>
  <c r="F349" i="11" s="1"/>
  <c r="D350" i="11"/>
  <c r="E350" i="11" s="1"/>
  <c r="F350" i="11" s="1"/>
  <c r="D351" i="11"/>
  <c r="E351" i="11" s="1"/>
  <c r="F351" i="11" s="1"/>
  <c r="D352" i="11"/>
  <c r="E352" i="11" s="1"/>
  <c r="F352" i="11" s="1"/>
  <c r="D353" i="11"/>
  <c r="E353" i="11" s="1"/>
  <c r="F353" i="11" s="1"/>
  <c r="D354" i="11"/>
  <c r="E354" i="11" s="1"/>
  <c r="F354" i="11" s="1"/>
  <c r="D355" i="11"/>
  <c r="E355" i="11" s="1"/>
  <c r="F355" i="11" s="1"/>
  <c r="D356" i="11"/>
  <c r="E356" i="11" s="1"/>
  <c r="F356" i="11" s="1"/>
  <c r="D357" i="11"/>
  <c r="E357" i="11" s="1"/>
  <c r="F357" i="11" s="1"/>
  <c r="D358" i="11"/>
  <c r="E358" i="11" s="1"/>
  <c r="F358" i="11" s="1"/>
  <c r="D359" i="11"/>
  <c r="E359" i="11" s="1"/>
  <c r="F359" i="11" s="1"/>
  <c r="D360" i="11"/>
  <c r="E360" i="11" s="1"/>
  <c r="F360" i="11" s="1"/>
  <c r="D361" i="11"/>
  <c r="E361" i="11" s="1"/>
  <c r="F361" i="11" s="1"/>
  <c r="D362" i="11"/>
  <c r="E362" i="11" s="1"/>
  <c r="F362" i="11" s="1"/>
  <c r="D363" i="11"/>
  <c r="E363" i="11" s="1"/>
  <c r="F363" i="11" s="1"/>
  <c r="D364" i="11"/>
  <c r="E364" i="11" s="1"/>
  <c r="F364" i="11" s="1"/>
  <c r="D365" i="11"/>
  <c r="E365" i="11" s="1"/>
  <c r="F365" i="11" s="1"/>
  <c r="D366" i="11"/>
  <c r="E366" i="11" s="1"/>
  <c r="F366" i="11" s="1"/>
  <c r="D367" i="11"/>
  <c r="E367" i="11" s="1"/>
  <c r="F367" i="11" s="1"/>
  <c r="D368" i="11"/>
  <c r="E368" i="11" s="1"/>
  <c r="F368" i="11" s="1"/>
  <c r="D369" i="11"/>
  <c r="E369" i="11" s="1"/>
  <c r="F369" i="11" s="1"/>
  <c r="D370" i="11"/>
  <c r="E370" i="11" s="1"/>
  <c r="F370" i="11" s="1"/>
  <c r="D371" i="11"/>
  <c r="E371" i="11" s="1"/>
  <c r="F371" i="11" s="1"/>
  <c r="D372" i="11"/>
  <c r="E372" i="11" s="1"/>
  <c r="F372" i="11" s="1"/>
  <c r="D373" i="11"/>
  <c r="E373" i="11" s="1"/>
  <c r="F373" i="11" s="1"/>
  <c r="D374" i="11"/>
  <c r="E374" i="11" s="1"/>
  <c r="F374" i="11" s="1"/>
  <c r="D375" i="11"/>
  <c r="E375" i="11" s="1"/>
  <c r="F375" i="11" s="1"/>
  <c r="D376" i="11"/>
  <c r="E376" i="11" s="1"/>
  <c r="F376" i="11" s="1"/>
  <c r="D377" i="11"/>
  <c r="E377" i="11" s="1"/>
  <c r="F377" i="11" s="1"/>
  <c r="D378" i="11"/>
  <c r="E378" i="11" s="1"/>
  <c r="F378" i="11" s="1"/>
  <c r="D379" i="11"/>
  <c r="E379" i="11" s="1"/>
  <c r="F379" i="11" s="1"/>
  <c r="D380" i="11"/>
  <c r="E380" i="11" s="1"/>
  <c r="F380" i="11" s="1"/>
  <c r="D381" i="11"/>
  <c r="E381" i="11" s="1"/>
  <c r="F381" i="11" s="1"/>
  <c r="D382" i="11"/>
  <c r="E382" i="11" s="1"/>
  <c r="F382" i="11" s="1"/>
  <c r="D383" i="11"/>
  <c r="E383" i="11" s="1"/>
  <c r="F383" i="11" s="1"/>
  <c r="D384" i="11"/>
  <c r="E384" i="11" s="1"/>
  <c r="F384" i="11" s="1"/>
  <c r="D385" i="11"/>
  <c r="E385" i="11" s="1"/>
  <c r="F385" i="11" s="1"/>
  <c r="D386" i="11"/>
  <c r="E386" i="11" s="1"/>
  <c r="F386" i="11" s="1"/>
  <c r="D387" i="11"/>
  <c r="E387" i="11" s="1"/>
  <c r="F387" i="11" s="1"/>
  <c r="D388" i="11"/>
  <c r="E388" i="11" s="1"/>
  <c r="F388" i="11" s="1"/>
  <c r="D389" i="11"/>
  <c r="E389" i="11" s="1"/>
  <c r="F389" i="11" s="1"/>
  <c r="D390" i="11"/>
  <c r="E390" i="11" s="1"/>
  <c r="F390" i="11" s="1"/>
  <c r="D391" i="11"/>
  <c r="E391" i="11" s="1"/>
  <c r="F391" i="11" s="1"/>
  <c r="D392" i="11"/>
  <c r="E392" i="11" s="1"/>
  <c r="F392" i="11" s="1"/>
  <c r="D393" i="11"/>
  <c r="E393" i="11" s="1"/>
  <c r="F393" i="11" s="1"/>
  <c r="D394" i="11"/>
  <c r="E394" i="11" s="1"/>
  <c r="F394" i="11" s="1"/>
  <c r="D395" i="11"/>
  <c r="E395" i="11" s="1"/>
  <c r="F395" i="11" s="1"/>
  <c r="D396" i="11"/>
  <c r="E396" i="11" s="1"/>
  <c r="F396" i="11" s="1"/>
  <c r="D397" i="11"/>
  <c r="E397" i="11" s="1"/>
  <c r="F397" i="11" s="1"/>
  <c r="D398" i="11"/>
  <c r="E398" i="11" s="1"/>
  <c r="F398" i="11" s="1"/>
  <c r="D399" i="11"/>
  <c r="E399" i="11" s="1"/>
  <c r="F399" i="11" s="1"/>
  <c r="D400" i="11"/>
  <c r="E400" i="11" s="1"/>
  <c r="F400" i="11" s="1"/>
  <c r="D401" i="11"/>
  <c r="E401" i="11" s="1"/>
  <c r="F401" i="11" s="1"/>
  <c r="D402" i="11"/>
  <c r="E402" i="11" s="1"/>
  <c r="F402" i="11" s="1"/>
  <c r="D403" i="11"/>
  <c r="E403" i="11" s="1"/>
  <c r="F403" i="11" s="1"/>
  <c r="D404" i="11"/>
  <c r="E404" i="11" s="1"/>
  <c r="F404" i="11" s="1"/>
  <c r="D405" i="11"/>
  <c r="E405" i="11" s="1"/>
  <c r="F405" i="11" s="1"/>
  <c r="D406" i="11"/>
  <c r="E406" i="11" s="1"/>
  <c r="F406" i="11" s="1"/>
  <c r="D407" i="11"/>
  <c r="E407" i="11" s="1"/>
  <c r="F407" i="11" s="1"/>
  <c r="D408" i="11"/>
  <c r="E408" i="11" s="1"/>
  <c r="F408" i="11" s="1"/>
  <c r="D409" i="11"/>
  <c r="E409" i="11" s="1"/>
  <c r="F409" i="11" s="1"/>
  <c r="D410" i="11"/>
  <c r="E410" i="11" s="1"/>
  <c r="F410" i="11" s="1"/>
  <c r="D411" i="11"/>
  <c r="E411" i="11" s="1"/>
  <c r="F411" i="11" s="1"/>
  <c r="D412" i="11"/>
  <c r="E412" i="11" s="1"/>
  <c r="F412" i="11" s="1"/>
  <c r="D413" i="11"/>
  <c r="E413" i="11" s="1"/>
  <c r="F413" i="11" s="1"/>
  <c r="D414" i="11"/>
  <c r="E414" i="11" s="1"/>
  <c r="F414" i="11" s="1"/>
  <c r="D415" i="11"/>
  <c r="E415" i="11" s="1"/>
  <c r="F415" i="11" s="1"/>
  <c r="D416" i="11"/>
  <c r="E416" i="11" s="1"/>
  <c r="F416" i="11" s="1"/>
  <c r="D417" i="11"/>
  <c r="E417" i="11" s="1"/>
  <c r="F417" i="11" s="1"/>
  <c r="D418" i="11"/>
  <c r="E418" i="11" s="1"/>
  <c r="F418" i="11" s="1"/>
  <c r="D419" i="11"/>
  <c r="E419" i="11" s="1"/>
  <c r="F419" i="11" s="1"/>
  <c r="D420" i="11"/>
  <c r="E420" i="11" s="1"/>
  <c r="F420" i="11" s="1"/>
  <c r="D421" i="11"/>
  <c r="E421" i="11" s="1"/>
  <c r="F421" i="11" s="1"/>
  <c r="D422" i="11"/>
  <c r="E422" i="11" s="1"/>
  <c r="F422" i="11" s="1"/>
  <c r="D423" i="11"/>
  <c r="E423" i="11" s="1"/>
  <c r="F423" i="11" s="1"/>
  <c r="D424" i="11"/>
  <c r="E424" i="11" s="1"/>
  <c r="F424" i="11" s="1"/>
  <c r="D425" i="11"/>
  <c r="E425" i="11" s="1"/>
  <c r="F425" i="11" s="1"/>
  <c r="D426" i="11"/>
  <c r="E426" i="11" s="1"/>
  <c r="F426" i="11" s="1"/>
  <c r="D427" i="11"/>
  <c r="E427" i="11" s="1"/>
  <c r="F427" i="11" s="1"/>
  <c r="D428" i="11"/>
  <c r="E428" i="11" s="1"/>
  <c r="F428" i="11" s="1"/>
  <c r="D429" i="11"/>
  <c r="E429" i="11" s="1"/>
  <c r="F429" i="11" s="1"/>
  <c r="D430" i="11"/>
  <c r="E430" i="11" s="1"/>
  <c r="F430" i="11" s="1"/>
  <c r="D431" i="11"/>
  <c r="E431" i="11" s="1"/>
  <c r="F431" i="11" s="1"/>
  <c r="D432" i="11"/>
  <c r="E432" i="11" s="1"/>
  <c r="F432" i="11" s="1"/>
  <c r="D433" i="11"/>
  <c r="E433" i="11" s="1"/>
  <c r="F433" i="11" s="1"/>
  <c r="D434" i="11"/>
  <c r="E434" i="11" s="1"/>
  <c r="F434" i="11" s="1"/>
  <c r="D435" i="11"/>
  <c r="E435" i="11" s="1"/>
  <c r="F435" i="11" s="1"/>
  <c r="D436" i="11"/>
  <c r="E436" i="11" s="1"/>
  <c r="F436" i="11" s="1"/>
  <c r="D437" i="11"/>
  <c r="E437" i="11" s="1"/>
  <c r="F437" i="11" s="1"/>
  <c r="D438" i="11"/>
  <c r="E438" i="11" s="1"/>
  <c r="F438" i="11" s="1"/>
  <c r="D439" i="11"/>
  <c r="E439" i="11" s="1"/>
  <c r="F439" i="11" s="1"/>
  <c r="D440" i="11"/>
  <c r="E440" i="11" s="1"/>
  <c r="F440" i="11" s="1"/>
  <c r="D441" i="11"/>
  <c r="E441" i="11" s="1"/>
  <c r="F441" i="11" s="1"/>
  <c r="D442" i="11"/>
  <c r="E442" i="11" s="1"/>
  <c r="F442" i="11" s="1"/>
  <c r="D443" i="11"/>
  <c r="E443" i="11" s="1"/>
  <c r="F443" i="11" s="1"/>
  <c r="D444" i="11"/>
  <c r="E444" i="11" s="1"/>
  <c r="F444" i="11" s="1"/>
  <c r="D445" i="11"/>
  <c r="E445" i="11" s="1"/>
  <c r="F445" i="11" s="1"/>
  <c r="D446" i="11"/>
  <c r="E446" i="11" s="1"/>
  <c r="F446" i="11" s="1"/>
  <c r="D447" i="11"/>
  <c r="E447" i="11" s="1"/>
  <c r="F447" i="11" s="1"/>
  <c r="D448" i="11"/>
  <c r="E448" i="11" s="1"/>
  <c r="F448" i="11" s="1"/>
  <c r="D449" i="11"/>
  <c r="E449" i="11" s="1"/>
  <c r="F449" i="11" s="1"/>
  <c r="D450" i="11"/>
  <c r="E450" i="11" s="1"/>
  <c r="F450" i="11" s="1"/>
  <c r="D451" i="11"/>
  <c r="E451" i="11" s="1"/>
  <c r="F451" i="11" s="1"/>
  <c r="D452" i="11"/>
  <c r="E452" i="11" s="1"/>
  <c r="F452" i="11" s="1"/>
  <c r="D453" i="11"/>
  <c r="E453" i="11" s="1"/>
  <c r="F453" i="11" s="1"/>
  <c r="D454" i="11"/>
  <c r="E454" i="11" s="1"/>
  <c r="F454" i="11" s="1"/>
  <c r="D455" i="11"/>
  <c r="E455" i="11" s="1"/>
  <c r="F455" i="11" s="1"/>
  <c r="D456" i="11"/>
  <c r="E456" i="11" s="1"/>
  <c r="F456" i="11" s="1"/>
  <c r="D457" i="11"/>
  <c r="E457" i="11" s="1"/>
  <c r="F457" i="11" s="1"/>
  <c r="D458" i="11"/>
  <c r="E458" i="11" s="1"/>
  <c r="F458" i="11" s="1"/>
  <c r="D459" i="11"/>
  <c r="E459" i="11" s="1"/>
  <c r="F459" i="11" s="1"/>
  <c r="D460" i="11"/>
  <c r="E460" i="11" s="1"/>
  <c r="F460" i="11" s="1"/>
  <c r="D461" i="11"/>
  <c r="E461" i="11" s="1"/>
  <c r="F461" i="11" s="1"/>
  <c r="D462" i="11"/>
  <c r="E462" i="11" s="1"/>
  <c r="F462" i="11" s="1"/>
  <c r="D463" i="11"/>
  <c r="E463" i="11" s="1"/>
  <c r="F463" i="11" s="1"/>
  <c r="D464" i="11"/>
  <c r="E464" i="11" s="1"/>
  <c r="F464" i="11" s="1"/>
  <c r="D465" i="11"/>
  <c r="E465" i="11" s="1"/>
  <c r="F465" i="11" s="1"/>
  <c r="D466" i="11"/>
  <c r="E466" i="11" s="1"/>
  <c r="F466" i="11" s="1"/>
  <c r="D467" i="11"/>
  <c r="E467" i="11" s="1"/>
  <c r="F467" i="11" s="1"/>
  <c r="D468" i="11"/>
  <c r="E468" i="11" s="1"/>
  <c r="F468" i="11" s="1"/>
  <c r="D469" i="11"/>
  <c r="E469" i="11" s="1"/>
  <c r="F469" i="11" s="1"/>
  <c r="D470" i="11"/>
  <c r="E470" i="11" s="1"/>
  <c r="F470" i="11" s="1"/>
  <c r="D471" i="11"/>
  <c r="E471" i="11" s="1"/>
  <c r="F471" i="11" s="1"/>
  <c r="D472" i="11"/>
  <c r="E472" i="11" s="1"/>
  <c r="F472" i="11" s="1"/>
  <c r="D473" i="11"/>
  <c r="E473" i="11" s="1"/>
  <c r="F473" i="11" s="1"/>
  <c r="D474" i="11"/>
  <c r="E474" i="11" s="1"/>
  <c r="F474" i="11" s="1"/>
  <c r="D475" i="11"/>
  <c r="E475" i="11" s="1"/>
  <c r="F475" i="11" s="1"/>
  <c r="D476" i="11"/>
  <c r="E476" i="11" s="1"/>
  <c r="F476" i="11" s="1"/>
  <c r="D477" i="11"/>
  <c r="E477" i="11" s="1"/>
  <c r="F477" i="11" s="1"/>
  <c r="D478" i="11"/>
  <c r="E478" i="11" s="1"/>
  <c r="F478" i="11" s="1"/>
  <c r="D479" i="11"/>
  <c r="E479" i="11" s="1"/>
  <c r="F479" i="11" s="1"/>
  <c r="D480" i="11"/>
  <c r="E480" i="11" s="1"/>
  <c r="F480" i="11" s="1"/>
  <c r="D481" i="11"/>
  <c r="E481" i="11" s="1"/>
  <c r="F481" i="11" s="1"/>
  <c r="D482" i="11"/>
  <c r="E482" i="11" s="1"/>
  <c r="F482" i="11" s="1"/>
  <c r="D483" i="11"/>
  <c r="E483" i="11" s="1"/>
  <c r="F483" i="11" s="1"/>
  <c r="D484" i="11"/>
  <c r="E484" i="11" s="1"/>
  <c r="F484" i="11" s="1"/>
  <c r="D485" i="11"/>
  <c r="E485" i="11" s="1"/>
  <c r="F485" i="11" s="1"/>
  <c r="D486" i="11"/>
  <c r="E486" i="11" s="1"/>
  <c r="F486" i="11" s="1"/>
  <c r="D487" i="11"/>
  <c r="E487" i="11" s="1"/>
  <c r="F487" i="11" s="1"/>
  <c r="D488" i="11"/>
  <c r="E488" i="11" s="1"/>
  <c r="F488" i="11" s="1"/>
  <c r="D489" i="11"/>
  <c r="E489" i="11" s="1"/>
  <c r="F489" i="11" s="1"/>
  <c r="D490" i="11"/>
  <c r="E490" i="11" s="1"/>
  <c r="F490" i="11" s="1"/>
  <c r="D491" i="11"/>
  <c r="E491" i="11" s="1"/>
  <c r="F491" i="11" s="1"/>
  <c r="D492" i="11"/>
  <c r="E492" i="11" s="1"/>
  <c r="F492" i="11" s="1"/>
  <c r="D493" i="11"/>
  <c r="E493" i="11" s="1"/>
  <c r="F493" i="11" s="1"/>
  <c r="D494" i="11"/>
  <c r="E494" i="11" s="1"/>
  <c r="F494" i="11" s="1"/>
  <c r="D495" i="11"/>
  <c r="E495" i="11" s="1"/>
  <c r="F495" i="11" s="1"/>
  <c r="D496" i="11"/>
  <c r="E496" i="11" s="1"/>
  <c r="F496" i="11" s="1"/>
  <c r="D497" i="11"/>
  <c r="E497" i="11" s="1"/>
  <c r="F497" i="11" s="1"/>
  <c r="D498" i="11"/>
  <c r="E498" i="11" s="1"/>
  <c r="F498" i="11" s="1"/>
  <c r="D499" i="11"/>
  <c r="E499" i="11" s="1"/>
  <c r="F499" i="11" s="1"/>
  <c r="D500" i="11"/>
  <c r="E500" i="11" s="1"/>
  <c r="F500" i="11" s="1"/>
  <c r="D501" i="11"/>
  <c r="E501" i="11" s="1"/>
  <c r="F501" i="11" s="1"/>
  <c r="D502" i="11"/>
  <c r="E502" i="11" s="1"/>
  <c r="F502" i="11" s="1"/>
  <c r="D503" i="11"/>
  <c r="E503" i="11" s="1"/>
  <c r="F503" i="11" s="1"/>
  <c r="D504" i="11"/>
  <c r="E504" i="11" s="1"/>
  <c r="F504" i="11" s="1"/>
  <c r="D505" i="11"/>
  <c r="E505" i="11" s="1"/>
  <c r="F505" i="11" s="1"/>
  <c r="D506" i="11"/>
  <c r="E506" i="11" s="1"/>
  <c r="F506" i="11" s="1"/>
  <c r="D507" i="11"/>
  <c r="E507" i="11" s="1"/>
  <c r="F507" i="11" s="1"/>
  <c r="D508" i="11"/>
  <c r="E508" i="11" s="1"/>
  <c r="F508" i="11" s="1"/>
  <c r="D509" i="11"/>
  <c r="E509" i="11" s="1"/>
  <c r="F509" i="11" s="1"/>
  <c r="D510" i="11"/>
  <c r="E510" i="11" s="1"/>
  <c r="F510" i="11" s="1"/>
  <c r="D511" i="11"/>
  <c r="E511" i="11" s="1"/>
  <c r="F511" i="11" s="1"/>
  <c r="D512" i="11"/>
  <c r="E512" i="11" s="1"/>
  <c r="F512" i="11" s="1"/>
  <c r="D513" i="11"/>
  <c r="E513" i="11" s="1"/>
  <c r="D514" i="11"/>
  <c r="E514" i="11" s="1"/>
  <c r="F514" i="11" s="1"/>
  <c r="D515" i="11"/>
  <c r="E515" i="11" s="1"/>
  <c r="F515" i="11" s="1"/>
  <c r="D516" i="11"/>
  <c r="E516" i="11" s="1"/>
  <c r="F516" i="11" s="1"/>
  <c r="D517" i="11"/>
  <c r="E517" i="11" s="1"/>
  <c r="F517" i="11" s="1"/>
  <c r="D518" i="11"/>
  <c r="E518" i="11" s="1"/>
  <c r="F518" i="11" s="1"/>
  <c r="D519" i="11"/>
  <c r="E519" i="11" s="1"/>
  <c r="F519" i="11" s="1"/>
  <c r="D520" i="11"/>
  <c r="E520" i="11" s="1"/>
  <c r="F520" i="11" s="1"/>
  <c r="D521" i="11"/>
  <c r="E521" i="11" s="1"/>
  <c r="F521" i="11" s="1"/>
  <c r="D522" i="11"/>
  <c r="E522" i="11" s="1"/>
  <c r="F522" i="11" s="1"/>
  <c r="D523" i="11"/>
  <c r="E523" i="11" s="1"/>
  <c r="F523" i="11" s="1"/>
  <c r="D524" i="11"/>
  <c r="E524" i="11" s="1"/>
  <c r="F524" i="11" s="1"/>
  <c r="D525" i="11"/>
  <c r="E525" i="11" s="1"/>
  <c r="F525" i="11" s="1"/>
  <c r="D526" i="11"/>
  <c r="E526" i="11" s="1"/>
  <c r="F526" i="11" s="1"/>
  <c r="D527" i="11"/>
  <c r="E527" i="11" s="1"/>
  <c r="F527" i="11" s="1"/>
  <c r="D528" i="11"/>
  <c r="E528" i="11" s="1"/>
  <c r="F528" i="11" s="1"/>
  <c r="D529" i="11"/>
  <c r="E529" i="11" s="1"/>
  <c r="F529" i="11" s="1"/>
  <c r="D530" i="11"/>
  <c r="E530" i="11" s="1"/>
  <c r="F530" i="11" s="1"/>
  <c r="D531" i="11"/>
  <c r="E531" i="11" s="1"/>
  <c r="F531" i="11" s="1"/>
  <c r="D532" i="11"/>
  <c r="E532" i="11" s="1"/>
  <c r="F532" i="11" s="1"/>
  <c r="D533" i="11"/>
  <c r="E533" i="11" s="1"/>
  <c r="F533" i="11" s="1"/>
  <c r="D534" i="11"/>
  <c r="E534" i="11" s="1"/>
  <c r="F534" i="11" s="1"/>
  <c r="D535" i="11"/>
  <c r="E535" i="11" s="1"/>
  <c r="F535" i="11" s="1"/>
  <c r="D536" i="11"/>
  <c r="E536" i="11" s="1"/>
  <c r="F536" i="11" s="1"/>
  <c r="D537" i="11"/>
  <c r="E537" i="11" s="1"/>
  <c r="F537" i="11" s="1"/>
  <c r="D538" i="11"/>
  <c r="E538" i="11" s="1"/>
  <c r="F538" i="11" s="1"/>
  <c r="D539" i="11"/>
  <c r="E539" i="11" s="1"/>
  <c r="F539" i="11" s="1"/>
  <c r="D540" i="11"/>
  <c r="E540" i="11" s="1"/>
  <c r="F540" i="11" s="1"/>
  <c r="D541" i="11"/>
  <c r="E541" i="11" s="1"/>
  <c r="F541" i="11" s="1"/>
  <c r="D542" i="11"/>
  <c r="E542" i="11" s="1"/>
  <c r="F542" i="11" s="1"/>
  <c r="D543" i="11"/>
  <c r="E543" i="11" s="1"/>
  <c r="F543" i="11" s="1"/>
  <c r="D544" i="11"/>
  <c r="E544" i="11" s="1"/>
  <c r="F544" i="11" s="1"/>
  <c r="D545" i="11"/>
  <c r="E545" i="11" s="1"/>
  <c r="F545" i="11" s="1"/>
  <c r="D546" i="11"/>
  <c r="E546" i="11" s="1"/>
  <c r="F546" i="11" s="1"/>
  <c r="D547" i="11"/>
  <c r="E547" i="11" s="1"/>
  <c r="F547" i="11" s="1"/>
  <c r="D548" i="11"/>
  <c r="E548" i="11" s="1"/>
  <c r="F548" i="11" s="1"/>
  <c r="D549" i="11"/>
  <c r="E549" i="11" s="1"/>
  <c r="F549" i="11" s="1"/>
  <c r="D550" i="11"/>
  <c r="E550" i="11" s="1"/>
  <c r="F550" i="11" s="1"/>
  <c r="D551" i="11"/>
  <c r="E551" i="11" s="1"/>
  <c r="F551" i="11" s="1"/>
  <c r="D552" i="11"/>
  <c r="E552" i="11" s="1"/>
  <c r="F552" i="11" s="1"/>
  <c r="D553" i="11"/>
  <c r="E553" i="11" s="1"/>
  <c r="F553" i="11" s="1"/>
  <c r="D554" i="11"/>
  <c r="E554" i="11" s="1"/>
  <c r="F554" i="11" s="1"/>
  <c r="D555" i="11"/>
  <c r="E555" i="11" s="1"/>
  <c r="F555" i="11" s="1"/>
  <c r="D556" i="11"/>
  <c r="E556" i="11" s="1"/>
  <c r="F556" i="11" s="1"/>
  <c r="D557" i="11"/>
  <c r="E557" i="11" s="1"/>
  <c r="F557" i="11" s="1"/>
  <c r="D558" i="11"/>
  <c r="E558" i="11" s="1"/>
  <c r="F558" i="11" s="1"/>
  <c r="D559" i="11"/>
  <c r="E559" i="11" s="1"/>
  <c r="F559" i="11" s="1"/>
  <c r="D560" i="11"/>
  <c r="E560" i="11" s="1"/>
  <c r="F560" i="11" s="1"/>
  <c r="D561" i="11"/>
  <c r="E561" i="11" s="1"/>
  <c r="F561" i="11" s="1"/>
  <c r="D562" i="11"/>
  <c r="E562" i="11" s="1"/>
  <c r="F562" i="11" s="1"/>
  <c r="D563" i="11"/>
  <c r="E563" i="11" s="1"/>
  <c r="F563" i="11" s="1"/>
  <c r="D564" i="11"/>
  <c r="E564" i="11" s="1"/>
  <c r="F564" i="11" s="1"/>
  <c r="D565" i="11"/>
  <c r="E565" i="11" s="1"/>
  <c r="F565" i="11" s="1"/>
  <c r="D566" i="11"/>
  <c r="E566" i="11" s="1"/>
  <c r="F566" i="11" s="1"/>
  <c r="D567" i="11"/>
  <c r="E567" i="11" s="1"/>
  <c r="F567" i="11" s="1"/>
  <c r="D568" i="11"/>
  <c r="E568" i="11" s="1"/>
  <c r="F568" i="11" s="1"/>
  <c r="D569" i="11"/>
  <c r="E569" i="11" s="1"/>
  <c r="F569" i="11" s="1"/>
  <c r="D570" i="11"/>
  <c r="E570" i="11" s="1"/>
  <c r="F570" i="11" s="1"/>
  <c r="D571" i="11"/>
  <c r="E571" i="11" s="1"/>
  <c r="F571" i="11" s="1"/>
  <c r="D572" i="11"/>
  <c r="E572" i="11" s="1"/>
  <c r="F572" i="11" s="1"/>
  <c r="D573" i="11"/>
  <c r="E573" i="11" s="1"/>
  <c r="F573" i="11" s="1"/>
  <c r="D574" i="11"/>
  <c r="E574" i="11" s="1"/>
  <c r="F574" i="11" s="1"/>
  <c r="D575" i="11"/>
  <c r="E575" i="11" s="1"/>
  <c r="F575" i="11" s="1"/>
  <c r="D576" i="11"/>
  <c r="E576" i="11" s="1"/>
  <c r="F576" i="11" s="1"/>
  <c r="D577" i="11"/>
  <c r="E577" i="11" s="1"/>
  <c r="D578" i="11"/>
  <c r="E578" i="11" s="1"/>
  <c r="F578" i="11" s="1"/>
  <c r="D579" i="11"/>
  <c r="E579" i="11" s="1"/>
  <c r="F579" i="11" s="1"/>
  <c r="D580" i="11"/>
  <c r="E580" i="11" s="1"/>
  <c r="F580" i="11" s="1"/>
  <c r="D581" i="11"/>
  <c r="E581" i="11" s="1"/>
  <c r="F581" i="11" s="1"/>
  <c r="D582" i="11"/>
  <c r="E582" i="11" s="1"/>
  <c r="F582" i="11" s="1"/>
  <c r="D583" i="11"/>
  <c r="E583" i="11" s="1"/>
  <c r="F583" i="11" s="1"/>
  <c r="D584" i="11"/>
  <c r="E584" i="11" s="1"/>
  <c r="F584" i="11" s="1"/>
  <c r="D585" i="11"/>
  <c r="E585" i="11" s="1"/>
  <c r="F585" i="11" s="1"/>
  <c r="D586" i="11"/>
  <c r="E586" i="11" s="1"/>
  <c r="F586" i="11" s="1"/>
  <c r="D587" i="11"/>
  <c r="E587" i="11" s="1"/>
  <c r="F587" i="11" s="1"/>
  <c r="D588" i="11"/>
  <c r="E588" i="11" s="1"/>
  <c r="F588" i="11" s="1"/>
  <c r="D589" i="11"/>
  <c r="E589" i="11" s="1"/>
  <c r="F589" i="11" s="1"/>
  <c r="D590" i="11"/>
  <c r="E590" i="11" s="1"/>
  <c r="F590" i="11" s="1"/>
  <c r="D591" i="11"/>
  <c r="E591" i="11" s="1"/>
  <c r="F591" i="11" s="1"/>
  <c r="D592" i="11"/>
  <c r="E592" i="11" s="1"/>
  <c r="F592" i="11" s="1"/>
  <c r="D593" i="11"/>
  <c r="E593" i="11" s="1"/>
  <c r="F593" i="11" s="1"/>
  <c r="D594" i="11"/>
  <c r="E594" i="11" s="1"/>
  <c r="F594" i="11" s="1"/>
  <c r="D595" i="11"/>
  <c r="E595" i="11" s="1"/>
  <c r="F595" i="11" s="1"/>
  <c r="D596" i="11"/>
  <c r="E596" i="11" s="1"/>
  <c r="F596" i="11" s="1"/>
  <c r="D597" i="11"/>
  <c r="E597" i="11" s="1"/>
  <c r="F597" i="11" s="1"/>
  <c r="D598" i="11"/>
  <c r="E598" i="11" s="1"/>
  <c r="F598" i="11" s="1"/>
  <c r="D599" i="11"/>
  <c r="E599" i="11" s="1"/>
  <c r="F599" i="11" s="1"/>
  <c r="D600" i="11"/>
  <c r="E600" i="11" s="1"/>
  <c r="F600" i="11" s="1"/>
  <c r="D601" i="11"/>
  <c r="E601" i="11" s="1"/>
  <c r="F601" i="11" s="1"/>
  <c r="D602" i="11"/>
  <c r="E602" i="11" s="1"/>
  <c r="F602" i="11" s="1"/>
  <c r="D603" i="11"/>
  <c r="E603" i="11" s="1"/>
  <c r="F603" i="11" s="1"/>
  <c r="D604" i="11"/>
  <c r="E604" i="11" s="1"/>
  <c r="F604" i="11" s="1"/>
  <c r="D605" i="11"/>
  <c r="E605" i="11" s="1"/>
  <c r="F605" i="11" s="1"/>
  <c r="D606" i="11"/>
  <c r="E606" i="11" s="1"/>
  <c r="F606" i="11" s="1"/>
  <c r="D607" i="11"/>
  <c r="E607" i="11" s="1"/>
  <c r="F607" i="11" s="1"/>
  <c r="D608" i="11"/>
  <c r="E608" i="11" s="1"/>
  <c r="F608" i="11" s="1"/>
  <c r="D609" i="11"/>
  <c r="E609" i="11" s="1"/>
  <c r="F609" i="11" s="1"/>
  <c r="D610" i="11"/>
  <c r="E610" i="11" s="1"/>
  <c r="F610" i="11" s="1"/>
  <c r="D611" i="11"/>
  <c r="E611" i="11" s="1"/>
  <c r="F611" i="11" s="1"/>
  <c r="D612" i="11"/>
  <c r="E612" i="11" s="1"/>
  <c r="F612" i="11" s="1"/>
  <c r="D613" i="11"/>
  <c r="E613" i="11" s="1"/>
  <c r="F613" i="11" s="1"/>
  <c r="D614" i="11"/>
  <c r="E614" i="11" s="1"/>
  <c r="F614" i="11" s="1"/>
  <c r="D615" i="11"/>
  <c r="E615" i="11" s="1"/>
  <c r="F615" i="11" s="1"/>
  <c r="D616" i="11"/>
  <c r="E616" i="11" s="1"/>
  <c r="F616" i="11" s="1"/>
  <c r="D617" i="11"/>
  <c r="E617" i="11" s="1"/>
  <c r="F617" i="11" s="1"/>
  <c r="D618" i="11"/>
  <c r="E618" i="11" s="1"/>
  <c r="F618" i="11" s="1"/>
  <c r="D619" i="11"/>
  <c r="E619" i="11" s="1"/>
  <c r="F619" i="11" s="1"/>
  <c r="D620" i="11"/>
  <c r="E620" i="11" s="1"/>
  <c r="F620" i="11" s="1"/>
  <c r="D621" i="11"/>
  <c r="E621" i="11" s="1"/>
  <c r="F621" i="11" s="1"/>
  <c r="D622" i="11"/>
  <c r="E622" i="11" s="1"/>
  <c r="F622" i="11" s="1"/>
  <c r="D623" i="11"/>
  <c r="E623" i="11" s="1"/>
  <c r="F623" i="11" s="1"/>
  <c r="D624" i="11"/>
  <c r="E624" i="11" s="1"/>
  <c r="F624" i="11" s="1"/>
  <c r="D625" i="11"/>
  <c r="E625" i="11" s="1"/>
  <c r="F625" i="11" s="1"/>
  <c r="D626" i="11"/>
  <c r="E626" i="11" s="1"/>
  <c r="F626" i="11" s="1"/>
  <c r="D627" i="11"/>
  <c r="E627" i="11" s="1"/>
  <c r="F627" i="11" s="1"/>
  <c r="D628" i="11"/>
  <c r="E628" i="11" s="1"/>
  <c r="F628" i="11" s="1"/>
  <c r="D629" i="11"/>
  <c r="E629" i="11" s="1"/>
  <c r="F629" i="11" s="1"/>
  <c r="D630" i="11"/>
  <c r="E630" i="11" s="1"/>
  <c r="F630" i="11" s="1"/>
  <c r="D631" i="11"/>
  <c r="E631" i="11" s="1"/>
  <c r="F631" i="11" s="1"/>
  <c r="D632" i="11"/>
  <c r="E632" i="11" s="1"/>
  <c r="F632" i="11" s="1"/>
  <c r="D633" i="11"/>
  <c r="E633" i="11" s="1"/>
  <c r="F633" i="11" s="1"/>
  <c r="D634" i="11"/>
  <c r="E634" i="11" s="1"/>
  <c r="F634" i="11" s="1"/>
  <c r="D635" i="11"/>
  <c r="E635" i="11" s="1"/>
  <c r="F635" i="11" s="1"/>
  <c r="D636" i="11"/>
  <c r="E636" i="11" s="1"/>
  <c r="F636" i="11" s="1"/>
  <c r="D637" i="11"/>
  <c r="E637" i="11" s="1"/>
  <c r="F637" i="11" s="1"/>
  <c r="D638" i="11"/>
  <c r="E638" i="11" s="1"/>
  <c r="F638" i="11" s="1"/>
  <c r="D639" i="11"/>
  <c r="E639" i="11" s="1"/>
  <c r="F639" i="11" s="1"/>
  <c r="D640" i="11"/>
  <c r="E640" i="11" s="1"/>
  <c r="F640" i="11" s="1"/>
  <c r="D641" i="11"/>
  <c r="E641" i="11" s="1"/>
  <c r="F641" i="11" s="1"/>
  <c r="D642" i="11"/>
  <c r="E642" i="11" s="1"/>
  <c r="F642" i="11" s="1"/>
  <c r="D643" i="11"/>
  <c r="E643" i="11" s="1"/>
  <c r="F643" i="11" s="1"/>
  <c r="D644" i="11"/>
  <c r="E644" i="11" s="1"/>
  <c r="F644" i="11" s="1"/>
  <c r="D645" i="11"/>
  <c r="E645" i="11" s="1"/>
  <c r="F645" i="11" s="1"/>
  <c r="D646" i="11"/>
  <c r="E646" i="11" s="1"/>
  <c r="F646" i="11" s="1"/>
  <c r="D647" i="11"/>
  <c r="E647" i="11" s="1"/>
  <c r="F647" i="11" s="1"/>
  <c r="D648" i="11"/>
  <c r="E648" i="11" s="1"/>
  <c r="F648" i="11" s="1"/>
  <c r="D649" i="11"/>
  <c r="E649" i="11" s="1"/>
  <c r="F649" i="11" s="1"/>
  <c r="D650" i="11"/>
  <c r="E650" i="11" s="1"/>
  <c r="F650" i="11" s="1"/>
  <c r="D651" i="11"/>
  <c r="E651" i="11" s="1"/>
  <c r="F651" i="11" s="1"/>
  <c r="D652" i="11"/>
  <c r="E652" i="11" s="1"/>
  <c r="F652" i="11" s="1"/>
  <c r="D653" i="11"/>
  <c r="E653" i="11" s="1"/>
  <c r="F653" i="11" s="1"/>
  <c r="D654" i="11"/>
  <c r="E654" i="11" s="1"/>
  <c r="F654" i="11" s="1"/>
  <c r="D655" i="11"/>
  <c r="E655" i="11" s="1"/>
  <c r="F655" i="11" s="1"/>
  <c r="D656" i="11"/>
  <c r="E656" i="11" s="1"/>
  <c r="F656" i="11" s="1"/>
  <c r="D657" i="11"/>
  <c r="E657" i="11" s="1"/>
  <c r="F657" i="11" s="1"/>
  <c r="D658" i="11"/>
  <c r="E658" i="11" s="1"/>
  <c r="F658" i="11" s="1"/>
  <c r="D659" i="11"/>
  <c r="E659" i="11" s="1"/>
  <c r="F659" i="11" s="1"/>
  <c r="D660" i="11"/>
  <c r="E660" i="11" s="1"/>
  <c r="F660" i="11" s="1"/>
  <c r="D661" i="11"/>
  <c r="E661" i="11" s="1"/>
  <c r="F661" i="11" s="1"/>
  <c r="D662" i="11"/>
  <c r="E662" i="11" s="1"/>
  <c r="F662" i="11" s="1"/>
  <c r="D663" i="11"/>
  <c r="E663" i="11" s="1"/>
  <c r="F663" i="11" s="1"/>
  <c r="D664" i="11"/>
  <c r="E664" i="11" s="1"/>
  <c r="F664" i="11" s="1"/>
  <c r="D665" i="11"/>
  <c r="E665" i="11" s="1"/>
  <c r="F665" i="11" s="1"/>
  <c r="D666" i="11"/>
  <c r="E666" i="11" s="1"/>
  <c r="F666" i="11" s="1"/>
  <c r="D667" i="11"/>
  <c r="E667" i="11" s="1"/>
  <c r="F667" i="11" s="1"/>
  <c r="D668" i="11"/>
  <c r="E668" i="11" s="1"/>
  <c r="F668" i="11" s="1"/>
  <c r="D669" i="11"/>
  <c r="E669" i="11" s="1"/>
  <c r="F669" i="11" s="1"/>
  <c r="D670" i="11"/>
  <c r="E670" i="11" s="1"/>
  <c r="F670" i="11" s="1"/>
  <c r="D671" i="11"/>
  <c r="E671" i="11" s="1"/>
  <c r="F671" i="11" s="1"/>
  <c r="D672" i="11"/>
  <c r="E672" i="11" s="1"/>
  <c r="F672" i="11" s="1"/>
  <c r="D673" i="11"/>
  <c r="E673" i="11" s="1"/>
  <c r="F673" i="11" s="1"/>
  <c r="D674" i="11"/>
  <c r="E674" i="11" s="1"/>
  <c r="F674" i="11" s="1"/>
  <c r="D675" i="11"/>
  <c r="E675" i="11" s="1"/>
  <c r="F675" i="11" s="1"/>
  <c r="D676" i="11"/>
  <c r="E676" i="11" s="1"/>
  <c r="F676" i="11" s="1"/>
  <c r="D677" i="11"/>
  <c r="E677" i="11" s="1"/>
  <c r="F677" i="11" s="1"/>
  <c r="D678" i="11"/>
  <c r="E678" i="11" s="1"/>
  <c r="F678" i="11" s="1"/>
  <c r="D679" i="11"/>
  <c r="E679" i="11" s="1"/>
  <c r="F679" i="11" s="1"/>
  <c r="D680" i="11"/>
  <c r="E680" i="11" s="1"/>
  <c r="F680" i="11" s="1"/>
  <c r="D681" i="11"/>
  <c r="E681" i="11" s="1"/>
  <c r="F681" i="11" s="1"/>
  <c r="D682" i="11"/>
  <c r="E682" i="11" s="1"/>
  <c r="F682" i="11" s="1"/>
  <c r="D683" i="11"/>
  <c r="E683" i="11" s="1"/>
  <c r="F683" i="11" s="1"/>
  <c r="D684" i="11"/>
  <c r="E684" i="11" s="1"/>
  <c r="F684" i="11" s="1"/>
  <c r="D685" i="11"/>
  <c r="E685" i="11" s="1"/>
  <c r="F685" i="11" s="1"/>
  <c r="D686" i="11"/>
  <c r="E686" i="11" s="1"/>
  <c r="F686" i="11" s="1"/>
  <c r="D687" i="11"/>
  <c r="E687" i="11" s="1"/>
  <c r="F687" i="11" s="1"/>
  <c r="D688" i="11"/>
  <c r="E688" i="11" s="1"/>
  <c r="F688" i="11" s="1"/>
  <c r="D689" i="11"/>
  <c r="E689" i="11" s="1"/>
  <c r="F689" i="11" s="1"/>
  <c r="D690" i="11"/>
  <c r="E690" i="11" s="1"/>
  <c r="F690" i="11" s="1"/>
  <c r="D691" i="11"/>
  <c r="E691" i="11" s="1"/>
  <c r="F691" i="11" s="1"/>
  <c r="D692" i="11"/>
  <c r="E692" i="11" s="1"/>
  <c r="F692" i="11" s="1"/>
  <c r="D693" i="11"/>
  <c r="E693" i="11" s="1"/>
  <c r="F693" i="11" s="1"/>
  <c r="D694" i="11"/>
  <c r="E694" i="11" s="1"/>
  <c r="F694" i="11" s="1"/>
  <c r="D695" i="11"/>
  <c r="E695" i="11" s="1"/>
  <c r="F695" i="11" s="1"/>
  <c r="D696" i="11"/>
  <c r="E696" i="11" s="1"/>
  <c r="F696" i="11" s="1"/>
  <c r="D697" i="11"/>
  <c r="E697" i="11" s="1"/>
  <c r="F697" i="11" s="1"/>
  <c r="D698" i="11"/>
  <c r="E698" i="11" s="1"/>
  <c r="F698" i="11" s="1"/>
  <c r="D699" i="11"/>
  <c r="E699" i="11" s="1"/>
  <c r="F699" i="11" s="1"/>
  <c r="D700" i="11"/>
  <c r="E700" i="11" s="1"/>
  <c r="F700" i="11" s="1"/>
  <c r="D701" i="11"/>
  <c r="E701" i="11" s="1"/>
  <c r="F701" i="11" s="1"/>
  <c r="D702" i="11"/>
  <c r="E702" i="11" s="1"/>
  <c r="F702" i="11" s="1"/>
  <c r="D703" i="11"/>
  <c r="E703" i="11" s="1"/>
  <c r="F703" i="11" s="1"/>
  <c r="D704" i="11"/>
  <c r="E704" i="11" s="1"/>
  <c r="F704" i="11" s="1"/>
  <c r="D705" i="11"/>
  <c r="E705" i="11" s="1"/>
  <c r="F705" i="11" s="1"/>
  <c r="D706" i="11"/>
  <c r="E706" i="11" s="1"/>
  <c r="F706" i="11" s="1"/>
  <c r="D707" i="11"/>
  <c r="E707" i="11" s="1"/>
  <c r="F707" i="11" s="1"/>
  <c r="D708" i="11"/>
  <c r="E708" i="11" s="1"/>
  <c r="F708" i="11" s="1"/>
  <c r="D709" i="11"/>
  <c r="E709" i="11" s="1"/>
  <c r="F709" i="11" s="1"/>
  <c r="D710" i="11"/>
  <c r="E710" i="11" s="1"/>
  <c r="F710" i="11" s="1"/>
  <c r="D711" i="11"/>
  <c r="E711" i="11" s="1"/>
  <c r="F711" i="11" s="1"/>
  <c r="D712" i="11"/>
  <c r="E712" i="11" s="1"/>
  <c r="F712" i="11" s="1"/>
  <c r="D713" i="11"/>
  <c r="E713" i="11" s="1"/>
  <c r="F713" i="11" s="1"/>
  <c r="D714" i="11"/>
  <c r="E714" i="11" s="1"/>
  <c r="F714" i="11" s="1"/>
  <c r="D715" i="11"/>
  <c r="E715" i="11" s="1"/>
  <c r="F715" i="11" s="1"/>
  <c r="D716" i="11"/>
  <c r="E716" i="11" s="1"/>
  <c r="F716" i="11" s="1"/>
  <c r="D717" i="11"/>
  <c r="E717" i="11" s="1"/>
  <c r="F717" i="11" s="1"/>
  <c r="D718" i="11"/>
  <c r="E718" i="11" s="1"/>
  <c r="F718" i="11" s="1"/>
  <c r="D719" i="11"/>
  <c r="E719" i="11" s="1"/>
  <c r="F719" i="11" s="1"/>
  <c r="D720" i="11"/>
  <c r="E720" i="11" s="1"/>
  <c r="F720" i="11" s="1"/>
  <c r="D721" i="11"/>
  <c r="E721" i="11" s="1"/>
  <c r="F721" i="11" s="1"/>
  <c r="D722" i="11"/>
  <c r="E722" i="11" s="1"/>
  <c r="F722" i="11" s="1"/>
  <c r="D723" i="11"/>
  <c r="E723" i="11" s="1"/>
  <c r="F723" i="11" s="1"/>
  <c r="D724" i="11"/>
  <c r="E724" i="11" s="1"/>
  <c r="F724" i="11" s="1"/>
  <c r="D725" i="11"/>
  <c r="E725" i="11" s="1"/>
  <c r="F725" i="11" s="1"/>
  <c r="D726" i="11"/>
  <c r="E726" i="11" s="1"/>
  <c r="F726" i="11" s="1"/>
  <c r="D727" i="11"/>
  <c r="E727" i="11" s="1"/>
  <c r="F727" i="11" s="1"/>
  <c r="D728" i="11"/>
  <c r="E728" i="11" s="1"/>
  <c r="F728" i="11" s="1"/>
  <c r="D729" i="11"/>
  <c r="E729" i="11" s="1"/>
  <c r="F729" i="11" s="1"/>
  <c r="D730" i="11"/>
  <c r="E730" i="11" s="1"/>
  <c r="F730" i="11" s="1"/>
  <c r="D731" i="11"/>
  <c r="E731" i="11" s="1"/>
  <c r="F731" i="11" s="1"/>
  <c r="D732" i="11"/>
  <c r="E732" i="11" s="1"/>
  <c r="F732" i="11" s="1"/>
  <c r="D733" i="11"/>
  <c r="E733" i="11" s="1"/>
  <c r="F733" i="11" s="1"/>
  <c r="D734" i="11"/>
  <c r="E734" i="11" s="1"/>
  <c r="F734" i="11" s="1"/>
  <c r="D735" i="11"/>
  <c r="E735" i="11" s="1"/>
  <c r="F735" i="11" s="1"/>
  <c r="D736" i="11"/>
  <c r="E736" i="11" s="1"/>
  <c r="F736" i="11" s="1"/>
  <c r="D737" i="11"/>
  <c r="E737" i="11" s="1"/>
  <c r="F737" i="11" s="1"/>
  <c r="D738" i="11"/>
  <c r="E738" i="11" s="1"/>
  <c r="F738" i="11" s="1"/>
  <c r="D739" i="11"/>
  <c r="E739" i="11" s="1"/>
  <c r="F739" i="11" s="1"/>
  <c r="D740" i="11"/>
  <c r="E740" i="11" s="1"/>
  <c r="F740" i="11" s="1"/>
  <c r="D741" i="11"/>
  <c r="E741" i="11" s="1"/>
  <c r="F741" i="11" s="1"/>
  <c r="D742" i="11"/>
  <c r="E742" i="11" s="1"/>
  <c r="F742" i="11" s="1"/>
  <c r="D743" i="11"/>
  <c r="E743" i="11" s="1"/>
  <c r="F743" i="11" s="1"/>
  <c r="D744" i="11"/>
  <c r="E744" i="11" s="1"/>
  <c r="F744" i="11" s="1"/>
  <c r="D745" i="11"/>
  <c r="E745" i="11" s="1"/>
  <c r="F745" i="11" s="1"/>
  <c r="D746" i="11"/>
  <c r="E746" i="11" s="1"/>
  <c r="F746" i="11" s="1"/>
  <c r="D747" i="11"/>
  <c r="E747" i="11" s="1"/>
  <c r="F747" i="11" s="1"/>
  <c r="D748" i="11"/>
  <c r="E748" i="11" s="1"/>
  <c r="F748" i="11" s="1"/>
  <c r="D749" i="11"/>
  <c r="E749" i="11" s="1"/>
  <c r="F749" i="11" s="1"/>
  <c r="D750" i="11"/>
  <c r="E750" i="11" s="1"/>
  <c r="F750" i="11" s="1"/>
  <c r="D751" i="11"/>
  <c r="E751" i="11" s="1"/>
  <c r="F751" i="11" s="1"/>
  <c r="D752" i="11"/>
  <c r="E752" i="11" s="1"/>
  <c r="F752" i="11" s="1"/>
  <c r="D753" i="11"/>
  <c r="E753" i="11" s="1"/>
  <c r="F753" i="11" s="1"/>
  <c r="D754" i="11"/>
  <c r="E754" i="11" s="1"/>
  <c r="F754" i="11" s="1"/>
  <c r="D755" i="11"/>
  <c r="E755" i="11" s="1"/>
  <c r="F755" i="11" s="1"/>
  <c r="D756" i="11"/>
  <c r="E756" i="11" s="1"/>
  <c r="F756" i="11" s="1"/>
  <c r="D757" i="11"/>
  <c r="E757" i="11" s="1"/>
  <c r="F757" i="11" s="1"/>
  <c r="D758" i="11"/>
  <c r="E758" i="11" s="1"/>
  <c r="F758" i="11" s="1"/>
  <c r="D759" i="11"/>
  <c r="E759" i="11" s="1"/>
  <c r="F759" i="11" s="1"/>
  <c r="D760" i="11"/>
  <c r="E760" i="11" s="1"/>
  <c r="F760" i="11" s="1"/>
  <c r="D761" i="11"/>
  <c r="E761" i="11" s="1"/>
  <c r="F761" i="11" s="1"/>
  <c r="D762" i="11"/>
  <c r="E762" i="11" s="1"/>
  <c r="F762" i="11" s="1"/>
  <c r="D763" i="11"/>
  <c r="E763" i="11" s="1"/>
  <c r="F763" i="11" s="1"/>
  <c r="D764" i="11"/>
  <c r="E764" i="11" s="1"/>
  <c r="F764" i="11" s="1"/>
  <c r="D765" i="11"/>
  <c r="E765" i="11" s="1"/>
  <c r="F765" i="11" s="1"/>
  <c r="D766" i="11"/>
  <c r="E766" i="11" s="1"/>
  <c r="F766" i="11" s="1"/>
  <c r="D767" i="11"/>
  <c r="E767" i="11" s="1"/>
  <c r="F767" i="11" s="1"/>
  <c r="D768" i="11"/>
  <c r="E768" i="11" s="1"/>
  <c r="F768" i="11" s="1"/>
  <c r="D769" i="11"/>
  <c r="E769" i="11" s="1"/>
  <c r="F769" i="11" s="1"/>
  <c r="D770" i="11"/>
  <c r="E770" i="11" s="1"/>
  <c r="F770" i="11" s="1"/>
  <c r="D771" i="11"/>
  <c r="E771" i="11" s="1"/>
  <c r="F771" i="11" s="1"/>
  <c r="D772" i="11"/>
  <c r="E772" i="11" s="1"/>
  <c r="F772" i="11" s="1"/>
  <c r="D773" i="11"/>
  <c r="E773" i="11" s="1"/>
  <c r="F773" i="11" s="1"/>
  <c r="D774" i="11"/>
  <c r="E774" i="11" s="1"/>
  <c r="F774" i="11" s="1"/>
  <c r="D775" i="11"/>
  <c r="E775" i="11" s="1"/>
  <c r="F775" i="11" s="1"/>
  <c r="D776" i="11"/>
  <c r="E776" i="11" s="1"/>
  <c r="F776" i="11" s="1"/>
  <c r="D777" i="11"/>
  <c r="E777" i="11" s="1"/>
  <c r="F777" i="11" s="1"/>
  <c r="D778" i="11"/>
  <c r="E778" i="11" s="1"/>
  <c r="F778" i="11" s="1"/>
  <c r="D779" i="11"/>
  <c r="E779" i="11" s="1"/>
  <c r="F779" i="11" s="1"/>
  <c r="D780" i="11"/>
  <c r="E780" i="11" s="1"/>
  <c r="F780" i="11" s="1"/>
  <c r="D781" i="11"/>
  <c r="E781" i="11" s="1"/>
  <c r="F781" i="11" s="1"/>
  <c r="D782" i="11"/>
  <c r="E782" i="11" s="1"/>
  <c r="F782" i="11" s="1"/>
  <c r="D783" i="11"/>
  <c r="E783" i="11" s="1"/>
  <c r="F783" i="11" s="1"/>
  <c r="D784" i="11"/>
  <c r="E784" i="11" s="1"/>
  <c r="F784" i="11" s="1"/>
  <c r="D785" i="11"/>
  <c r="E785" i="11" s="1"/>
  <c r="F785" i="11" s="1"/>
  <c r="D786" i="11"/>
  <c r="E786" i="11" s="1"/>
  <c r="F786" i="11" s="1"/>
  <c r="D787" i="11"/>
  <c r="E787" i="11" s="1"/>
  <c r="F787" i="11" s="1"/>
  <c r="D788" i="11"/>
  <c r="E788" i="11" s="1"/>
  <c r="F788" i="11" s="1"/>
  <c r="D789" i="11"/>
  <c r="E789" i="11" s="1"/>
  <c r="F789" i="11" s="1"/>
  <c r="D790" i="11"/>
  <c r="E790" i="11" s="1"/>
  <c r="F790" i="11" s="1"/>
  <c r="D791" i="11"/>
  <c r="E791" i="11" s="1"/>
  <c r="F791" i="11" s="1"/>
  <c r="D792" i="11"/>
  <c r="E792" i="11" s="1"/>
  <c r="F792" i="11" s="1"/>
  <c r="D793" i="11"/>
  <c r="E793" i="11" s="1"/>
  <c r="F793" i="11" s="1"/>
  <c r="D794" i="11"/>
  <c r="E794" i="11" s="1"/>
  <c r="F794" i="11" s="1"/>
  <c r="D795" i="11"/>
  <c r="E795" i="11" s="1"/>
  <c r="F795" i="11" s="1"/>
  <c r="D796" i="11"/>
  <c r="E796" i="11" s="1"/>
  <c r="F796" i="11" s="1"/>
  <c r="D797" i="11"/>
  <c r="E797" i="11" s="1"/>
  <c r="F797" i="11" s="1"/>
  <c r="D798" i="11"/>
  <c r="E798" i="11" s="1"/>
  <c r="F798" i="11" s="1"/>
  <c r="D799" i="11"/>
  <c r="E799" i="11" s="1"/>
  <c r="F799" i="11" s="1"/>
  <c r="D800" i="11"/>
  <c r="E800" i="11" s="1"/>
  <c r="F800" i="11" s="1"/>
  <c r="D801" i="11"/>
  <c r="E801" i="11" s="1"/>
  <c r="F801" i="11" s="1"/>
  <c r="D802" i="11"/>
  <c r="E802" i="11" s="1"/>
  <c r="F802" i="11" s="1"/>
  <c r="D803" i="11"/>
  <c r="E803" i="11" s="1"/>
  <c r="F803" i="11" s="1"/>
  <c r="D804" i="11"/>
  <c r="E804" i="11" s="1"/>
  <c r="F804" i="11" s="1"/>
  <c r="D805" i="11"/>
  <c r="E805" i="11" s="1"/>
  <c r="F805" i="11" s="1"/>
  <c r="D806" i="11"/>
  <c r="E806" i="11" s="1"/>
  <c r="F806" i="11" s="1"/>
  <c r="D3" i="11"/>
  <c r="E3" i="11" s="1"/>
  <c r="F3" i="11" s="1"/>
  <c r="AY4" i="3" l="1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3" i="3"/>
  <c r="AX4" i="3" l="1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3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15" i="3"/>
  <c r="AW4" i="3"/>
  <c r="AW5" i="3"/>
  <c r="AW6" i="3"/>
  <c r="AW7" i="3"/>
  <c r="AW8" i="3"/>
  <c r="AW9" i="3"/>
  <c r="AW10" i="3"/>
  <c r="AW11" i="3"/>
  <c r="AW12" i="3"/>
  <c r="AW13" i="3"/>
  <c r="AW14" i="3"/>
  <c r="AW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3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S4" i="3" l="1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3" i="3"/>
  <c r="AQ4" i="3" l="1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3" i="3"/>
</calcChain>
</file>

<file path=xl/sharedStrings.xml><?xml version="1.0" encoding="utf-8"?>
<sst xmlns="http://schemas.openxmlformats.org/spreadsheetml/2006/main" count="7618" uniqueCount="1829">
  <si>
    <t>资产分类</t>
  </si>
  <si>
    <t>公司代码</t>
  </si>
  <si>
    <t>资产名称</t>
  </si>
  <si>
    <t>存放座落地点</t>
  </si>
  <si>
    <t>原资产卡片号</t>
  </si>
  <si>
    <t>设备编号/土地证号</t>
  </si>
  <si>
    <t>数量</t>
  </si>
  <si>
    <t>单位</t>
  </si>
  <si>
    <t>开始使用日期</t>
  </si>
  <si>
    <t>资本化日期</t>
  </si>
  <si>
    <t>购置日期</t>
  </si>
  <si>
    <t>业务范围</t>
  </si>
  <si>
    <t>实物管理部门</t>
  </si>
  <si>
    <t>使用保管人</t>
  </si>
  <si>
    <t>规格型号</t>
  </si>
  <si>
    <t>资产状态</t>
  </si>
  <si>
    <t>资产增加方式</t>
  </si>
  <si>
    <t>资产减少方式</t>
  </si>
  <si>
    <t>设备数（为空）</t>
  </si>
  <si>
    <t>资产制造商</t>
  </si>
  <si>
    <t>资产的来源国家CN</t>
  </si>
  <si>
    <t>类型名</t>
  </si>
  <si>
    <t>折旧码</t>
  </si>
  <si>
    <t>折旧码（集团）</t>
  </si>
  <si>
    <t>使用年限</t>
  </si>
  <si>
    <t>使用年限（集团）</t>
  </si>
  <si>
    <t>使用期间</t>
  </si>
  <si>
    <t>使用期间（集团）</t>
  </si>
  <si>
    <t>折旧计算开始日期</t>
  </si>
  <si>
    <t>在财会年度开始时到期的有用年限</t>
  </si>
  <si>
    <t>会计年起始时到期使用期限</t>
  </si>
  <si>
    <t>资产价值日</t>
  </si>
  <si>
    <t>资产业务类型</t>
  </si>
  <si>
    <t>资产原值</t>
  </si>
  <si>
    <t>资产原值（集团）</t>
  </si>
  <si>
    <t>当前年度折旧</t>
  </si>
  <si>
    <t>当前年度折旧（集团）</t>
  </si>
  <si>
    <t>参照资产分类页签，填写编码即可（必填）</t>
  </si>
  <si>
    <t>公司代码（必填）</t>
  </si>
  <si>
    <t>资产名称（必填）</t>
  </si>
  <si>
    <t>（必填）</t>
  </si>
  <si>
    <t>原卡片号，有则填写，无则填写“无”（必填）</t>
  </si>
  <si>
    <t>有则填写，无此信息填写“无”（必填）</t>
  </si>
  <si>
    <t>参照“单位编码”页签，填写代码（必填）</t>
  </si>
  <si>
    <t>开始使用日期，参照示例的格式（必填）</t>
  </si>
  <si>
    <t>资本化日期，参照示例的格式（必填）</t>
  </si>
  <si>
    <t>资产购置日期，参照示例的格式（必填）</t>
  </si>
  <si>
    <t>参照“业务范围"页签,填写编号即可（必填）</t>
  </si>
  <si>
    <t>成本中心编码（必填）</t>
  </si>
  <si>
    <t>若没有型号，填写无（必填）</t>
  </si>
  <si>
    <t>参照资产状态页签，填写编号即可（必填）</t>
  </si>
  <si>
    <t>参照“资产增加、减少方式”页签，填写编号即可（必填）</t>
  </si>
  <si>
    <t>参照“资产增加、减少方式”页签，填写编号即可（选填）</t>
  </si>
  <si>
    <t>空着</t>
  </si>
  <si>
    <t>资产类别为Z1003\Z1004\Z1005（必填），其他类别（选填）</t>
  </si>
  <si>
    <t>参照折旧码页签，填写编码即可（必填）</t>
  </si>
  <si>
    <t>同Y列（必填）</t>
  </si>
  <si>
    <t>资产折旧年限
说明：资产折旧年限为5年零6个月，此处填写5（必填）</t>
  </si>
  <si>
    <t>同AA列（必填）</t>
  </si>
  <si>
    <t>资产折旧月份
说明：资产折旧年限为5年零0个月，此处填写0（必填）</t>
  </si>
  <si>
    <t>同AC列（必填）</t>
  </si>
  <si>
    <t>（空着）</t>
  </si>
  <si>
    <t>同资产资本化日期（必填）</t>
  </si>
  <si>
    <t>同Y列，折旧码（必填）</t>
  </si>
  <si>
    <t>同AM列（必填）</t>
  </si>
  <si>
    <t>当前年度折旧额（必填），填写负值</t>
  </si>
  <si>
    <t>同AO列（必填），填写负值</t>
  </si>
  <si>
    <t>Z1005</t>
  </si>
  <si>
    <t>智能打印机SK-650</t>
  </si>
  <si>
    <t>财务部</t>
  </si>
  <si>
    <t>20772</t>
  </si>
  <si>
    <t>无</t>
  </si>
  <si>
    <t xml:space="preserve">ZDG </t>
  </si>
  <si>
    <t>T030019619</t>
  </si>
  <si>
    <t>颜宇</t>
  </si>
  <si>
    <t>SK-650</t>
  </si>
  <si>
    <t>ZT02</t>
  </si>
  <si>
    <t>ZJ01</t>
  </si>
  <si>
    <t>深圳航天信息有限公司</t>
  </si>
  <si>
    <t>CN</t>
  </si>
  <si>
    <t>台</t>
  </si>
  <si>
    <t>Z01</t>
  </si>
  <si>
    <t>0</t>
  </si>
  <si>
    <t>扫面仪-影源E5000</t>
  </si>
  <si>
    <t>20773</t>
  </si>
  <si>
    <t>陈晓琼</t>
  </si>
  <si>
    <t>影源E5000</t>
  </si>
  <si>
    <t>税友软件集团股份有限公司深圳分公司</t>
  </si>
  <si>
    <t>Z02</t>
  </si>
  <si>
    <t>税控主机</t>
  </si>
  <si>
    <t>20774</t>
  </si>
  <si>
    <t>联想扬天w2080f-00（4G）</t>
  </si>
  <si>
    <t>液晶广告机-立式安卓旋转触摸广告机AZ-420NL</t>
  </si>
  <si>
    <t>办公室</t>
  </si>
  <si>
    <t>20775</t>
  </si>
  <si>
    <t>李小兰</t>
  </si>
  <si>
    <t>AZ-420NL</t>
  </si>
  <si>
    <t>深圳市奥振电子科技有限公司</t>
  </si>
  <si>
    <t>Z1003</t>
  </si>
  <si>
    <t>电力变压器315KVA</t>
  </si>
  <si>
    <t>客户服务部</t>
  </si>
  <si>
    <t>20767</t>
  </si>
  <si>
    <t>X010089619</t>
  </si>
  <si>
    <t>赖亮钦</t>
  </si>
  <si>
    <t>315KVA</t>
  </si>
  <si>
    <t>供应商未知</t>
  </si>
  <si>
    <t>Z1009</t>
  </si>
  <si>
    <t>办公桌椅</t>
  </si>
  <si>
    <t>00711</t>
  </si>
  <si>
    <t>东莞市伸钢办公家具有限公司</t>
  </si>
  <si>
    <t>套</t>
  </si>
  <si>
    <t>联想T4900C-00台式电脑</t>
  </si>
  <si>
    <t>综合办公室</t>
  </si>
  <si>
    <t>DZ001</t>
  </si>
  <si>
    <t>T030019699</t>
  </si>
  <si>
    <t>办公室-李小丽</t>
  </si>
  <si>
    <t>M70128QM</t>
  </si>
  <si>
    <t>联想电脑</t>
  </si>
  <si>
    <t>20160601</t>
  </si>
  <si>
    <t>DZ002</t>
  </si>
  <si>
    <t>20160503</t>
  </si>
  <si>
    <t>20160518</t>
  </si>
  <si>
    <t>办公室-赵悦</t>
  </si>
  <si>
    <t>M70128QP</t>
  </si>
  <si>
    <t>招商运营部</t>
  </si>
  <si>
    <t>DZ003</t>
  </si>
  <si>
    <t>招商运营部-贺小燕</t>
  </si>
  <si>
    <t>M70128QQ</t>
  </si>
  <si>
    <t>DZ004</t>
  </si>
  <si>
    <t>招商运营部-施文光</t>
  </si>
  <si>
    <t>M70128US</t>
  </si>
  <si>
    <t>联想Think Pad T440-V00笔记本电脑</t>
  </si>
  <si>
    <t>DZ005</t>
  </si>
  <si>
    <t>P/N SL10E37888</t>
  </si>
  <si>
    <t>网络服务器设备</t>
  </si>
  <si>
    <t>DZ006</t>
  </si>
  <si>
    <t>20160504</t>
  </si>
  <si>
    <t>20160524</t>
  </si>
  <si>
    <t>网络服务器（爱快IK-G50）机柜（1800mm*600mm*600mm）</t>
  </si>
  <si>
    <t>爱快IK-G50</t>
  </si>
  <si>
    <t>松下除湿机</t>
  </si>
  <si>
    <t>DZ007</t>
  </si>
  <si>
    <t>四楼会议培训室</t>
  </si>
  <si>
    <t>F-YCJ17C</t>
  </si>
  <si>
    <t>DZ008</t>
  </si>
  <si>
    <t>四楼培训室</t>
  </si>
  <si>
    <t>佳能单反数码相机</t>
  </si>
  <si>
    <t>DZ009</t>
  </si>
  <si>
    <t>20160718</t>
  </si>
  <si>
    <t>附有创见64G（600X）SD卡、数码包</t>
  </si>
  <si>
    <t>Canon EOS 700DKIT（EF-S18-135ISSTM）</t>
  </si>
  <si>
    <t>20160801</t>
  </si>
  <si>
    <t>ESPON LQ630针式打印机</t>
  </si>
  <si>
    <t>DZ010</t>
  </si>
  <si>
    <t>20160721</t>
  </si>
  <si>
    <t>LQ630K</t>
  </si>
  <si>
    <t>EPSON LQ1600K针式打印机</t>
  </si>
  <si>
    <t>DZ011</t>
  </si>
  <si>
    <t>LQ1600K</t>
  </si>
  <si>
    <t>富士施乐S202DA复印机</t>
  </si>
  <si>
    <t>DZ012</t>
  </si>
  <si>
    <t>S2020DA</t>
  </si>
  <si>
    <t>联想启天M4500T-N000台式电脑</t>
  </si>
  <si>
    <t>DZ013</t>
  </si>
  <si>
    <t>20160728</t>
  </si>
  <si>
    <t>财务部-曾丽萍</t>
  </si>
  <si>
    <t>M902JDJX</t>
  </si>
  <si>
    <t>DZ014</t>
  </si>
  <si>
    <t>财务部-邓映河</t>
  </si>
  <si>
    <t>M902JDKI</t>
  </si>
  <si>
    <t>联想启天台式电脑</t>
  </si>
  <si>
    <t>DZ015</t>
  </si>
  <si>
    <t>招商运营部-刘卓</t>
  </si>
  <si>
    <t>M4500</t>
  </si>
  <si>
    <t>运营管理部</t>
  </si>
  <si>
    <t>DZ016</t>
  </si>
  <si>
    <t>20160830</t>
  </si>
  <si>
    <t>运营管理部-罗锦宏</t>
  </si>
  <si>
    <t>P5030PTK</t>
  </si>
  <si>
    <t>20160901</t>
  </si>
  <si>
    <t>DZ017</t>
  </si>
  <si>
    <t>办公室-古敏锋</t>
  </si>
  <si>
    <t>P5030PFZ</t>
  </si>
  <si>
    <t>DZ018</t>
  </si>
  <si>
    <t>运营管理部-胡颖莹</t>
  </si>
  <si>
    <t>M902TAHY</t>
  </si>
  <si>
    <t>Z2001</t>
  </si>
  <si>
    <t>出纳管理软件</t>
  </si>
  <si>
    <t>RJ001</t>
  </si>
  <si>
    <t>20160928</t>
  </si>
  <si>
    <t>支票票据打印软件一套</t>
  </si>
  <si>
    <t>Z06</t>
  </si>
  <si>
    <t>得力财务凭证装订机</t>
  </si>
  <si>
    <t>DZ019</t>
  </si>
  <si>
    <t>3880</t>
  </si>
  <si>
    <t>20161001</t>
  </si>
  <si>
    <t>购入办公家具一批</t>
  </si>
  <si>
    <t>DZ020</t>
  </si>
  <si>
    <t>20160111</t>
  </si>
  <si>
    <t xml:space="preserve">综合办公室 </t>
  </si>
  <si>
    <t>购入办公家具</t>
  </si>
  <si>
    <t>20161201</t>
  </si>
  <si>
    <t>联想电脑LS2014WA</t>
  </si>
  <si>
    <t>综合事务组</t>
  </si>
  <si>
    <t>DZ021</t>
  </si>
  <si>
    <t>综合事务组肖志琴</t>
  </si>
  <si>
    <t>IS65B6ACT7CTU35CKG29</t>
  </si>
  <si>
    <t>DZ022</t>
  </si>
  <si>
    <t>运营管理部陈冰鉴</t>
  </si>
  <si>
    <t>ISIS65B6ACT7CTU35BNW92</t>
  </si>
  <si>
    <t>Z1006</t>
  </si>
  <si>
    <t>文件柜</t>
  </si>
  <si>
    <t>综合办</t>
  </si>
  <si>
    <t>BJ-1</t>
  </si>
  <si>
    <t xml:space="preserve">ZDC </t>
  </si>
  <si>
    <t>1005</t>
  </si>
  <si>
    <t>T010019659</t>
  </si>
  <si>
    <t>陈男</t>
  </si>
  <si>
    <t>碎纸机</t>
  </si>
  <si>
    <t>BJ-2</t>
  </si>
  <si>
    <t>针式打印机</t>
  </si>
  <si>
    <t>BJ-3</t>
  </si>
  <si>
    <t>财务电脑及用友软件</t>
  </si>
  <si>
    <t>DZ-1</t>
  </si>
  <si>
    <t>电脑及激光打印机</t>
  </si>
  <si>
    <t>DZ-2</t>
  </si>
  <si>
    <t>Z1004</t>
  </si>
  <si>
    <t>旅行车-渝AZL967</t>
  </si>
  <si>
    <t>JT-01</t>
  </si>
  <si>
    <t xml:space="preserve">ZDE </t>
  </si>
  <si>
    <t>唐开宇</t>
  </si>
  <si>
    <t>SGM6521A7A</t>
  </si>
  <si>
    <t>DELL optiplex 380MT(戴尔电脑）</t>
  </si>
  <si>
    <t>DZ-3</t>
  </si>
  <si>
    <t>钟春临</t>
  </si>
  <si>
    <t>CPU:E5800;18.5寸显示器</t>
  </si>
  <si>
    <t>DZ-4</t>
  </si>
  <si>
    <t>周森红</t>
  </si>
  <si>
    <t>DZ-5</t>
  </si>
  <si>
    <t>唐艳华</t>
  </si>
  <si>
    <t>DZ-6</t>
  </si>
  <si>
    <t>DZ-7</t>
  </si>
  <si>
    <t>许江</t>
  </si>
  <si>
    <t>DZ-8</t>
  </si>
  <si>
    <t>DZ-9</t>
  </si>
  <si>
    <t>夏恒</t>
  </si>
  <si>
    <t>DZ-10</t>
  </si>
  <si>
    <t>夏诗彧</t>
  </si>
  <si>
    <t>多功能一体机</t>
  </si>
  <si>
    <t>DZ-11</t>
  </si>
  <si>
    <t>HP1213NF</t>
  </si>
  <si>
    <t>八爪鱼电话会议系统（基本型）</t>
  </si>
  <si>
    <t>DZ-12</t>
  </si>
  <si>
    <t>soundstation2</t>
  </si>
  <si>
    <t>投影仪+幕布</t>
  </si>
  <si>
    <t>DZ-13</t>
  </si>
  <si>
    <t>松下X22+100寸支架幕布</t>
  </si>
  <si>
    <t>z4极光投影仪</t>
  </si>
  <si>
    <t>DZ-14</t>
  </si>
  <si>
    <t>好会通音频会议电话</t>
  </si>
  <si>
    <t>BG0058</t>
  </si>
  <si>
    <t>T030019618</t>
  </si>
  <si>
    <t>胡剑文</t>
  </si>
  <si>
    <t>好会通</t>
  </si>
  <si>
    <t>联想扬天税控电脑</t>
  </si>
  <si>
    <t>BG0059</t>
  </si>
  <si>
    <t>T020019618</t>
  </si>
  <si>
    <t>叶彩凤</t>
  </si>
  <si>
    <t>联想</t>
  </si>
  <si>
    <t>SK650打印机</t>
  </si>
  <si>
    <t>BG0060</t>
  </si>
  <si>
    <t>航天信息</t>
  </si>
  <si>
    <t>台式电脑</t>
  </si>
  <si>
    <t>ZDG</t>
  </si>
  <si>
    <t>T030019745</t>
  </si>
  <si>
    <t>徐崇卿</t>
  </si>
  <si>
    <t xml:space="preserve">联想M4500K-N000 </t>
  </si>
  <si>
    <t>工程采购部</t>
  </si>
  <si>
    <t>T170099745</t>
  </si>
  <si>
    <t>李佩华</t>
  </si>
  <si>
    <t>联想M4500K-N001</t>
  </si>
  <si>
    <t>电脑</t>
  </si>
  <si>
    <t>客服部</t>
  </si>
  <si>
    <t>081</t>
  </si>
  <si>
    <t>W010269629</t>
  </si>
  <si>
    <t>何超杰</t>
  </si>
  <si>
    <t>联想G3260</t>
  </si>
  <si>
    <t>联想电脑制造商</t>
  </si>
  <si>
    <t>082</t>
  </si>
  <si>
    <t>徐艳红</t>
  </si>
  <si>
    <t>安全事务部</t>
  </si>
  <si>
    <t>083</t>
  </si>
  <si>
    <t>W010369629</t>
  </si>
  <si>
    <t>杨磊</t>
  </si>
  <si>
    <t>投影机</t>
  </si>
  <si>
    <t>地产中心</t>
  </si>
  <si>
    <t>086</t>
  </si>
  <si>
    <t>W010769629</t>
  </si>
  <si>
    <t>闫东良</t>
  </si>
  <si>
    <t>奥图码OCS351/3200</t>
  </si>
  <si>
    <t>奥图码投影机制造商</t>
  </si>
  <si>
    <t>工程部</t>
  </si>
  <si>
    <t>084</t>
  </si>
  <si>
    <t>W010469629</t>
  </si>
  <si>
    <t>孙巍</t>
  </si>
  <si>
    <t>行政综合部</t>
  </si>
  <si>
    <t>085</t>
  </si>
  <si>
    <t>W010119629</t>
  </si>
  <si>
    <t>张燕利</t>
  </si>
  <si>
    <t>摄像机</t>
  </si>
  <si>
    <t>087</t>
  </si>
  <si>
    <t>索尼摄像机PJ670</t>
  </si>
  <si>
    <t>索尼摄像机制造商</t>
  </si>
  <si>
    <t>格力空调</t>
  </si>
  <si>
    <t>088</t>
  </si>
  <si>
    <t>格力空调制造商</t>
  </si>
  <si>
    <t>雅迪电动车</t>
  </si>
  <si>
    <t>00019</t>
  </si>
  <si>
    <t>X010369769</t>
  </si>
  <si>
    <t>罗振华</t>
  </si>
  <si>
    <t>L5XDE1ZC6G611496</t>
  </si>
  <si>
    <t>雅迪</t>
  </si>
  <si>
    <t>台嘉电动车</t>
  </si>
  <si>
    <t>00020</t>
  </si>
  <si>
    <t>T170369769</t>
  </si>
  <si>
    <t>阮长军</t>
  </si>
  <si>
    <t>台嘉60V</t>
  </si>
  <si>
    <t>台嘉</t>
  </si>
  <si>
    <t>00021</t>
  </si>
  <si>
    <t>复印机</t>
  </si>
  <si>
    <t>行政人事部</t>
  </si>
  <si>
    <t>00022</t>
  </si>
  <si>
    <t>T050519769</t>
  </si>
  <si>
    <t>温婷婷</t>
  </si>
  <si>
    <t>美能达C221彩色</t>
  </si>
  <si>
    <t>美能达</t>
  </si>
  <si>
    <t>00023</t>
  </si>
  <si>
    <t>组装</t>
  </si>
  <si>
    <t>00024</t>
  </si>
  <si>
    <t>00025</t>
  </si>
  <si>
    <t>00026</t>
  </si>
  <si>
    <t>戴尔电脑</t>
  </si>
  <si>
    <t>00027</t>
  </si>
  <si>
    <t>T020319769</t>
  </si>
  <si>
    <t>邓文发</t>
  </si>
  <si>
    <t>戴尔</t>
  </si>
  <si>
    <t>00028</t>
  </si>
  <si>
    <t>3900+1916</t>
  </si>
  <si>
    <t>DELL电脑</t>
  </si>
  <si>
    <t>锦云</t>
  </si>
  <si>
    <t>DZ-57</t>
  </si>
  <si>
    <t>T150569602</t>
  </si>
  <si>
    <t>项目内业</t>
  </si>
  <si>
    <t>DELL</t>
  </si>
  <si>
    <t>DZ-58</t>
  </si>
  <si>
    <t>DZ-59</t>
  </si>
  <si>
    <t>DZ-60</t>
  </si>
  <si>
    <t>美的空调</t>
  </si>
  <si>
    <t>DZ-61</t>
  </si>
  <si>
    <t>美的</t>
  </si>
  <si>
    <t>对讲机车台</t>
  </si>
  <si>
    <t>QT-11</t>
  </si>
  <si>
    <t>数字管理员机</t>
  </si>
  <si>
    <t>香颂</t>
  </si>
  <si>
    <t>DZ-62</t>
  </si>
  <si>
    <t>T150469602</t>
  </si>
  <si>
    <t>组装电脑</t>
  </si>
  <si>
    <t>DZ-DN4028</t>
  </si>
  <si>
    <t>T030019612</t>
  </si>
  <si>
    <t>孙俊池</t>
  </si>
  <si>
    <t>DZ-DN4029</t>
  </si>
  <si>
    <t>肖生</t>
  </si>
  <si>
    <t>DZ-DN4030</t>
  </si>
  <si>
    <t>毛文</t>
  </si>
  <si>
    <t>DZ-KT4115</t>
  </si>
  <si>
    <t>DZ-KT4116</t>
  </si>
  <si>
    <t>邓燕会</t>
  </si>
  <si>
    <t>SK-650智能打印机</t>
  </si>
  <si>
    <t>BG-DY5202</t>
  </si>
  <si>
    <t>余惜云</t>
  </si>
  <si>
    <t>联想终端财税主机</t>
  </si>
  <si>
    <t>DZ-DN4031</t>
  </si>
  <si>
    <t>理光2014复印机</t>
  </si>
  <si>
    <t>BG-DY5042</t>
  </si>
  <si>
    <t>Z1007</t>
  </si>
  <si>
    <t>工业公司宝城68区工业园太阳能维修工程</t>
  </si>
  <si>
    <t>CQDT0024</t>
  </si>
  <si>
    <t>Z010189617</t>
  </si>
  <si>
    <t>联想笔记本电脑</t>
  </si>
  <si>
    <t>DZ00169</t>
  </si>
  <si>
    <t>T030019617</t>
  </si>
  <si>
    <t>李春文总使用。</t>
  </si>
  <si>
    <t>ThinkpadT420i4180K12</t>
  </si>
  <si>
    <t>20160531</t>
  </si>
  <si>
    <t>20160831</t>
  </si>
  <si>
    <t>20060831</t>
  </si>
  <si>
    <t>20061031</t>
  </si>
  <si>
    <t>20050531</t>
  </si>
  <si>
    <t>20110923</t>
  </si>
  <si>
    <t>20111226</t>
  </si>
  <si>
    <t>20160201</t>
  </si>
  <si>
    <t>20160527</t>
  </si>
  <si>
    <t>20161128</t>
  </si>
  <si>
    <t>20160420</t>
  </si>
  <si>
    <t>20160608</t>
  </si>
  <si>
    <t>20160628</t>
  </si>
  <si>
    <t>20160630</t>
  </si>
  <si>
    <t>20160914</t>
  </si>
  <si>
    <t>20160530</t>
  </si>
  <si>
    <t>20160824</t>
  </si>
  <si>
    <t>20160829</t>
  </si>
  <si>
    <t>20161019</t>
  </si>
  <si>
    <t>20160325</t>
  </si>
  <si>
    <t>20160517</t>
  </si>
  <si>
    <t>20160525</t>
  </si>
  <si>
    <t>20160129</t>
  </si>
  <si>
    <t>20160819</t>
  </si>
  <si>
    <t>资产使用部门</t>
  </si>
  <si>
    <t>折旧年限</t>
  </si>
  <si>
    <t>折旧年限（集团）</t>
  </si>
  <si>
    <t>以前年度累计折旧</t>
  </si>
  <si>
    <t>资产减值</t>
  </si>
  <si>
    <t>当前年度累计折旧</t>
  </si>
  <si>
    <t>以前年度累计折旧（集团）</t>
  </si>
  <si>
    <t>资产减值（集团）</t>
  </si>
  <si>
    <t>当前年度累计折旧（集团）</t>
  </si>
  <si>
    <t>原卡片号，有则填写无则不填（必填）</t>
  </si>
  <si>
    <t>有则填写，若没有型号，填写无（必填）</t>
  </si>
  <si>
    <t>中国：CN，
美国：US，
香港：HK
（必填），填写编码即可</t>
  </si>
  <si>
    <t>（选填）</t>
  </si>
  <si>
    <t>同AG列（必填）</t>
  </si>
  <si>
    <t>同AH列（必填）</t>
  </si>
  <si>
    <t>同AJ列（必填）</t>
  </si>
  <si>
    <t>ZDE</t>
  </si>
  <si>
    <t>辆</t>
  </si>
  <si>
    <t>X010019619</t>
  </si>
  <si>
    <t>T220019619</t>
  </si>
  <si>
    <t>朱伟钦</t>
  </si>
  <si>
    <t>T220089619</t>
  </si>
  <si>
    <t>徐进健</t>
  </si>
  <si>
    <t>X020019619</t>
  </si>
  <si>
    <t>钟文浩</t>
  </si>
  <si>
    <t>T170019619</t>
  </si>
  <si>
    <t>T170089619</t>
  </si>
  <si>
    <t>李道涌</t>
  </si>
  <si>
    <t>陈小强</t>
  </si>
  <si>
    <t>ZDO</t>
  </si>
  <si>
    <t>ZDH</t>
  </si>
  <si>
    <t>ZDT</t>
  </si>
  <si>
    <t>ZDA</t>
  </si>
  <si>
    <t>Z1002</t>
  </si>
  <si>
    <t>ZJ07</t>
  </si>
  <si>
    <t>Z3001</t>
  </si>
  <si>
    <t>X020089619</t>
  </si>
  <si>
    <t>T030019639</t>
  </si>
  <si>
    <t>T020019639</t>
  </si>
  <si>
    <t>T210019639</t>
  </si>
  <si>
    <t>T170019639</t>
  </si>
  <si>
    <t>20151001</t>
  </si>
  <si>
    <t>ZT01</t>
  </si>
  <si>
    <t>T030019624</t>
  </si>
  <si>
    <t>X010089618</t>
  </si>
  <si>
    <t>何惠谦</t>
  </si>
  <si>
    <t>ZJ03</t>
  </si>
  <si>
    <t>Z3002</t>
  </si>
  <si>
    <t>ZT05</t>
  </si>
  <si>
    <t>Z4004</t>
  </si>
  <si>
    <t>曾昭缨</t>
  </si>
  <si>
    <t>颜铁成</t>
  </si>
  <si>
    <t>林荣坤</t>
  </si>
  <si>
    <t>W010569629</t>
  </si>
  <si>
    <t>ZDC</t>
  </si>
  <si>
    <t>个</t>
  </si>
  <si>
    <t>T151369602</t>
  </si>
  <si>
    <t>20120830</t>
  </si>
  <si>
    <t>T030319602</t>
  </si>
  <si>
    <t>Z1008</t>
  </si>
  <si>
    <t>20120928</t>
  </si>
  <si>
    <t>20121022</t>
  </si>
  <si>
    <t>20121130</t>
  </si>
  <si>
    <t>20121122</t>
  </si>
  <si>
    <t>20121230</t>
  </si>
  <si>
    <t>20121217</t>
  </si>
  <si>
    <t>20121226</t>
  </si>
  <si>
    <t>20121231</t>
  </si>
  <si>
    <t>20130326</t>
  </si>
  <si>
    <t>20130430</t>
  </si>
  <si>
    <t>20130331</t>
  </si>
  <si>
    <t>20130819</t>
  </si>
  <si>
    <t>20130829</t>
  </si>
  <si>
    <t>20130917</t>
  </si>
  <si>
    <t>20130922</t>
  </si>
  <si>
    <t>20131224</t>
  </si>
  <si>
    <t>20140528</t>
  </si>
  <si>
    <t>20140630</t>
  </si>
  <si>
    <t>20140825</t>
  </si>
  <si>
    <t>20140930</t>
  </si>
  <si>
    <t>20141229</t>
  </si>
  <si>
    <t>20151031</t>
  </si>
  <si>
    <t>20151130</t>
  </si>
  <si>
    <t>20151217</t>
  </si>
  <si>
    <t>20080630</t>
  </si>
  <si>
    <t>T030119602</t>
  </si>
  <si>
    <t>20090930</t>
  </si>
  <si>
    <t>T150169602</t>
  </si>
  <si>
    <t>20100520</t>
  </si>
  <si>
    <t>20100630</t>
  </si>
  <si>
    <t>20100628</t>
  </si>
  <si>
    <t>20100914</t>
  </si>
  <si>
    <t>20100925</t>
  </si>
  <si>
    <t>20110117</t>
  </si>
  <si>
    <t>20110427</t>
  </si>
  <si>
    <t>20110926</t>
  </si>
  <si>
    <t>20110930</t>
  </si>
  <si>
    <t>T150369602</t>
  </si>
  <si>
    <t>20111128</t>
  </si>
  <si>
    <t>20111230</t>
  </si>
  <si>
    <t>ZDB</t>
  </si>
  <si>
    <t>ZDI</t>
  </si>
  <si>
    <t>JS05</t>
  </si>
  <si>
    <t>T020019611</t>
  </si>
  <si>
    <t>T030019611</t>
  </si>
  <si>
    <t>蔡文彬</t>
  </si>
  <si>
    <t>田东如</t>
  </si>
  <si>
    <t>T200089617</t>
  </si>
  <si>
    <t>陈杏文</t>
  </si>
  <si>
    <t>T030089617</t>
  </si>
  <si>
    <t>负责人</t>
  </si>
  <si>
    <t>项</t>
  </si>
  <si>
    <t>Z010169617</t>
  </si>
  <si>
    <t>Z010119617</t>
  </si>
  <si>
    <t>T020019617</t>
  </si>
  <si>
    <t>20070815</t>
  </si>
  <si>
    <t>20060802</t>
  </si>
  <si>
    <t>20110622</t>
  </si>
  <si>
    <t>20110820</t>
  </si>
  <si>
    <t>20110827</t>
  </si>
  <si>
    <t>20111019</t>
  </si>
  <si>
    <t>20050430</t>
  </si>
  <si>
    <t>20041231</t>
  </si>
  <si>
    <t>20110526</t>
  </si>
  <si>
    <t>20080619</t>
  </si>
  <si>
    <t>20110729</t>
  </si>
  <si>
    <t>20110831</t>
  </si>
  <si>
    <t>20120703</t>
  </si>
  <si>
    <t>20050131</t>
  </si>
  <si>
    <t>20011231</t>
  </si>
  <si>
    <t>20060821</t>
  </si>
  <si>
    <t>20080528</t>
  </si>
  <si>
    <t>20011120</t>
  </si>
  <si>
    <t>20060216</t>
  </si>
  <si>
    <t>20070131</t>
  </si>
  <si>
    <t>19900401</t>
  </si>
  <si>
    <t>19910401</t>
  </si>
  <si>
    <t>19940201</t>
  </si>
  <si>
    <t>19991031</t>
  </si>
  <si>
    <t>20000405</t>
  </si>
  <si>
    <t>20031231</t>
  </si>
  <si>
    <t>20050831</t>
  </si>
  <si>
    <t>20110829</t>
  </si>
  <si>
    <t>20120113</t>
  </si>
  <si>
    <t>20041228</t>
  </si>
  <si>
    <t>20071015</t>
  </si>
  <si>
    <t>20081210</t>
  </si>
  <si>
    <t>20120410</t>
  </si>
  <si>
    <t>20080116</t>
  </si>
  <si>
    <t>20080221</t>
  </si>
  <si>
    <t>20121112</t>
  </si>
  <si>
    <t>20110819</t>
  </si>
  <si>
    <t>19940430</t>
  </si>
  <si>
    <t>20130319</t>
  </si>
  <si>
    <t>20131113</t>
  </si>
  <si>
    <t>20140603</t>
  </si>
  <si>
    <t>20140604</t>
  </si>
  <si>
    <t>20140618</t>
  </si>
  <si>
    <t>20140811</t>
  </si>
  <si>
    <t>20140812</t>
  </si>
  <si>
    <t>20140911</t>
  </si>
  <si>
    <t>20150323</t>
  </si>
  <si>
    <t>20150528</t>
  </si>
  <si>
    <t>20150713</t>
  </si>
  <si>
    <t>20151218</t>
  </si>
  <si>
    <t>20080627</t>
  </si>
  <si>
    <t>20080131</t>
  </si>
  <si>
    <t>20080229</t>
  </si>
  <si>
    <t>20110826</t>
  </si>
  <si>
    <t>20120831</t>
  </si>
  <si>
    <t>20101231</t>
  </si>
  <si>
    <t>20121123</t>
  </si>
  <si>
    <t>20050812</t>
  </si>
  <si>
    <t>20080120</t>
  </si>
  <si>
    <t>20100201</t>
  </si>
  <si>
    <t>20100531</t>
  </si>
  <si>
    <t>20101215</t>
  </si>
  <si>
    <t>20071231</t>
  </si>
  <si>
    <t>20120220</t>
  </si>
  <si>
    <t>20071220</t>
  </si>
  <si>
    <t>20120731</t>
  </si>
  <si>
    <t>20080220</t>
  </si>
  <si>
    <t>20050220</t>
  </si>
  <si>
    <t>20050820</t>
  </si>
  <si>
    <t>20120420</t>
  </si>
  <si>
    <t>20111130</t>
  </si>
  <si>
    <t>20120531</t>
  </si>
  <si>
    <t>20071228</t>
  </si>
  <si>
    <t>20110928</t>
  </si>
  <si>
    <t>20111228</t>
  </si>
  <si>
    <t>20121028</t>
  </si>
  <si>
    <t>20130419</t>
  </si>
  <si>
    <t>20130731</t>
  </si>
  <si>
    <t>20130710</t>
  </si>
  <si>
    <t>20130826</t>
  </si>
  <si>
    <t>20130830</t>
  </si>
  <si>
    <t>20130815</t>
  </si>
  <si>
    <t>20140422</t>
  </si>
  <si>
    <t>20150722</t>
  </si>
  <si>
    <t>20110624</t>
  </si>
  <si>
    <t>19921022</t>
  </si>
  <si>
    <t>20120630</t>
  </si>
  <si>
    <t>20100923</t>
  </si>
  <si>
    <t>20110323</t>
  </si>
  <si>
    <t>20110403</t>
  </si>
  <si>
    <t>20110623</t>
  </si>
  <si>
    <t>20111121</t>
  </si>
  <si>
    <t>20120316</t>
  </si>
  <si>
    <t>20120425</t>
  </si>
  <si>
    <t>20081215</t>
  </si>
  <si>
    <t>20090331</t>
  </si>
  <si>
    <t>20100728</t>
  </si>
  <si>
    <t>20011017</t>
  </si>
  <si>
    <t>20021217</t>
  </si>
  <si>
    <t>20041014</t>
  </si>
  <si>
    <t>20090312</t>
  </si>
  <si>
    <t>20101130</t>
  </si>
  <si>
    <t>20120929</t>
  </si>
  <si>
    <t>20051204</t>
  </si>
  <si>
    <t>20060414</t>
  </si>
  <si>
    <t>20110707</t>
  </si>
  <si>
    <t>20051213</t>
  </si>
  <si>
    <t>20090723</t>
  </si>
  <si>
    <t>20000515</t>
  </si>
  <si>
    <t>20000531</t>
  </si>
  <si>
    <t>20000629</t>
  </si>
  <si>
    <t>20000927</t>
  </si>
  <si>
    <t>20001123</t>
  </si>
  <si>
    <t>20000121</t>
  </si>
  <si>
    <t>20000608</t>
  </si>
  <si>
    <t>20010606</t>
  </si>
  <si>
    <t>20010727</t>
  </si>
  <si>
    <t>20030127</t>
  </si>
  <si>
    <t>20041130</t>
  </si>
  <si>
    <t>20080930</t>
  </si>
  <si>
    <t>19950122</t>
  </si>
  <si>
    <t>20030318</t>
  </si>
  <si>
    <t>20040715</t>
  </si>
  <si>
    <t>20050331</t>
  </si>
  <si>
    <t>20050624</t>
  </si>
  <si>
    <t>20060609</t>
  </si>
  <si>
    <t>20060612</t>
  </si>
  <si>
    <t>20060828</t>
  </si>
  <si>
    <t>20070228</t>
  </si>
  <si>
    <t>20070810</t>
  </si>
  <si>
    <t>20080927</t>
  </si>
  <si>
    <t>20081230</t>
  </si>
  <si>
    <t>20000731</t>
  </si>
  <si>
    <t>20040513</t>
  </si>
  <si>
    <t>20050813</t>
  </si>
  <si>
    <t>20040906</t>
  </si>
  <si>
    <t>20040917</t>
  </si>
  <si>
    <t>20040930</t>
  </si>
  <si>
    <t>20011116</t>
  </si>
  <si>
    <t>20120331</t>
  </si>
  <si>
    <t>20000430</t>
  </si>
  <si>
    <t>20000614</t>
  </si>
  <si>
    <t>19990415</t>
  </si>
  <si>
    <t>20020718</t>
  </si>
  <si>
    <t>20031028</t>
  </si>
  <si>
    <t>20020630</t>
  </si>
  <si>
    <t>20010628</t>
  </si>
  <si>
    <t>20010731</t>
  </si>
  <si>
    <t>20020325</t>
  </si>
  <si>
    <t>20020530</t>
  </si>
  <si>
    <t>20021231</t>
  </si>
  <si>
    <t>20021230</t>
  </si>
  <si>
    <t>20021130</t>
  </si>
  <si>
    <t>20030131</t>
  </si>
  <si>
    <t>20030228</t>
  </si>
  <si>
    <t>20031130</t>
  </si>
  <si>
    <t>20040831</t>
  </si>
  <si>
    <t>20040531</t>
  </si>
  <si>
    <t>19990630</t>
  </si>
  <si>
    <t>20040802</t>
  </si>
  <si>
    <t>20050731</t>
  </si>
  <si>
    <t>20050822</t>
  </si>
  <si>
    <t>20050530</t>
  </si>
  <si>
    <t>20050725</t>
  </si>
  <si>
    <t>20060131</t>
  </si>
  <si>
    <t>20130531</t>
  </si>
  <si>
    <t>20130630</t>
  </si>
  <si>
    <t>20130911</t>
  </si>
  <si>
    <t>20140529</t>
  </si>
  <si>
    <t>20150430</t>
  </si>
  <si>
    <t>20150506</t>
  </si>
  <si>
    <t>20150723</t>
  </si>
  <si>
    <t>20151126</t>
  </si>
  <si>
    <t>20151231</t>
  </si>
  <si>
    <t>20100831</t>
  </si>
  <si>
    <t>20110425</t>
  </si>
  <si>
    <t>20120218</t>
  </si>
  <si>
    <t>20150127</t>
  </si>
  <si>
    <t>20131201</t>
  </si>
  <si>
    <t>20140101</t>
  </si>
  <si>
    <t>20151201</t>
  </si>
  <si>
    <t>20091111</t>
  </si>
  <si>
    <t>20050630</t>
  </si>
  <si>
    <t>20141117</t>
  </si>
  <si>
    <t>20150424</t>
  </si>
  <si>
    <t>20151106</t>
  </si>
  <si>
    <t>20120803</t>
  </si>
  <si>
    <t>20110331</t>
  </si>
  <si>
    <t>20050228</t>
  </si>
  <si>
    <t>20070327</t>
  </si>
  <si>
    <t>20070611</t>
  </si>
  <si>
    <t>20091031</t>
  </si>
  <si>
    <t>20110713</t>
  </si>
  <si>
    <t>20101214</t>
  </si>
  <si>
    <t>20120528</t>
  </si>
  <si>
    <t>20120530</t>
  </si>
  <si>
    <t>20120627</t>
  </si>
  <si>
    <t>20120926</t>
  </si>
  <si>
    <t>20071019</t>
  </si>
  <si>
    <t>20040915</t>
  </si>
  <si>
    <t>20010831</t>
  </si>
  <si>
    <t>20020514</t>
  </si>
  <si>
    <t>20060621</t>
  </si>
  <si>
    <t>20121010</t>
  </si>
  <si>
    <t>20030915</t>
  </si>
  <si>
    <t>20020812</t>
  </si>
  <si>
    <t>20050926</t>
  </si>
  <si>
    <t>20100308</t>
  </si>
  <si>
    <t>20120327</t>
  </si>
  <si>
    <t>20110131</t>
  </si>
  <si>
    <t>20121214</t>
  </si>
  <si>
    <t>20020628</t>
  </si>
  <si>
    <t>20020731</t>
  </si>
  <si>
    <t>20050317</t>
  </si>
  <si>
    <t>20110511</t>
  </si>
  <si>
    <t>20060327</t>
  </si>
  <si>
    <t>20071129</t>
  </si>
  <si>
    <t>20081203</t>
  </si>
  <si>
    <t>20091016</t>
  </si>
  <si>
    <t>20080822</t>
  </si>
  <si>
    <t>20130307</t>
  </si>
  <si>
    <t>20130924</t>
  </si>
  <si>
    <t>20131216</t>
  </si>
  <si>
    <t>20140110</t>
  </si>
  <si>
    <t>20141111</t>
  </si>
  <si>
    <t>20141208</t>
  </si>
  <si>
    <t>20150121</t>
  </si>
  <si>
    <t>20141226</t>
  </si>
  <si>
    <t>20150421</t>
  </si>
  <si>
    <t>20150605</t>
  </si>
  <si>
    <t>20150609</t>
  </si>
  <si>
    <t>20150720</t>
  </si>
  <si>
    <t>20071031</t>
  </si>
  <si>
    <t>20151023</t>
  </si>
  <si>
    <t>20150101</t>
  </si>
  <si>
    <t>编码</t>
    <phoneticPr fontId="5" type="noConversion"/>
  </si>
  <si>
    <t>描述</t>
    <phoneticPr fontId="5" type="noConversion"/>
  </si>
  <si>
    <t>Z1001</t>
  </si>
  <si>
    <t>固定资产-房屋建筑物-酒店类</t>
  </si>
  <si>
    <t>固定资产-房屋建筑物-非酒店类</t>
  </si>
  <si>
    <t>Z1003</t>
    <phoneticPr fontId="5" type="noConversion"/>
  </si>
  <si>
    <t>固定资产-机器设备</t>
  </si>
  <si>
    <t>Z1004</t>
    <phoneticPr fontId="5" type="noConversion"/>
  </si>
  <si>
    <t>固定资产-运输设备</t>
    <phoneticPr fontId="5" type="noConversion"/>
  </si>
  <si>
    <t>固定资产-电子设备</t>
  </si>
  <si>
    <t>Z1006</t>
    <phoneticPr fontId="5" type="noConversion"/>
  </si>
  <si>
    <t>固定资产-办公设备</t>
  </si>
  <si>
    <t>固定资产-装修费</t>
  </si>
  <si>
    <t>固定资产-家具</t>
  </si>
  <si>
    <t>Z1009</t>
    <phoneticPr fontId="5" type="noConversion"/>
  </si>
  <si>
    <t>固定资产-其他固定资产</t>
  </si>
  <si>
    <t>无形资产-软件</t>
  </si>
  <si>
    <t>Z2002</t>
  </si>
  <si>
    <t>无形资产-土地使用权</t>
  </si>
  <si>
    <t>Z2003</t>
  </si>
  <si>
    <t>无形资产-海域使用权</t>
  </si>
  <si>
    <t>Z2004</t>
  </si>
  <si>
    <t>无形资产-其他无形资产</t>
  </si>
  <si>
    <t>投资性房地产-房屋建筑物</t>
  </si>
  <si>
    <t>投资性房地产-土地使用权</t>
  </si>
  <si>
    <t>Z3003</t>
  </si>
  <si>
    <t>投资性房地产-持有并准备增值后转让的土地使用权</t>
  </si>
  <si>
    <t>Z3004</t>
  </si>
  <si>
    <t>投资性房地产-持有设备</t>
  </si>
  <si>
    <t>Z3005</t>
  </si>
  <si>
    <t>投资性房地产-资本化支出</t>
  </si>
  <si>
    <t>Z3006</t>
  </si>
  <si>
    <t>投资性房地产-公允价值模式-成本</t>
  </si>
  <si>
    <t>Z3007</t>
  </si>
  <si>
    <t>投资性房地产-公允价值模式-公允价值变动</t>
  </si>
  <si>
    <t>Z4001</t>
  </si>
  <si>
    <t>长期待摊费用-租入固定资产改良支出</t>
  </si>
  <si>
    <t>Z4002</t>
  </si>
  <si>
    <t>长期待摊费用-临建设施</t>
  </si>
  <si>
    <t>Z4003</t>
  </si>
  <si>
    <t>长期待摊费用-土地租赁费</t>
  </si>
  <si>
    <t>长期待摊费用-其他长期待摊费用</t>
  </si>
  <si>
    <t>Z4005</t>
  </si>
  <si>
    <t>长期待摊费用-地下人防使用费</t>
  </si>
  <si>
    <t>Z4006</t>
  </si>
  <si>
    <t>长期待摊费用-进店装修</t>
  </si>
  <si>
    <t>名称</t>
    <phoneticPr fontId="5" type="noConversion"/>
  </si>
  <si>
    <t>持有型购物中心</t>
  </si>
  <si>
    <t>持有型写字楼</t>
  </si>
  <si>
    <t>持有型其他物业</t>
    <phoneticPr fontId="5" type="noConversion"/>
  </si>
  <si>
    <t>酒店业务</t>
  </si>
  <si>
    <t>销售型业务</t>
  </si>
  <si>
    <t>一级土地开发</t>
  </si>
  <si>
    <t>物业管理业务</t>
  </si>
  <si>
    <t>景区业态</t>
  </si>
  <si>
    <t>其他业态</t>
  </si>
  <si>
    <t>持有型管理输出</t>
  </si>
  <si>
    <t>待分配业态</t>
  </si>
  <si>
    <t xml:space="preserve">度量单位文本 </t>
    <phoneticPr fontId="5" type="noConversion"/>
  </si>
  <si>
    <t>支</t>
  </si>
  <si>
    <t>部</t>
  </si>
  <si>
    <t>栋</t>
  </si>
  <si>
    <t>块</t>
  </si>
  <si>
    <t>批</t>
  </si>
  <si>
    <t>张</t>
  </si>
  <si>
    <t>组</t>
  </si>
  <si>
    <t>次</t>
  </si>
  <si>
    <t>把</t>
  </si>
  <si>
    <t>件</t>
  </si>
  <si>
    <t>扇</t>
  </si>
  <si>
    <t>幅</t>
  </si>
  <si>
    <t>根</t>
  </si>
  <si>
    <t>款</t>
  </si>
  <si>
    <t>面</t>
  </si>
  <si>
    <t>座</t>
  </si>
  <si>
    <t>位</t>
  </si>
  <si>
    <t>对</t>
  </si>
  <si>
    <t>副</t>
  </si>
  <si>
    <t>合</t>
  </si>
  <si>
    <t>基</t>
  </si>
  <si>
    <t>只</t>
  </si>
  <si>
    <t>资产增加方式</t>
    <phoneticPr fontId="5" type="noConversion"/>
  </si>
  <si>
    <t>资产减少方式</t>
    <phoneticPr fontId="5" type="noConversion"/>
  </si>
  <si>
    <t>ZJ01</t>
    <phoneticPr fontId="5" type="noConversion"/>
  </si>
  <si>
    <t>购入</t>
  </si>
  <si>
    <t>JS01</t>
  </si>
  <si>
    <t>出售</t>
  </si>
  <si>
    <t>ZJ02</t>
  </si>
  <si>
    <t>接受投资</t>
  </si>
  <si>
    <t>JS02</t>
  </si>
  <si>
    <t>盘亏</t>
  </si>
  <si>
    <t>接受捐赠</t>
  </si>
  <si>
    <t>JS03</t>
  </si>
  <si>
    <t>报废</t>
  </si>
  <si>
    <t>ZJ04</t>
  </si>
  <si>
    <t>盘盈</t>
  </si>
  <si>
    <t>JS04</t>
  </si>
  <si>
    <t>转出至集团内部公司</t>
  </si>
  <si>
    <t>ZJ05</t>
  </si>
  <si>
    <t>在建工程转入</t>
  </si>
  <si>
    <t>其他减少</t>
  </si>
  <si>
    <t>ZJ06</t>
  </si>
  <si>
    <t>融资租入</t>
  </si>
  <si>
    <t>自建</t>
  </si>
  <si>
    <t>ZJ08</t>
  </si>
  <si>
    <t>自集团内部公司转入</t>
  </si>
  <si>
    <t>ZJ09</t>
    <phoneticPr fontId="5" type="noConversion"/>
  </si>
  <si>
    <t>其他增加</t>
  </si>
  <si>
    <t>编号</t>
    <phoneticPr fontId="5" type="noConversion"/>
  </si>
  <si>
    <t>描述</t>
    <phoneticPr fontId="5" type="noConversion"/>
  </si>
  <si>
    <t>在途</t>
  </si>
  <si>
    <t>ZT02</t>
    <phoneticPr fontId="5" type="noConversion"/>
  </si>
  <si>
    <t>在用</t>
    <phoneticPr fontId="5" type="noConversion"/>
  </si>
  <si>
    <t>ZT03</t>
  </si>
  <si>
    <t>在库</t>
  </si>
  <si>
    <t>ZT04</t>
  </si>
  <si>
    <t>租出</t>
  </si>
  <si>
    <t>待处置</t>
  </si>
  <si>
    <t>ZT06</t>
  </si>
  <si>
    <t>已处置</t>
  </si>
  <si>
    <t>代码</t>
    <phoneticPr fontId="5" type="noConversion"/>
  </si>
  <si>
    <t>描述</t>
    <phoneticPr fontId="5" type="noConversion"/>
  </si>
  <si>
    <t>Z02</t>
    <phoneticPr fontId="5" type="noConversion"/>
  </si>
  <si>
    <t>固定资产折旧，直线法，残值率0%（下月开始计提折旧）</t>
    <phoneticPr fontId="5" type="noConversion"/>
  </si>
  <si>
    <t>Z03</t>
  </si>
  <si>
    <t>固定资产折旧，直线法，残值率10%（下月开始计提折旧）</t>
  </si>
  <si>
    <t>Z04</t>
  </si>
  <si>
    <t>不计提折旧</t>
  </si>
  <si>
    <t>无形资产摊销，残值率0%</t>
  </si>
  <si>
    <t>Z07</t>
  </si>
  <si>
    <t>无形资产摊销，残值率5%</t>
  </si>
  <si>
    <t>Z08</t>
  </si>
  <si>
    <t>固定资产，直线法，残值率0% （当月开始计提折旧）</t>
  </si>
  <si>
    <t>Z09</t>
  </si>
  <si>
    <t>Z10</t>
  </si>
  <si>
    <t>净值剩余年限折旧，直线法，残值率10% （下月开始计提折旧）</t>
  </si>
  <si>
    <t>Z11</t>
  </si>
  <si>
    <t>净值剩余年限折旧，直线法，残值率0% （下月开始计提折旧）</t>
  </si>
  <si>
    <t>判断资产分类是否在清单中</t>
    <phoneticPr fontId="3" type="noConversion"/>
  </si>
  <si>
    <t>判断单位是否在清单中</t>
    <phoneticPr fontId="3" type="noConversion"/>
  </si>
  <si>
    <t>判断业务范围是否在清单中</t>
    <phoneticPr fontId="3" type="noConversion"/>
  </si>
  <si>
    <t>控制范围</t>
  </si>
  <si>
    <t>成本中心</t>
  </si>
  <si>
    <t>开始生效日期</t>
  </si>
  <si>
    <t>有效截至日期</t>
  </si>
  <si>
    <t>一般姓名</t>
  </si>
  <si>
    <t>说明</t>
  </si>
  <si>
    <t>成本中心类型</t>
  </si>
  <si>
    <t>标准层次结构区域</t>
  </si>
  <si>
    <t>使用“ZLZD”即可</t>
  </si>
  <si>
    <t>参照“成本中心命名规则”页签录入</t>
  </si>
  <si>
    <t>使用“20150101”即可</t>
  </si>
  <si>
    <t>使用“99991231”即可</t>
  </si>
  <si>
    <t>成本中心名称描述，参照参照“成本中心命名规则”页签</t>
  </si>
  <si>
    <t>成本中心负责人</t>
  </si>
  <si>
    <t>使用“L”即可</t>
  </si>
  <si>
    <t>城市公司的代码</t>
  </si>
  <si>
    <t>ZLZD</t>
  </si>
  <si>
    <t>99991231</t>
  </si>
  <si>
    <t>办公室-管理费用</t>
  </si>
  <si>
    <t>L</t>
  </si>
  <si>
    <t>T020019619</t>
  </si>
  <si>
    <t>财务部-管理费用</t>
  </si>
  <si>
    <t>T020039619</t>
  </si>
  <si>
    <t>财务部-财务费用</t>
  </si>
  <si>
    <t>客户服务部-管理费用</t>
  </si>
  <si>
    <t>X010069619</t>
  </si>
  <si>
    <t>客户服务部-主营业务成本-物业管理成本</t>
  </si>
  <si>
    <t>客户服务部-主营业务成本-出租</t>
  </si>
  <si>
    <t>X010029619</t>
  </si>
  <si>
    <t>客户服务部-销售费用</t>
  </si>
  <si>
    <t>工程采购部-管理费用</t>
  </si>
  <si>
    <t>T170069619</t>
  </si>
  <si>
    <t>工程采购部-主营业务成本-物业管理成本</t>
  </si>
  <si>
    <t>工程采购部-主营业务成本-出租</t>
  </si>
  <si>
    <t>安全环保部-管理费用</t>
  </si>
  <si>
    <t>T220069619</t>
  </si>
  <si>
    <t>安全环保部-主营业务成本-物业管理成本</t>
  </si>
  <si>
    <t>安全环保部-主营业务成本-出租</t>
  </si>
  <si>
    <t>项目发展部-管理费用</t>
  </si>
  <si>
    <t>X020029619</t>
  </si>
  <si>
    <t>项目发展部-销售费用</t>
  </si>
  <si>
    <t>项目发展部-主营业务成本-出租</t>
  </si>
  <si>
    <t>T010119769</t>
  </si>
  <si>
    <t>总经办-公主郡一期-管理费用</t>
  </si>
  <si>
    <t>陈志勇</t>
  </si>
  <si>
    <t>T010219769</t>
  </si>
  <si>
    <t>总经办-公主郡二期-管理费用</t>
  </si>
  <si>
    <t>T010319769</t>
  </si>
  <si>
    <t>总经办-公主郡三期-管理费用</t>
  </si>
  <si>
    <t>T020039769</t>
  </si>
  <si>
    <t>T020119769</t>
  </si>
  <si>
    <t>财务部-公主郡一期-管理费用</t>
  </si>
  <si>
    <t>T020219769</t>
  </si>
  <si>
    <t>财务部-公主郡二期-管理费用</t>
  </si>
  <si>
    <t>财务部-公主郡三期-管理费用</t>
  </si>
  <si>
    <t>T050319769</t>
  </si>
  <si>
    <t>人力资源部-公主郡一期-管理费用</t>
  </si>
  <si>
    <t>T050419769</t>
  </si>
  <si>
    <t>人力资源部-公主郡二期-管理费用</t>
  </si>
  <si>
    <t>人力资源部-公主郡三期-管理费用</t>
  </si>
  <si>
    <t>T150919769</t>
  </si>
  <si>
    <t>物业管理部-公主郡一期-管理费用</t>
  </si>
  <si>
    <t>T151019769</t>
  </si>
  <si>
    <t>物业管理部-公主郡二期-管理费用</t>
  </si>
  <si>
    <t>T151119769</t>
  </si>
  <si>
    <t>物业管理部-公主郡三期-管理费用</t>
  </si>
  <si>
    <t>T170169769</t>
  </si>
  <si>
    <t>工程采购部-公主郡一期-主营业务成本-物业管理成本</t>
  </si>
  <si>
    <t>T170269769</t>
  </si>
  <si>
    <t>工程采购部-公主郡二期-主营业务成本-物业管理成本</t>
  </si>
  <si>
    <t>工程采购部-公主郡三期-主营业务成本-物业管理成本</t>
  </si>
  <si>
    <t>T220169769</t>
  </si>
  <si>
    <t>安全环保部-公主郡一期-主营业务成本-物业管理成本</t>
  </si>
  <si>
    <t>胡万飞</t>
  </si>
  <si>
    <t>T220269769</t>
  </si>
  <si>
    <t>安全环保部-公主郡二期-主营业务成本-物业管理成本</t>
  </si>
  <si>
    <t>T220369769</t>
  </si>
  <si>
    <t>安全环保部-公主郡三期-主营业务成本-物业管理成本</t>
  </si>
  <si>
    <t>X010169769</t>
  </si>
  <si>
    <t>客户服务部-公主郡一期-主营业务成本-物业管理成本</t>
  </si>
  <si>
    <t>X010269769</t>
  </si>
  <si>
    <t>客户服务部-公主郡二期-主营业务成本-物业管理成本</t>
  </si>
  <si>
    <t>客户服务部-公主郡三期-主营业务成本-物业管理成本</t>
  </si>
  <si>
    <t>物业部-行政综合部-管理费用</t>
  </si>
  <si>
    <t>物业部-客服部-主营业务成本-物业管理成本</t>
  </si>
  <si>
    <t>物业部-安全事务部-主营业务成本-物业管理成本</t>
  </si>
  <si>
    <t>物业部-工程部-主营业务成本-物业管理成本</t>
  </si>
  <si>
    <t>物业部-大中华服务中心-主营业务成本-物业管理成本</t>
  </si>
  <si>
    <t>陈言魁</t>
  </si>
  <si>
    <t>W010669629</t>
  </si>
  <si>
    <t>物业部-集团后勤-主营业务成本-物业管理成本</t>
  </si>
  <si>
    <t>物业部-地产中心-主营业务成本-物业管理成本</t>
  </si>
  <si>
    <t>W010839629</t>
  </si>
  <si>
    <t>物业部-其他-财务费用</t>
  </si>
  <si>
    <t>T020019624</t>
  </si>
  <si>
    <t>T020039624</t>
  </si>
  <si>
    <t>主营业务成本-物业管理成本</t>
  </si>
  <si>
    <t>总经办-管理费用</t>
  </si>
  <si>
    <t>T050019659</t>
  </si>
  <si>
    <t>人力资源部-管理费用</t>
  </si>
  <si>
    <t>T020019659</t>
  </si>
  <si>
    <t>规划设计部-管理费用</t>
  </si>
  <si>
    <t>T030419659</t>
  </si>
  <si>
    <t>办公室-综合部-管理费用</t>
  </si>
  <si>
    <t>T200029659</t>
  </si>
  <si>
    <t>T020039659</t>
  </si>
  <si>
    <t>T170099659</t>
  </si>
  <si>
    <t>工程采购部-开发间接费</t>
  </si>
  <si>
    <t>T210099659</t>
  </si>
  <si>
    <t>规划设计部-开发间接费</t>
  </si>
  <si>
    <t>T220099659</t>
  </si>
  <si>
    <t>安全环保部-开发间接费</t>
  </si>
  <si>
    <t>T230099659</t>
  </si>
  <si>
    <t>预算合约部-开发间接费</t>
  </si>
  <si>
    <t>X020099659</t>
  </si>
  <si>
    <t>T030099745</t>
  </si>
  <si>
    <t>办公室-开发间接费</t>
  </si>
  <si>
    <t>办公室- 开发间接费</t>
  </si>
  <si>
    <t>T020039745</t>
  </si>
  <si>
    <t>T020019745</t>
  </si>
  <si>
    <t>T170019745</t>
  </si>
  <si>
    <t>T200029745</t>
  </si>
  <si>
    <t>营销管理部-销售费用</t>
  </si>
  <si>
    <t>T200019745</t>
  </si>
  <si>
    <t>营销管理部-管理费用</t>
  </si>
  <si>
    <t>T030019636</t>
  </si>
  <si>
    <t>综合办公室-管理费用</t>
  </si>
  <si>
    <t>T020039636</t>
  </si>
  <si>
    <t>运营管理部-管理费用</t>
  </si>
  <si>
    <t>招商运营部-管理费用</t>
  </si>
  <si>
    <t>研策发展组-管理费用</t>
  </si>
  <si>
    <t>T030089699</t>
  </si>
  <si>
    <t>T020039699</t>
  </si>
  <si>
    <t>T010019639</t>
  </si>
  <si>
    <t>T020039639</t>
  </si>
  <si>
    <t>T040019639</t>
  </si>
  <si>
    <t>法律部-管理费用</t>
  </si>
  <si>
    <t>T050019639</t>
  </si>
  <si>
    <t>T170049639</t>
  </si>
  <si>
    <t>工程采购部-主营业务成本-销售商品</t>
  </si>
  <si>
    <t>T200019639</t>
  </si>
  <si>
    <t>T200029639</t>
  </si>
  <si>
    <t>T220019639</t>
  </si>
  <si>
    <t>T230019639</t>
  </si>
  <si>
    <t>预算合约部-管理费用</t>
  </si>
  <si>
    <t>X010019639</t>
  </si>
  <si>
    <t>X010049639</t>
  </si>
  <si>
    <t>客户服务部-主营业务成本-销售商品</t>
  </si>
  <si>
    <t>X020019639</t>
  </si>
  <si>
    <t>项目发展部（前期部、战略计划部）-管理费用</t>
  </si>
  <si>
    <t>X020049639</t>
  </si>
  <si>
    <t>项目发展部（前期部、战略计划部）-主营业务成本-销售商品</t>
  </si>
  <si>
    <t>代怡</t>
  </si>
  <si>
    <t>T020039618</t>
  </si>
  <si>
    <t>T170019618</t>
  </si>
  <si>
    <t>温伟斌</t>
  </si>
  <si>
    <t>T170069618</t>
  </si>
  <si>
    <t>T170089618</t>
  </si>
  <si>
    <t>T220019618</t>
  </si>
  <si>
    <t>T220069618</t>
  </si>
  <si>
    <t>T220089618</t>
  </si>
  <si>
    <t>X010019618</t>
  </si>
  <si>
    <t>X010069618</t>
  </si>
  <si>
    <t>T010019602</t>
  </si>
  <si>
    <t>T020039602</t>
  </si>
  <si>
    <t>办公室-品质部-管理费用</t>
  </si>
  <si>
    <t>T030219602</t>
  </si>
  <si>
    <t>办公室-经营部-管理费用</t>
  </si>
  <si>
    <t>办公室-行政部-管理费用</t>
  </si>
  <si>
    <t>T050019602</t>
  </si>
  <si>
    <t>物业管理部-御嶺湾项目-主营业务成本-物业管理成本</t>
  </si>
  <si>
    <t>T150269602</t>
  </si>
  <si>
    <t>物业管理部-祥云项目-主营业务成本-物业管理成本</t>
  </si>
  <si>
    <t>物业管理部-香榭项目-主营业务成本-物业管理成本</t>
  </si>
  <si>
    <t>物业管理部-香颂项目-主营业务成本-物业管理成本</t>
  </si>
  <si>
    <t>物业管理部-锦云项目-主营业务成本-物业管理成本</t>
  </si>
  <si>
    <t>T150669602</t>
  </si>
  <si>
    <t>物业管理部-鸿云项目-主营业务成本-物业管理成本</t>
  </si>
  <si>
    <t>T150769602</t>
  </si>
  <si>
    <t>物业管理部-酒城项目-主营业务成本-物业管理成本</t>
  </si>
  <si>
    <t>T150869602</t>
  </si>
  <si>
    <t>物业管理部-祥云里项目-主营业务成本-物业管理成本</t>
  </si>
  <si>
    <t>T150969602</t>
  </si>
  <si>
    <t>物业管理部-凯莱帝景项目-主营业务成本-物业管理成本</t>
  </si>
  <si>
    <t>T151069602</t>
  </si>
  <si>
    <t>物业管理部-地产服务部-主营业务成本-物业管理成本</t>
  </si>
  <si>
    <t>T151169602</t>
  </si>
  <si>
    <t>物业管理部-渠道部-主营业务成本-物业管理成本</t>
  </si>
  <si>
    <t>T151269602</t>
  </si>
  <si>
    <t>物业管理部-御嶺湾会所-主营业务成本-物业管理成本</t>
  </si>
  <si>
    <t>物业管理部-保修中心-主营业务成本-物业管理成本</t>
  </si>
  <si>
    <t>T151469602</t>
  </si>
  <si>
    <t>物业管理部-悦所-主营业务成本-物业管理成本</t>
  </si>
  <si>
    <t>T151569602</t>
  </si>
  <si>
    <t>物业管理部-香榭会所-主营业务成本-物业管理成本</t>
  </si>
  <si>
    <t>T020039611</t>
  </si>
  <si>
    <t>梁石雄</t>
  </si>
  <si>
    <t>深圳公司</t>
  </si>
  <si>
    <t>9612</t>
  </si>
  <si>
    <t>韩新潮</t>
  </si>
  <si>
    <t>T020039617</t>
  </si>
  <si>
    <t>T020069617</t>
  </si>
  <si>
    <t>财务部-主营业务成本-物业管理成本</t>
  </si>
  <si>
    <t>T020089617</t>
  </si>
  <si>
    <t>财务部-主营业务成本-出租</t>
  </si>
  <si>
    <t>代  怡</t>
  </si>
  <si>
    <t>T030039617</t>
  </si>
  <si>
    <t>办公室-财务费用</t>
  </si>
  <si>
    <t>T030069617</t>
  </si>
  <si>
    <t>办公室-主营业务成本-物业管理成本</t>
  </si>
  <si>
    <t>办公室-主营业务成本-出租</t>
  </si>
  <si>
    <t>T170019617</t>
  </si>
  <si>
    <t>T170039617</t>
  </si>
  <si>
    <t>工程采购部-财务费用</t>
  </si>
  <si>
    <t>T170069617</t>
  </si>
  <si>
    <t>T170089617</t>
  </si>
  <si>
    <t>T190019617</t>
  </si>
  <si>
    <t>工会-管理费用</t>
  </si>
  <si>
    <t>T190039617</t>
  </si>
  <si>
    <t>工会-财务费用</t>
  </si>
  <si>
    <t>T190069617</t>
  </si>
  <si>
    <t>工会-主营业务成本-物业管理成本</t>
  </si>
  <si>
    <t>T190089617</t>
  </si>
  <si>
    <t>工会-主营业务成本-出租</t>
  </si>
  <si>
    <t>T200019617</t>
  </si>
  <si>
    <t>T200039617</t>
  </si>
  <si>
    <t>营销管理部-财务费用</t>
  </si>
  <si>
    <t>T200069617</t>
  </si>
  <si>
    <t>营销管理部-主营业务成本-物业管理成本</t>
  </si>
  <si>
    <t>营销管理部-主营业务成本-出租</t>
  </si>
  <si>
    <t>T220019617</t>
  </si>
  <si>
    <t>T220039617</t>
  </si>
  <si>
    <t>安全环保部-财务费用</t>
  </si>
  <si>
    <t>T220069617</t>
  </si>
  <si>
    <t>T220089617</t>
  </si>
  <si>
    <t>项目部-城区客服中心-管理费用</t>
  </si>
  <si>
    <t>Z010139617</t>
  </si>
  <si>
    <t>项目部-城区客服中心-财务费用</t>
  </si>
  <si>
    <t>项目部-城区客服中心-主营业务成本-物业管理成本</t>
  </si>
  <si>
    <t>项目部-城区客服中心-主营业务成本-出租</t>
  </si>
  <si>
    <t>T150719608</t>
  </si>
  <si>
    <t>物业管理部-物业部本部-管理费用</t>
  </si>
  <si>
    <t>张艳</t>
  </si>
  <si>
    <t>T150739608</t>
  </si>
  <si>
    <t>物业管理部-物业部本部-财务费用</t>
  </si>
  <si>
    <t>尤依依</t>
  </si>
  <si>
    <t>T150769608</t>
  </si>
  <si>
    <t>物业管理部-物业部本部-主营业务成本-物业管理成本</t>
  </si>
  <si>
    <t>顾燕青</t>
  </si>
  <si>
    <t>T010019610</t>
  </si>
  <si>
    <t>姚平</t>
  </si>
  <si>
    <t>T020019610</t>
  </si>
  <si>
    <t>何新蕙</t>
  </si>
  <si>
    <t>T020039610</t>
  </si>
  <si>
    <t>T030019610</t>
  </si>
  <si>
    <t>边燕玲</t>
  </si>
  <si>
    <t>T040019610</t>
  </si>
  <si>
    <t>T050019610</t>
  </si>
  <si>
    <t>T150069610</t>
  </si>
  <si>
    <t>物业管理部-主营业务成本-物业管理成本</t>
  </si>
  <si>
    <t>物业管理部-管理费用</t>
  </si>
  <si>
    <t>9607</t>
  </si>
  <si>
    <t>物业管理部-财务费用</t>
  </si>
  <si>
    <t>T150069607</t>
  </si>
  <si>
    <t>T010019607</t>
  </si>
  <si>
    <t>T020019607</t>
  </si>
  <si>
    <t>T030019607</t>
  </si>
  <si>
    <t>T040019607</t>
  </si>
  <si>
    <t>T050019607</t>
  </si>
  <si>
    <t>人力资源-管理费用</t>
  </si>
  <si>
    <t>w010119600</t>
  </si>
  <si>
    <t>物业部-其他-管理费用</t>
  </si>
  <si>
    <t>冯安静</t>
  </si>
  <si>
    <t>w010139600</t>
  </si>
  <si>
    <t>吴琳</t>
  </si>
  <si>
    <t>W010219601</t>
  </si>
  <si>
    <t>W010319601</t>
  </si>
  <si>
    <t>王彦蓝</t>
  </si>
  <si>
    <t>W010419601</t>
  </si>
  <si>
    <t>物业部-品质工程部-管理费用</t>
  </si>
  <si>
    <t>高淑贞</t>
  </si>
  <si>
    <t>物业部-宝河裕宝服务中心-主营业务成本-物业管理成本</t>
  </si>
  <si>
    <t>姬福全</t>
  </si>
  <si>
    <t>物业部-海滨广场服务中心-主营业务成本-物业管理成本</t>
  </si>
  <si>
    <t>陈文龙</t>
  </si>
  <si>
    <t>物业部-宝乐新玥庭服务中心-主营业务成本-物业管理成本</t>
  </si>
  <si>
    <t>李循杰</t>
  </si>
  <si>
    <t>物业部-宝雅服务中心-主营业务成本-物业管理成本</t>
  </si>
  <si>
    <t>罗简宾</t>
  </si>
  <si>
    <t>物业部-卡罗社区服务中心-主营业务成本-物业管理成本</t>
  </si>
  <si>
    <t>冯新明</t>
  </si>
  <si>
    <t>物业部-幸福花园服务中心-主营业务成本-物业管理成本</t>
  </si>
  <si>
    <t>梁小冰</t>
  </si>
  <si>
    <t>物业部-澜山花园服务中心-主营业务成本-物业管理成本</t>
  </si>
  <si>
    <t>汪志强</t>
  </si>
  <si>
    <t>物业部-鸿云花园服务中心-主营业务成本-物业管理成本</t>
  </si>
  <si>
    <t>钟想清</t>
  </si>
  <si>
    <t>物业部-锦云花园服务中心-主营业务成本-物业管理成本</t>
  </si>
  <si>
    <t>刘伟华</t>
  </si>
  <si>
    <t>物业部-一品澜山服务中心-主营业务成本-物业管理成本</t>
  </si>
  <si>
    <t>陈琦</t>
  </si>
  <si>
    <t>物业部-商务公园服务中心-主营业务成本-物业管理成本</t>
  </si>
  <si>
    <t>葛晓明</t>
  </si>
  <si>
    <t>物业部-祥云服务中心-主营业务成本-物业管理成本</t>
  </si>
  <si>
    <t>物业部-凤凰里服务中心-主营业务成本-物业管理成本</t>
  </si>
  <si>
    <t>梅春维</t>
  </si>
  <si>
    <t>物业部-云景国际服务中心-主营业务成本-物业管理成本</t>
  </si>
  <si>
    <t>曹春雨</t>
  </si>
  <si>
    <t>物业部-紫云服务中心-主营业务成本-物业管理成本</t>
  </si>
  <si>
    <t>吴加农</t>
  </si>
  <si>
    <t>Z010119603</t>
  </si>
  <si>
    <t>项目部-大悦城项目A区-管理费用</t>
  </si>
  <si>
    <t>大悦城</t>
  </si>
  <si>
    <t>Z010139603</t>
  </si>
  <si>
    <t>项目部-大悦城项目A区-财务费用</t>
  </si>
  <si>
    <t>Z010169603</t>
  </si>
  <si>
    <t>项目部-大悦城项目A区-主营业务成本-物业管理成本</t>
  </si>
  <si>
    <t>Z010219603</t>
  </si>
  <si>
    <t>项目部-大悦城项目B区-管理费用</t>
  </si>
  <si>
    <t>Z010239603</t>
  </si>
  <si>
    <t>项目部-大悦城项目B区-财务费用</t>
  </si>
  <si>
    <t>Z010269603</t>
  </si>
  <si>
    <t>项目部-大悦城项目B区-主营业务成本-物业管理成本</t>
  </si>
  <si>
    <t>Z010319603</t>
  </si>
  <si>
    <t>项目部-大悦城项目C区-管理费用</t>
  </si>
  <si>
    <t>Z010339603</t>
  </si>
  <si>
    <t>项目部-大悦城项目C区-财务费用</t>
  </si>
  <si>
    <t>Z010369603</t>
  </si>
  <si>
    <t>项目部-大悦城项目C区-主营业务成本-物业管理成本</t>
  </si>
  <si>
    <t>Z010419603</t>
  </si>
  <si>
    <t>项目部-大悦城项目D区-管理费用</t>
  </si>
  <si>
    <t>Z010439603</t>
  </si>
  <si>
    <t>项目部-大悦城项目D区-财务费用</t>
  </si>
  <si>
    <t>Z010469603</t>
  </si>
  <si>
    <t>项目部-大悦城项目D区-主营业务成本-物业管理成本</t>
  </si>
  <si>
    <t>Z010519603</t>
  </si>
  <si>
    <t>项目部-中粮广场住宅项目-管理费用</t>
  </si>
  <si>
    <t>隆玺</t>
  </si>
  <si>
    <t>Z010539603</t>
  </si>
  <si>
    <t>项目部-中粮广场住宅项目-财务费用</t>
  </si>
  <si>
    <t>Z010569603</t>
  </si>
  <si>
    <t>项目部-中粮广场住宅项目-主营业务成本-物业管理成本</t>
  </si>
  <si>
    <t>Z010619603</t>
  </si>
  <si>
    <t>项目部-中粮广场商业项目-管理费用</t>
  </si>
  <si>
    <t>商业</t>
  </si>
  <si>
    <t>Z010639603</t>
  </si>
  <si>
    <t>项目部-中粮广场商业项目-财务费用</t>
  </si>
  <si>
    <t>Z010669603</t>
  </si>
  <si>
    <t>项目部-中粮广场商业项目-主营业务成本-物业管理成本</t>
  </si>
  <si>
    <t>Z010719603</t>
  </si>
  <si>
    <t>项目部-航院回迁房项目-管理费用</t>
  </si>
  <si>
    <t>回迁房</t>
  </si>
  <si>
    <t>Z010739603</t>
  </si>
  <si>
    <t>项目部-航院回迁房项目-财务费用</t>
  </si>
  <si>
    <t>Z010769603</t>
  </si>
  <si>
    <t>项目部-航院回迁房项目-主营业务成本-物业管理成本</t>
  </si>
  <si>
    <t>Z010819603</t>
  </si>
  <si>
    <t>项目部-悦客会-管理费用</t>
  </si>
  <si>
    <t>悦客会</t>
  </si>
  <si>
    <t>Z010839603</t>
  </si>
  <si>
    <t>项目部-悦客会-财务费用</t>
  </si>
  <si>
    <t>Z010869603</t>
  </si>
  <si>
    <t>项目部-悦客会-主营业务成本-物业管理成本</t>
  </si>
  <si>
    <t>Z010919603</t>
  </si>
  <si>
    <t>项目部-办公楼-管理费用</t>
  </si>
  <si>
    <t>办公楼</t>
  </si>
  <si>
    <t>Z010939603</t>
  </si>
  <si>
    <t>项目部-办公楼-财务费用</t>
  </si>
  <si>
    <t>Z010969603</t>
  </si>
  <si>
    <t>项目部-办公楼-主营业务成本-物业管理成本</t>
  </si>
  <si>
    <t>T010019604</t>
  </si>
  <si>
    <t>9604</t>
  </si>
  <si>
    <t>T020019604</t>
  </si>
  <si>
    <t>T020039604</t>
  </si>
  <si>
    <t>T030019604</t>
  </si>
  <si>
    <t>T040019604</t>
  </si>
  <si>
    <t>T050019604</t>
  </si>
  <si>
    <t>T150069604</t>
  </si>
  <si>
    <t>使用保管部门</t>
    <phoneticPr fontId="3" type="noConversion"/>
  </si>
  <si>
    <t>判断使用保管部门是否在清单中</t>
    <phoneticPr fontId="3" type="noConversion"/>
  </si>
  <si>
    <t>T030019699</t>
    <phoneticPr fontId="3" type="noConversion"/>
  </si>
  <si>
    <t>功能范围</t>
  </si>
  <si>
    <t>功能范围描述</t>
  </si>
  <si>
    <t>参照“功能范围”页签，录入</t>
  </si>
  <si>
    <t>根据L列信息M列信息自动带出</t>
  </si>
  <si>
    <t>ZL01</t>
  </si>
  <si>
    <t>管理费用</t>
  </si>
  <si>
    <t>ZL03</t>
  </si>
  <si>
    <t>财务费用</t>
  </si>
  <si>
    <t>ZL06</t>
  </si>
  <si>
    <t>ZL08</t>
  </si>
  <si>
    <t>主营业务成本-出租</t>
  </si>
  <si>
    <t>ZL02</t>
  </si>
  <si>
    <t>销售费用</t>
  </si>
  <si>
    <t>财务部-财务费用</t>
    <phoneticPr fontId="5" type="noConversion"/>
  </si>
  <si>
    <t>财务部-主营业务成本-物业管理成本</t>
    <phoneticPr fontId="5" type="noConversion"/>
  </si>
  <si>
    <t>负责人</t>
    <phoneticPr fontId="5" type="noConversion"/>
  </si>
  <si>
    <t>负责人</t>
    <phoneticPr fontId="5" type="noConversion"/>
  </si>
  <si>
    <t>ZL09</t>
  </si>
  <si>
    <t>开发间接费</t>
  </si>
  <si>
    <t>负责人</t>
    <phoneticPr fontId="5" type="noConversion"/>
  </si>
  <si>
    <t>综合办公室-主营业务成本-出租</t>
    <phoneticPr fontId="5" type="noConversion"/>
  </si>
  <si>
    <t>综合办公室-主营业务成本-出租</t>
    <phoneticPr fontId="5" type="noConversion"/>
  </si>
  <si>
    <t>主营业务成本-出租</t>
    <phoneticPr fontId="5" type="noConversion"/>
  </si>
  <si>
    <t>招商运营部-主营业务成本-出租</t>
    <phoneticPr fontId="5" type="noConversion"/>
  </si>
  <si>
    <t>招商运营部-主营业务成本-出租</t>
    <phoneticPr fontId="5" type="noConversion"/>
  </si>
  <si>
    <t>运营管理部-主营业务成本-出租</t>
    <phoneticPr fontId="5" type="noConversion"/>
  </si>
  <si>
    <t>办公室-综合部-主营业务成本-出租</t>
    <phoneticPr fontId="5" type="noConversion"/>
  </si>
  <si>
    <t>办公室-综合部-主营业务成本-出租</t>
    <phoneticPr fontId="5" type="noConversion"/>
  </si>
  <si>
    <t>ZL04</t>
  </si>
  <si>
    <t>主营业务成本-销售商品</t>
  </si>
  <si>
    <t>总经办-管理费用</t>
    <phoneticPr fontId="5" type="noConversion"/>
  </si>
  <si>
    <t>唐敬东</t>
    <phoneticPr fontId="5" type="noConversion"/>
  </si>
  <si>
    <t>财务部-财务费用</t>
    <phoneticPr fontId="3" type="noConversion"/>
  </si>
  <si>
    <t>办公室-品质部-管理费用</t>
    <phoneticPr fontId="3" type="noConversion"/>
  </si>
  <si>
    <t>办公室-经营部-管理费用</t>
    <phoneticPr fontId="3" type="noConversion"/>
  </si>
  <si>
    <t>唐敬东</t>
    <phoneticPr fontId="5" type="noConversion"/>
  </si>
  <si>
    <t>办公室-行政部-管理费用</t>
    <phoneticPr fontId="3" type="noConversion"/>
  </si>
  <si>
    <t>人力资源部-管理费用</t>
    <phoneticPr fontId="5" type="noConversion"/>
  </si>
  <si>
    <t>物业管理部-御嶺湾-主营成本-物业成本</t>
    <phoneticPr fontId="3" type="noConversion"/>
  </si>
  <si>
    <t>物业管理部-祥云-主营成本-物业成本</t>
    <phoneticPr fontId="3" type="noConversion"/>
  </si>
  <si>
    <t>物业管理部-香榭-主营成本-物业成本</t>
    <phoneticPr fontId="3" type="noConversion"/>
  </si>
  <si>
    <t>物业管理部-香颂-主营成本-物业成本</t>
    <phoneticPr fontId="3" type="noConversion"/>
  </si>
  <si>
    <t>物业管理部-锦云-主营成本-物业成本</t>
    <phoneticPr fontId="3" type="noConversion"/>
  </si>
  <si>
    <t>物业管理部-鸿云-主营成本-物业成本</t>
    <phoneticPr fontId="3" type="noConversion"/>
  </si>
  <si>
    <t>唐敬东</t>
    <phoneticPr fontId="5" type="noConversion"/>
  </si>
  <si>
    <t>物业管理部-酒城-主营成本-物业成本</t>
    <phoneticPr fontId="3" type="noConversion"/>
  </si>
  <si>
    <t>物业管理部-祥云里-主营成本-物业成本</t>
    <phoneticPr fontId="3" type="noConversion"/>
  </si>
  <si>
    <t>物业管理部-凯莱帝景-主营成本-物业成本</t>
    <phoneticPr fontId="3" type="noConversion"/>
  </si>
  <si>
    <t>物业管理部-地产部-主营成本-物业成本</t>
    <phoneticPr fontId="3" type="noConversion"/>
  </si>
  <si>
    <t>物业管理部-渠道部-主营成本-物业成本</t>
    <phoneticPr fontId="3" type="noConversion"/>
  </si>
  <si>
    <t>物业管理部-御嶺湾会所-主营成本-物业成</t>
    <phoneticPr fontId="3" type="noConversion"/>
  </si>
  <si>
    <t>物业管理部-保修中心-主营成本-物业成本</t>
    <phoneticPr fontId="3" type="noConversion"/>
  </si>
  <si>
    <t>物业管理部-悦所-主营成本-物业成本</t>
    <phoneticPr fontId="3" type="noConversion"/>
  </si>
  <si>
    <t>物业管理部-香榭会所-主营成本-物业成本</t>
    <phoneticPr fontId="3" type="noConversion"/>
  </si>
  <si>
    <t>项目部-客服中心-管理费用</t>
    <phoneticPr fontId="5" type="noConversion"/>
  </si>
  <si>
    <t>项目部-客服中心-管理费用</t>
    <phoneticPr fontId="5" type="noConversion"/>
  </si>
  <si>
    <t>项目部-客服中心-主营业务成本-出租</t>
    <phoneticPr fontId="5" type="noConversion"/>
  </si>
  <si>
    <t>项目部-招商运营部-管理费用</t>
    <phoneticPr fontId="5" type="noConversion"/>
  </si>
  <si>
    <t>项目部-招商运营部-管理费用</t>
    <phoneticPr fontId="5" type="noConversion"/>
  </si>
  <si>
    <t>安全环保部-管理费用</t>
    <phoneticPr fontId="5" type="noConversion"/>
  </si>
  <si>
    <t>安全环保部-管理费用</t>
    <phoneticPr fontId="5" type="noConversion"/>
  </si>
  <si>
    <t>项目部-后勤中心-管理费用</t>
    <phoneticPr fontId="5" type="noConversion"/>
  </si>
  <si>
    <t>项目部-后勤中心-管理费用</t>
    <phoneticPr fontId="5" type="noConversion"/>
  </si>
  <si>
    <t>项目部-招商运营部-主营业务成本-物业管理成本</t>
    <phoneticPr fontId="5" type="noConversion"/>
  </si>
  <si>
    <t>安全环保部-主营业务成本-物业管理成本</t>
    <phoneticPr fontId="5" type="noConversion"/>
  </si>
  <si>
    <t>项目部-后勤中心-主营业务成本-物业管理成本</t>
    <phoneticPr fontId="5" type="noConversion"/>
  </si>
  <si>
    <t>人力资源部-管理费用</t>
    <phoneticPr fontId="5" type="noConversion"/>
  </si>
  <si>
    <t>人力资源部-管理费用</t>
    <phoneticPr fontId="5" type="noConversion"/>
  </si>
  <si>
    <t>物业管理部-主营业务成本-物业管理成本</t>
    <phoneticPr fontId="5" type="noConversion"/>
  </si>
  <si>
    <t>财务部-管理费用</t>
    <phoneticPr fontId="3" type="noConversion"/>
  </si>
  <si>
    <t>办公室-人事行政部-管理费用</t>
    <phoneticPr fontId="3" type="noConversion"/>
  </si>
  <si>
    <t>物业部-品质工程部-管理费用</t>
    <phoneticPr fontId="3" type="noConversion"/>
  </si>
  <si>
    <t>物业部-宝河裕宝服务中心-主营成本</t>
    <phoneticPr fontId="3" type="noConversion"/>
  </si>
  <si>
    <t>物业部-海滨广场服务中心-主营成本</t>
    <phoneticPr fontId="3" type="noConversion"/>
  </si>
  <si>
    <t>物业部-宝乐新玥庭服务中心-主营成本</t>
    <phoneticPr fontId="3" type="noConversion"/>
  </si>
  <si>
    <t>物业部-宝雅服务中心-主营成本</t>
    <phoneticPr fontId="3" type="noConversion"/>
  </si>
  <si>
    <t>物业部-卡罗社区服务中心-主营成本</t>
    <phoneticPr fontId="3" type="noConversion"/>
  </si>
  <si>
    <t>物业部-幸福花园服务中心-主营成本</t>
    <phoneticPr fontId="3" type="noConversion"/>
  </si>
  <si>
    <t>物业部-澜山花园服务中心-主营成本</t>
    <phoneticPr fontId="3" type="noConversion"/>
  </si>
  <si>
    <t>物业部-鸿云花园服务中心-主营成本</t>
    <phoneticPr fontId="3" type="noConversion"/>
  </si>
  <si>
    <t>物业部-锦云花园服务中心-主营成本</t>
    <phoneticPr fontId="3" type="noConversion"/>
  </si>
  <si>
    <t>物业部-一品澜山服务中心-主营成本</t>
    <phoneticPr fontId="3" type="noConversion"/>
  </si>
  <si>
    <t>物业部-商务公园服务中心-主营成本</t>
    <phoneticPr fontId="3" type="noConversion"/>
  </si>
  <si>
    <t>物业部-祥云服务中心-主营成本</t>
    <phoneticPr fontId="3" type="noConversion"/>
  </si>
  <si>
    <t>物业部-凤凰里服务中心-主营成本</t>
    <phoneticPr fontId="3" type="noConversion"/>
  </si>
  <si>
    <t>物业部-云景国际服务中心-主营成本</t>
    <phoneticPr fontId="3" type="noConversion"/>
  </si>
  <si>
    <t>物业部-紫云服务中心-主营成本</t>
    <phoneticPr fontId="3" type="noConversion"/>
  </si>
  <si>
    <t>王永斌</t>
  </si>
  <si>
    <t>9659</t>
  </si>
  <si>
    <t>Z010099659</t>
  </si>
  <si>
    <t>项目部-开发间接费</t>
  </si>
  <si>
    <t>项目发展部-开发间接费</t>
    <phoneticPr fontId="5" type="noConversion"/>
  </si>
  <si>
    <t>项目发展部-开发间接费</t>
    <phoneticPr fontId="5" type="noConversion"/>
  </si>
  <si>
    <t>实物管理部门</t>
    <phoneticPr fontId="3" type="noConversion"/>
  </si>
  <si>
    <t>判断实物管理部门是否在清单中</t>
    <phoneticPr fontId="3" type="noConversion"/>
  </si>
  <si>
    <t>判断资本化日期是否本年度</t>
    <phoneticPr fontId="3" type="noConversion"/>
  </si>
  <si>
    <t>资产增加方式</t>
    <phoneticPr fontId="3" type="noConversion"/>
  </si>
  <si>
    <t>判断资产增加方式是否在清单中</t>
    <phoneticPr fontId="3" type="noConversion"/>
  </si>
  <si>
    <t>资产类别为Z1003\Z1004\Z1005（必填），其他类别（选填）中国：CN，
美国：US，
香港：HK
（必填），填写编码即可</t>
    <phoneticPr fontId="3" type="noConversion"/>
  </si>
  <si>
    <t>CN</t>
    <phoneticPr fontId="3" type="noConversion"/>
  </si>
  <si>
    <t>判断资产类别为Z1003\Z1004\Z1005（必填），其他类别（选填）中国：CN，
美国：US，
香港：HK</t>
    <phoneticPr fontId="3" type="noConversion"/>
  </si>
  <si>
    <t>（必填）</t>
    <phoneticPr fontId="3" type="noConversion"/>
  </si>
  <si>
    <t>ZDH</t>
    <phoneticPr fontId="3" type="noConversion"/>
  </si>
  <si>
    <t>代码</t>
  </si>
  <si>
    <t>ZD1</t>
  </si>
  <si>
    <t>ZDD</t>
  </si>
  <si>
    <t>ZDF</t>
  </si>
  <si>
    <t>ZDJ</t>
  </si>
  <si>
    <t>ZDK</t>
  </si>
  <si>
    <t>ZDL</t>
  </si>
  <si>
    <t>ZDM</t>
  </si>
  <si>
    <t>ZDN</t>
  </si>
  <si>
    <t>ZDP</t>
  </si>
  <si>
    <t>ZDQ</t>
  </si>
  <si>
    <t>ZDR</t>
  </si>
  <si>
    <t>ZDS</t>
  </si>
  <si>
    <t>ZDU</t>
  </si>
  <si>
    <t>ZDV</t>
  </si>
  <si>
    <t>ZDW</t>
  </si>
  <si>
    <t>ZDX</t>
  </si>
  <si>
    <t>ZDY</t>
  </si>
  <si>
    <t>ZDZ</t>
  </si>
  <si>
    <t>判断折旧码是否在清单中</t>
    <phoneticPr fontId="3" type="noConversion"/>
  </si>
  <si>
    <t>净值剩余年限折旧，直线法，残值率5% （下月开始计提折旧）</t>
    <phoneticPr fontId="3" type="noConversion"/>
  </si>
  <si>
    <t>残值率</t>
    <phoneticPr fontId="3" type="noConversion"/>
  </si>
  <si>
    <t>固定资产折旧，直线法，残值率5%（下月开始计提折旧）</t>
    <phoneticPr fontId="3" type="noConversion"/>
  </si>
  <si>
    <t>2008</t>
  </si>
  <si>
    <t>1</t>
  </si>
  <si>
    <t>31</t>
  </si>
  <si>
    <t>2</t>
  </si>
  <si>
    <t>22</t>
  </si>
  <si>
    <t>29</t>
  </si>
  <si>
    <t>4</t>
  </si>
  <si>
    <t>14</t>
  </si>
  <si>
    <t>8</t>
  </si>
  <si>
    <t>25</t>
  </si>
  <si>
    <t>2009</t>
  </si>
  <si>
    <t>12</t>
  </si>
  <si>
    <t>11</t>
  </si>
  <si>
    <t>2010</t>
  </si>
  <si>
    <t>6</t>
  </si>
  <si>
    <t>7</t>
  </si>
  <si>
    <t>21</t>
  </si>
  <si>
    <t>2011</t>
  </si>
  <si>
    <t>20</t>
  </si>
  <si>
    <t>26</t>
  </si>
  <si>
    <t>18</t>
  </si>
  <si>
    <t>2012</t>
  </si>
  <si>
    <t>30</t>
  </si>
  <si>
    <t>23</t>
  </si>
  <si>
    <t>24</t>
  </si>
  <si>
    <t>3</t>
  </si>
  <si>
    <t>10</t>
  </si>
  <si>
    <t>28</t>
  </si>
  <si>
    <t>2014</t>
  </si>
  <si>
    <t>2015</t>
  </si>
  <si>
    <t>1990</t>
  </si>
  <si>
    <t>1989</t>
  </si>
  <si>
    <t>1994</t>
  </si>
  <si>
    <t>5</t>
  </si>
  <si>
    <t>1995</t>
  </si>
  <si>
    <t>1996</t>
  </si>
  <si>
    <t>2007</t>
  </si>
  <si>
    <t>9</t>
  </si>
  <si>
    <t>2005</t>
  </si>
  <si>
    <t>2006</t>
  </si>
  <si>
    <t>17</t>
  </si>
  <si>
    <t>2002</t>
  </si>
  <si>
    <t>2003</t>
  </si>
  <si>
    <t>2004</t>
  </si>
  <si>
    <t>19</t>
  </si>
  <si>
    <t>16</t>
  </si>
  <si>
    <t>2013</t>
  </si>
  <si>
    <t>13</t>
  </si>
  <si>
    <t>1003</t>
  </si>
  <si>
    <t>1007</t>
  </si>
  <si>
    <t>编码</t>
  </si>
  <si>
    <t>1001</t>
  </si>
  <si>
    <t>1002</t>
  </si>
  <si>
    <t>1004</t>
  </si>
  <si>
    <t>1006</t>
  </si>
  <si>
    <t>1008</t>
  </si>
  <si>
    <t>1009</t>
  </si>
  <si>
    <t>1010</t>
  </si>
  <si>
    <t>1011</t>
  </si>
  <si>
    <t>判断资产状态是否在清单中</t>
    <phoneticPr fontId="3" type="noConversion"/>
  </si>
  <si>
    <t>判断资产类别为Z1003\Z1004\Z1005 资产来源（必填）</t>
    <phoneticPr fontId="3" type="noConversion"/>
  </si>
  <si>
    <t>T020069624</t>
  </si>
  <si>
    <t>S020019699</t>
  </si>
  <si>
    <t>S040019699</t>
  </si>
  <si>
    <t>S030019699</t>
  </si>
  <si>
    <t>S040089699</t>
  </si>
  <si>
    <t>S020089699</t>
  </si>
  <si>
    <t>T030489699</t>
  </si>
  <si>
    <t>Z010119611</t>
  </si>
  <si>
    <t>Z010189611</t>
  </si>
  <si>
    <t>T020019612</t>
  </si>
  <si>
    <t>T020039612</t>
  </si>
  <si>
    <t>Z010119612</t>
  </si>
  <si>
    <t>T220019612</t>
  </si>
  <si>
    <t>Z010219612</t>
  </si>
  <si>
    <t>Z010169612</t>
  </si>
  <si>
    <t>T220069612</t>
  </si>
  <si>
    <t>Z010269612</t>
  </si>
  <si>
    <t>T150019607</t>
  </si>
  <si>
    <t>T150039607</t>
  </si>
  <si>
    <t>T020039601</t>
  </si>
  <si>
    <t>T020019601</t>
  </si>
  <si>
    <t>T030119601</t>
  </si>
  <si>
    <t>W010119601</t>
  </si>
  <si>
    <t>W010519601</t>
  </si>
  <si>
    <t>W010619601</t>
  </si>
  <si>
    <t>W010719601</t>
  </si>
  <si>
    <t>W010819601</t>
  </si>
  <si>
    <t>W010919601</t>
  </si>
  <si>
    <t>W011019601</t>
  </si>
  <si>
    <t>W011119601</t>
  </si>
  <si>
    <t>W011219601</t>
  </si>
  <si>
    <t>W011319601</t>
  </si>
  <si>
    <t>W011419601</t>
  </si>
  <si>
    <t>W011519601</t>
  </si>
  <si>
    <t>W011619601</t>
  </si>
  <si>
    <t>公式计算折旧</t>
    <phoneticPr fontId="3" type="noConversion"/>
  </si>
  <si>
    <t>公式计算折旧与填写对比</t>
    <phoneticPr fontId="3" type="noConversion"/>
  </si>
  <si>
    <t>资本化日期与开始折旧月份比较</t>
    <phoneticPr fontId="3" type="noConversion"/>
  </si>
  <si>
    <t>检查所有日期格式是否正确</t>
    <phoneticPr fontId="3" type="noConversion"/>
  </si>
  <si>
    <t>以前年度折旧</t>
    <phoneticPr fontId="3" type="noConversion"/>
  </si>
  <si>
    <t>当前年度折旧</t>
    <phoneticPr fontId="3" type="noConversion"/>
  </si>
  <si>
    <t>以前年度折旧与填写做比较</t>
    <phoneticPr fontId="3" type="noConversion"/>
  </si>
  <si>
    <t>当前年度折旧与填写做比较</t>
    <phoneticPr fontId="3" type="noConversion"/>
  </si>
  <si>
    <t>折旧期间月份数量</t>
    <phoneticPr fontId="3" type="noConversion"/>
  </si>
  <si>
    <t>截至到2016年11月底月份数量</t>
    <phoneticPr fontId="3" type="noConversion"/>
  </si>
  <si>
    <t>2016年是否需要折旧</t>
    <phoneticPr fontId="3" type="noConversion"/>
  </si>
  <si>
    <t>如果2016年需要折旧，按照当年折旧计算每个月折旧</t>
    <phoneticPr fontId="3" type="noConversion"/>
  </si>
  <si>
    <t>系统计算每个月的折旧</t>
    <phoneticPr fontId="3" type="noConversion"/>
  </si>
  <si>
    <t>BF与BG两列对比</t>
    <phoneticPr fontId="3" type="noConversion"/>
  </si>
  <si>
    <t>资产剩余价值与残值对比</t>
    <phoneticPr fontId="3" type="noConversion"/>
  </si>
  <si>
    <t>原因</t>
    <phoneticPr fontId="3" type="noConversion"/>
  </si>
  <si>
    <t>建议解决方案</t>
    <phoneticPr fontId="3" type="noConversion"/>
  </si>
  <si>
    <t>CN</t>
    <phoneticPr fontId="5" type="noConversion"/>
  </si>
  <si>
    <t>笔记本电脑</t>
    <phoneticPr fontId="5" type="noConversion"/>
  </si>
  <si>
    <t>行政部</t>
    <phoneticPr fontId="5" type="noConversion"/>
  </si>
  <si>
    <t>无</t>
    <phoneticPr fontId="5" type="noConversion"/>
  </si>
  <si>
    <t>无</t>
    <phoneticPr fontId="3" type="noConversion"/>
  </si>
  <si>
    <t>T010019776</t>
  </si>
  <si>
    <t>赵志文</t>
    <phoneticPr fontId="5" type="noConversion"/>
  </si>
  <si>
    <t>Laptop for Joseph</t>
    <phoneticPr fontId="5" type="noConversion"/>
  </si>
  <si>
    <t>惠普制造商</t>
    <phoneticPr fontId="5" type="noConversion"/>
  </si>
  <si>
    <t>CN</t>
    <phoneticPr fontId="5" type="noConversion"/>
  </si>
  <si>
    <t>台</t>
    <phoneticPr fontId="5" type="noConversion"/>
  </si>
  <si>
    <t>行政部</t>
    <phoneticPr fontId="5" type="noConversion"/>
  </si>
  <si>
    <t>无</t>
    <phoneticPr fontId="5" type="noConversion"/>
  </si>
  <si>
    <t>无</t>
    <phoneticPr fontId="3" type="noConversion"/>
  </si>
  <si>
    <t>Desktop for Carrie Yeung</t>
  </si>
  <si>
    <t>保安部</t>
    <phoneticPr fontId="5" type="noConversion"/>
  </si>
  <si>
    <t>无</t>
    <phoneticPr fontId="5" type="noConversion"/>
  </si>
  <si>
    <t>无</t>
    <phoneticPr fontId="3" type="noConversion"/>
  </si>
  <si>
    <t>T150369776</t>
  </si>
  <si>
    <t>马杰</t>
    <phoneticPr fontId="5" type="noConversion"/>
  </si>
  <si>
    <t>AutoCAD(2011) Licence fee</t>
  </si>
  <si>
    <t>台</t>
    <phoneticPr fontId="5" type="noConversion"/>
  </si>
  <si>
    <t>行政部</t>
    <phoneticPr fontId="5" type="noConversion"/>
  </si>
  <si>
    <t>Desktop for Cao Jin</t>
  </si>
  <si>
    <t>T170069776</t>
  </si>
  <si>
    <t>苗勇</t>
    <phoneticPr fontId="5" type="noConversion"/>
  </si>
  <si>
    <t>DELL380MT</t>
    <phoneticPr fontId="5" type="noConversion"/>
  </si>
  <si>
    <t>戴尔制造商</t>
    <phoneticPr fontId="5" type="noConversion"/>
  </si>
  <si>
    <t>CN</t>
    <phoneticPr fontId="5" type="noConversion"/>
  </si>
  <si>
    <t>台</t>
    <phoneticPr fontId="5" type="noConversion"/>
  </si>
  <si>
    <t>路由器</t>
  </si>
  <si>
    <t>无</t>
    <phoneticPr fontId="5" type="noConversion"/>
  </si>
  <si>
    <t>无</t>
    <phoneticPr fontId="3" type="noConversion"/>
  </si>
  <si>
    <t>苗勇</t>
    <phoneticPr fontId="5" type="noConversion"/>
  </si>
  <si>
    <t>TP-LINK TL-R860</t>
    <phoneticPr fontId="5" type="noConversion"/>
  </si>
  <si>
    <t>普联技术制造商</t>
    <phoneticPr fontId="5" type="noConversion"/>
  </si>
  <si>
    <t>个</t>
    <phoneticPr fontId="5" type="noConversion"/>
  </si>
  <si>
    <t>行政部</t>
    <phoneticPr fontId="5" type="noConversion"/>
  </si>
  <si>
    <t>S020029776</t>
  </si>
  <si>
    <t>黄婷婷</t>
    <phoneticPr fontId="5" type="noConversion"/>
  </si>
  <si>
    <t>HP PRO3000MT</t>
    <phoneticPr fontId="5" type="noConversion"/>
  </si>
  <si>
    <t>软件AutoCAD(2011)Software</t>
    <phoneticPr fontId="5" type="noConversion"/>
  </si>
  <si>
    <t>物业管理部</t>
    <phoneticPr fontId="5" type="noConversion"/>
  </si>
  <si>
    <t>何平</t>
    <phoneticPr fontId="5" type="noConversion"/>
  </si>
  <si>
    <t>AutoCAD(2011)Software</t>
    <phoneticPr fontId="5" type="noConversion"/>
  </si>
  <si>
    <t>微软制造商</t>
    <phoneticPr fontId="5" type="noConversion"/>
  </si>
  <si>
    <t>套</t>
    <phoneticPr fontId="5" type="noConversion"/>
  </si>
  <si>
    <t>Z02</t>
    <phoneticPr fontId="5" type="noConversion"/>
  </si>
  <si>
    <t>物业管理部</t>
    <phoneticPr fontId="5" type="noConversion"/>
  </si>
  <si>
    <t>T150769776</t>
  </si>
  <si>
    <t>王明激</t>
    <phoneticPr fontId="5" type="noConversion"/>
  </si>
  <si>
    <t>HP PRO3000MT*18</t>
  </si>
  <si>
    <t>HP 专业版</t>
  </si>
  <si>
    <t>IT部</t>
    <phoneticPr fontId="5" type="noConversion"/>
  </si>
  <si>
    <t>S030029776</t>
  </si>
  <si>
    <t>黄伟峰</t>
    <phoneticPr fontId="5" type="noConversion"/>
  </si>
  <si>
    <t>HP OEM XP</t>
    <phoneticPr fontId="5" type="noConversion"/>
  </si>
  <si>
    <t>Z02</t>
    <phoneticPr fontId="5" type="noConversion"/>
  </si>
  <si>
    <t>Office 2007</t>
  </si>
  <si>
    <t>IT部</t>
    <phoneticPr fontId="5" type="noConversion"/>
  </si>
  <si>
    <t>黄伟峰</t>
    <phoneticPr fontId="5" type="noConversion"/>
  </si>
  <si>
    <t>Office 2007 COEM</t>
    <phoneticPr fontId="5" type="noConversion"/>
  </si>
  <si>
    <t>财务软件</t>
  </si>
  <si>
    <t>财务部</t>
    <phoneticPr fontId="5" type="noConversion"/>
  </si>
  <si>
    <t>T020019776</t>
  </si>
  <si>
    <t>龚兰</t>
    <phoneticPr fontId="5" type="noConversion"/>
  </si>
  <si>
    <t>无</t>
    <phoneticPr fontId="5" type="noConversion"/>
  </si>
  <si>
    <t>用友制造商</t>
    <phoneticPr fontId="5" type="noConversion"/>
  </si>
  <si>
    <t>CN</t>
    <phoneticPr fontId="5" type="noConversion"/>
  </si>
  <si>
    <t>套</t>
    <phoneticPr fontId="5" type="noConversion"/>
  </si>
  <si>
    <t>机房设备</t>
  </si>
  <si>
    <t>无</t>
    <phoneticPr fontId="3" type="noConversion"/>
  </si>
  <si>
    <t>CRM系统 NET-RMIS V4.0</t>
  </si>
  <si>
    <t>科传制造商</t>
    <phoneticPr fontId="5" type="noConversion"/>
  </si>
  <si>
    <t>POS机</t>
  </si>
  <si>
    <t>IBM制造商</t>
    <phoneticPr fontId="5" type="noConversion"/>
  </si>
  <si>
    <t>台</t>
    <phoneticPr fontId="5" type="noConversion"/>
  </si>
  <si>
    <t>Tech-Trans WEB_RMIS V1.0软件</t>
  </si>
  <si>
    <t>Tech-Trans 系统上线、培训</t>
  </si>
  <si>
    <t>硬件及网络设置</t>
  </si>
  <si>
    <t>Z03</t>
    <phoneticPr fontId="5" type="noConversion"/>
  </si>
  <si>
    <t>Tech-Trans WEB_RMIS V1.0数据库</t>
  </si>
  <si>
    <t>ShopperTrak系统</t>
  </si>
  <si>
    <t>索博客制造商</t>
    <phoneticPr fontId="5" type="noConversion"/>
  </si>
  <si>
    <t>Z02</t>
    <phoneticPr fontId="5" type="noConversion"/>
  </si>
  <si>
    <t>ShopperTrak系统之税款</t>
  </si>
  <si>
    <t>无</t>
    <phoneticPr fontId="5" type="noConversion"/>
  </si>
  <si>
    <t>无</t>
    <phoneticPr fontId="3" type="noConversion"/>
  </si>
  <si>
    <t>套</t>
    <phoneticPr fontId="5" type="noConversion"/>
  </si>
  <si>
    <t>EMPOWER系统</t>
  </si>
  <si>
    <t>电脑HP Pro3000MT</t>
  </si>
  <si>
    <t>营运部</t>
    <phoneticPr fontId="5" type="noConversion"/>
  </si>
  <si>
    <t>台</t>
    <phoneticPr fontId="5" type="noConversion"/>
  </si>
  <si>
    <t>吴斌</t>
    <phoneticPr fontId="5" type="noConversion"/>
  </si>
  <si>
    <t>金佳琦</t>
    <phoneticPr fontId="5" type="noConversion"/>
  </si>
  <si>
    <t>龚兰</t>
    <phoneticPr fontId="5" type="noConversion"/>
  </si>
  <si>
    <t>笔记本电脑Thinkpad E430</t>
  </si>
  <si>
    <t>总经理室</t>
    <phoneticPr fontId="5" type="noConversion"/>
  </si>
  <si>
    <t>李亦珺</t>
    <phoneticPr fontId="5" type="noConversion"/>
  </si>
  <si>
    <t>电脑PRO3330MT</t>
    <phoneticPr fontId="5" type="noConversion"/>
  </si>
  <si>
    <t>HPDX2130电脑*4,DELL500笔记本*1</t>
    <phoneticPr fontId="5" type="noConversion"/>
  </si>
  <si>
    <t>电脑机箱</t>
  </si>
  <si>
    <t>笔记本电脑</t>
  </si>
  <si>
    <t>推广部</t>
    <phoneticPr fontId="5" type="noConversion"/>
  </si>
  <si>
    <t>S010029776</t>
  </si>
  <si>
    <t>周鼎臣</t>
    <phoneticPr fontId="5" type="noConversion"/>
  </si>
  <si>
    <t>ThinkPad E430</t>
    <phoneticPr fontId="5" type="noConversion"/>
  </si>
  <si>
    <t>联想制造商</t>
    <phoneticPr fontId="5" type="noConversion"/>
  </si>
  <si>
    <t>Z03</t>
    <phoneticPr fontId="5" type="noConversion"/>
  </si>
  <si>
    <t>WinSvrStd2012+50用户授权</t>
    <phoneticPr fontId="5" type="noConversion"/>
  </si>
  <si>
    <t>TI机房</t>
    <phoneticPr fontId="5" type="noConversion"/>
  </si>
  <si>
    <t>增值税开票主机-扬天</t>
  </si>
  <si>
    <t>财务室</t>
    <phoneticPr fontId="5" type="noConversion"/>
  </si>
  <si>
    <t>W2080</t>
    <phoneticPr fontId="5" type="noConversion"/>
  </si>
  <si>
    <t>联想制造商</t>
    <phoneticPr fontId="5" type="noConversion"/>
  </si>
  <si>
    <t>服务器软件SQL server</t>
    <phoneticPr fontId="5" type="noConversion"/>
  </si>
  <si>
    <t>联想扬天台式电脑</t>
    <phoneticPr fontId="5" type="noConversion"/>
  </si>
  <si>
    <t>俞艳</t>
    <phoneticPr fontId="5" type="noConversion"/>
  </si>
  <si>
    <t>M5880s-00,i3-4160 4G 1T 1G</t>
  </si>
  <si>
    <t>联想制造商</t>
    <phoneticPr fontId="5" type="noConversion"/>
  </si>
  <si>
    <t>CN</t>
    <phoneticPr fontId="5" type="noConversion"/>
  </si>
  <si>
    <t>Z02</t>
    <phoneticPr fontId="5" type="noConversion"/>
  </si>
  <si>
    <t>联想扬天台式电脑</t>
  </si>
  <si>
    <t>财务部</t>
    <phoneticPr fontId="5" type="noConversion"/>
  </si>
  <si>
    <t>吴雅鸣</t>
    <phoneticPr fontId="5" type="noConversion"/>
  </si>
  <si>
    <t>卜亚琴</t>
    <phoneticPr fontId="5" type="noConversion"/>
  </si>
  <si>
    <t>Z1005</t>
    <phoneticPr fontId="5" type="noConversion"/>
  </si>
  <si>
    <t>零售管理咨询软件</t>
  </si>
  <si>
    <t>TI机房</t>
    <phoneticPr fontId="5" type="noConversion"/>
  </si>
  <si>
    <t>Z1008</t>
    <phoneticPr fontId="5" type="noConversion"/>
  </si>
  <si>
    <t>办公家具</t>
    <phoneticPr fontId="5" type="noConversion"/>
  </si>
  <si>
    <t>办公室</t>
    <phoneticPr fontId="5" type="noConversion"/>
  </si>
  <si>
    <t>美案制造商</t>
    <phoneticPr fontId="5" type="noConversion"/>
  </si>
  <si>
    <t>批</t>
    <phoneticPr fontId="5" type="noConversion"/>
  </si>
  <si>
    <t>Z1008</t>
    <phoneticPr fontId="5" type="noConversion"/>
  </si>
  <si>
    <t>双门冰箱</t>
  </si>
  <si>
    <t>TCL BCD-176C3</t>
    <phoneticPr fontId="9" type="noConversion"/>
  </si>
  <si>
    <t>TCL制造商</t>
    <phoneticPr fontId="5" type="noConversion"/>
  </si>
  <si>
    <t>迷你小冰箱</t>
  </si>
  <si>
    <t>BD/C-100A</t>
    <phoneticPr fontId="9" type="noConversion"/>
  </si>
  <si>
    <t>美的制造商</t>
    <phoneticPr fontId="5" type="noConversion"/>
  </si>
  <si>
    <t>Z03</t>
    <phoneticPr fontId="5" type="noConversion"/>
  </si>
  <si>
    <t>Z1008</t>
    <phoneticPr fontId="5" type="noConversion"/>
  </si>
  <si>
    <t>咖啡机</t>
  </si>
  <si>
    <t>行政部</t>
    <phoneticPr fontId="5" type="noConversion"/>
  </si>
  <si>
    <t>ESAM3200S</t>
    <phoneticPr fontId="9" type="noConversion"/>
  </si>
  <si>
    <t>德龙制造商</t>
    <phoneticPr fontId="5" type="noConversion"/>
  </si>
  <si>
    <t>Z03</t>
    <phoneticPr fontId="5" type="noConversion"/>
  </si>
  <si>
    <t>Z1008</t>
    <phoneticPr fontId="5" type="noConversion"/>
  </si>
  <si>
    <t>办公家具</t>
    <phoneticPr fontId="9" type="noConversion"/>
  </si>
  <si>
    <t>无</t>
    <phoneticPr fontId="9" type="noConversion"/>
  </si>
  <si>
    <t>空气净化器</t>
  </si>
  <si>
    <t>保安部</t>
    <phoneticPr fontId="5" type="noConversion"/>
  </si>
  <si>
    <t>落地扇</t>
  </si>
  <si>
    <t>工程部</t>
    <phoneticPr fontId="9" type="noConversion"/>
  </si>
  <si>
    <r>
      <rPr>
        <sz val="11"/>
        <rFont val="宋体"/>
        <family val="3"/>
        <charset val="134"/>
      </rPr>
      <t>座椅及沙发</t>
    </r>
    <phoneticPr fontId="9" type="noConversion"/>
  </si>
  <si>
    <t>保安部</t>
    <phoneticPr fontId="5" type="noConversion"/>
  </si>
  <si>
    <t>无</t>
    <phoneticPr fontId="5" type="noConversion"/>
  </si>
  <si>
    <t>无</t>
    <phoneticPr fontId="3" type="noConversion"/>
  </si>
  <si>
    <t>马杰</t>
    <phoneticPr fontId="5" type="noConversion"/>
  </si>
  <si>
    <t>无</t>
    <phoneticPr fontId="5" type="noConversion"/>
  </si>
  <si>
    <t>批</t>
    <phoneticPr fontId="5" type="noConversion"/>
  </si>
  <si>
    <t>沙发</t>
    <phoneticPr fontId="5" type="noConversion"/>
  </si>
  <si>
    <t>无</t>
    <phoneticPr fontId="3" type="noConversion"/>
  </si>
  <si>
    <t>美案制造商</t>
    <phoneticPr fontId="5" type="noConversion"/>
  </si>
  <si>
    <t>个</t>
    <phoneticPr fontId="5" type="noConversion"/>
  </si>
  <si>
    <t>桌椅</t>
  </si>
  <si>
    <t>无</t>
    <phoneticPr fontId="3" type="noConversion"/>
  </si>
  <si>
    <t>美案制造商</t>
    <phoneticPr fontId="5" type="noConversion"/>
  </si>
  <si>
    <t>CN</t>
    <phoneticPr fontId="5" type="noConversion"/>
  </si>
  <si>
    <t>三层文件柜</t>
    <phoneticPr fontId="9" type="noConversion"/>
  </si>
  <si>
    <t>行政部</t>
    <phoneticPr fontId="5" type="noConversion"/>
  </si>
  <si>
    <t>无</t>
    <phoneticPr fontId="5" type="noConversion"/>
  </si>
  <si>
    <t>赵志文</t>
    <phoneticPr fontId="5" type="noConversion"/>
  </si>
  <si>
    <t>美案制造商</t>
    <phoneticPr fontId="5" type="noConversion"/>
  </si>
  <si>
    <t>CN</t>
    <phoneticPr fontId="5" type="noConversion"/>
  </si>
  <si>
    <t>个</t>
    <phoneticPr fontId="5" type="noConversion"/>
  </si>
  <si>
    <t>办公家具</t>
    <phoneticPr fontId="5" type="noConversion"/>
  </si>
  <si>
    <t>批</t>
    <phoneticPr fontId="5" type="noConversion"/>
  </si>
  <si>
    <t>办公家具</t>
    <phoneticPr fontId="5" type="noConversion"/>
  </si>
  <si>
    <t>办公室</t>
    <phoneticPr fontId="5" type="noConversion"/>
  </si>
  <si>
    <t>办公室</t>
    <phoneticPr fontId="5" type="noConversion"/>
  </si>
  <si>
    <t>喷雾风扇雾化风扇水冷风扇</t>
  </si>
  <si>
    <t>保洁部</t>
    <phoneticPr fontId="5" type="noConversion"/>
  </si>
  <si>
    <t>台</t>
    <phoneticPr fontId="5" type="noConversion"/>
  </si>
  <si>
    <t>三层文件柜</t>
  </si>
  <si>
    <t>钢柜</t>
    <phoneticPr fontId="5" type="noConversion"/>
  </si>
  <si>
    <t>激光传真机</t>
  </si>
  <si>
    <t xml:space="preserve">松下制造商 </t>
    <phoneticPr fontId="5" type="noConversion"/>
  </si>
  <si>
    <t>佳能一体机</t>
    <phoneticPr fontId="5" type="noConversion"/>
  </si>
  <si>
    <t>佳能制造商</t>
    <phoneticPr fontId="5" type="noConversion"/>
  </si>
  <si>
    <t>票据打印机</t>
  </si>
  <si>
    <t>EPSON 制造商</t>
    <phoneticPr fontId="5" type="noConversion"/>
  </si>
  <si>
    <t>保险箱</t>
  </si>
  <si>
    <t>迪堡制造商</t>
    <phoneticPr fontId="5" type="noConversion"/>
  </si>
  <si>
    <t>税控器</t>
  </si>
  <si>
    <t>龙日制造商</t>
    <phoneticPr fontId="5" type="noConversion"/>
  </si>
  <si>
    <t>电话机</t>
  </si>
  <si>
    <t>TCL 制造商</t>
    <phoneticPr fontId="5" type="noConversion"/>
  </si>
  <si>
    <t>优派投影仪</t>
    <phoneticPr fontId="5" type="noConversion"/>
  </si>
  <si>
    <t>会议室</t>
    <phoneticPr fontId="5" type="noConversion"/>
  </si>
  <si>
    <t>优派制造商</t>
    <phoneticPr fontId="5" type="noConversion"/>
  </si>
  <si>
    <t>佳能数码摄像机</t>
    <phoneticPr fontId="5" type="noConversion"/>
  </si>
  <si>
    <t>市场部</t>
    <phoneticPr fontId="5" type="noConversion"/>
  </si>
  <si>
    <t>刘蓉</t>
    <phoneticPr fontId="5" type="noConversion"/>
  </si>
  <si>
    <t>科密制造商</t>
    <phoneticPr fontId="5" type="noConversion"/>
  </si>
  <si>
    <t>验钞机</t>
  </si>
  <si>
    <t>铁圈装订机及11.1MM铁圈</t>
  </si>
  <si>
    <t>会公室</t>
    <phoneticPr fontId="5" type="noConversion"/>
  </si>
  <si>
    <t>票据打印机 EPSON</t>
    <phoneticPr fontId="5" type="noConversion"/>
  </si>
  <si>
    <t>财务部</t>
    <phoneticPr fontId="5" type="noConversion"/>
  </si>
  <si>
    <t>EPSON制造商</t>
    <phoneticPr fontId="5" type="noConversion"/>
  </si>
  <si>
    <t>佳能EOS 550D单反套机</t>
    <phoneticPr fontId="5" type="noConversion"/>
  </si>
  <si>
    <t>车库收银投币箱</t>
  </si>
  <si>
    <t>监控室</t>
    <phoneticPr fontId="5" type="noConversion"/>
  </si>
  <si>
    <t>朱一</t>
    <phoneticPr fontId="5" type="noConversion"/>
  </si>
  <si>
    <t>无</t>
    <phoneticPr fontId="5" type="noConversion"/>
  </si>
  <si>
    <t>智良制造商</t>
    <phoneticPr fontId="5" type="noConversion"/>
  </si>
  <si>
    <t>CN</t>
    <phoneticPr fontId="5" type="noConversion"/>
  </si>
  <si>
    <t>台</t>
    <phoneticPr fontId="5" type="noConversion"/>
  </si>
  <si>
    <t>宝利通音频设备</t>
    <phoneticPr fontId="5" type="noConversion"/>
  </si>
  <si>
    <t>会议室</t>
    <phoneticPr fontId="5" type="noConversion"/>
  </si>
  <si>
    <t>无</t>
    <phoneticPr fontId="3" type="noConversion"/>
  </si>
  <si>
    <t>宝利案制造商</t>
    <phoneticPr fontId="5" type="noConversion"/>
  </si>
  <si>
    <t>票据打印机</t>
    <phoneticPr fontId="5" type="noConversion"/>
  </si>
  <si>
    <t>工程部</t>
    <phoneticPr fontId="9" type="noConversion"/>
  </si>
  <si>
    <t>过仲懿</t>
  </si>
  <si>
    <t>EPSON制造商</t>
    <phoneticPr fontId="5" type="noConversion"/>
  </si>
  <si>
    <t>打印机HP1005</t>
  </si>
  <si>
    <t>固定电话</t>
  </si>
  <si>
    <t>ZDA</t>
    <phoneticPr fontId="5" type="noConversion"/>
  </si>
  <si>
    <t>TCL制造商</t>
    <phoneticPr fontId="5" type="noConversion"/>
  </si>
  <si>
    <t>CN</t>
    <phoneticPr fontId="5" type="noConversion"/>
  </si>
  <si>
    <t>部</t>
    <phoneticPr fontId="5" type="noConversion"/>
  </si>
  <si>
    <t>佳能（Canon）</t>
    <phoneticPr fontId="5" type="noConversion"/>
  </si>
  <si>
    <t>服务部</t>
    <phoneticPr fontId="5" type="noConversion"/>
  </si>
  <si>
    <t>王秋霖</t>
  </si>
  <si>
    <t>格力吸顶空调</t>
    <phoneticPr fontId="5" type="noConversion"/>
  </si>
  <si>
    <t>格力制造商</t>
    <phoneticPr fontId="5" type="noConversion"/>
  </si>
  <si>
    <t>保险箱</t>
    <phoneticPr fontId="5" type="noConversion"/>
  </si>
  <si>
    <t>三木制造商</t>
    <phoneticPr fontId="5" type="noConversion"/>
  </si>
  <si>
    <t>激光打印机</t>
  </si>
  <si>
    <t>电子考勤机M880BS</t>
    <phoneticPr fontId="5" type="noConversion"/>
  </si>
  <si>
    <t>宏控制造商</t>
    <phoneticPr fontId="5" type="noConversion"/>
  </si>
  <si>
    <t>4F商场</t>
    <phoneticPr fontId="5" type="noConversion"/>
  </si>
  <si>
    <t>中央空调</t>
  </si>
  <si>
    <t>不锈钢伞套机</t>
    <phoneticPr fontId="5" type="noConversion"/>
  </si>
  <si>
    <t>保洁部</t>
    <phoneticPr fontId="5" type="noConversion"/>
  </si>
  <si>
    <t>祥顺商贸制造商</t>
    <phoneticPr fontId="5" type="noConversion"/>
  </si>
  <si>
    <t>吸水机</t>
  </si>
  <si>
    <t>铁马</t>
    <phoneticPr fontId="5" type="noConversion"/>
  </si>
  <si>
    <t>雪艳制造商</t>
    <phoneticPr fontId="5" type="noConversion"/>
  </si>
  <si>
    <r>
      <rPr>
        <sz val="11"/>
        <rFont val="宋体"/>
        <family val="3"/>
        <charset val="134"/>
      </rPr>
      <t>神奇垫</t>
    </r>
    <r>
      <rPr>
        <sz val="11"/>
        <rFont val="Calibri"/>
        <family val="2"/>
      </rPr>
      <t xml:space="preserve"> 1.8M*3M</t>
    </r>
    <phoneticPr fontId="9" type="noConversion"/>
  </si>
  <si>
    <t>ZDD</t>
    <phoneticPr fontId="5" type="noConversion"/>
  </si>
  <si>
    <t>丽施美制造商</t>
    <phoneticPr fontId="5" type="noConversion"/>
  </si>
  <si>
    <t>块</t>
    <phoneticPr fontId="5" type="noConversion"/>
  </si>
  <si>
    <r>
      <rPr>
        <sz val="11"/>
        <rFont val="宋体"/>
        <family val="3"/>
        <charset val="134"/>
      </rPr>
      <t>神奇垫</t>
    </r>
    <r>
      <rPr>
        <sz val="11"/>
        <rFont val="Calibri"/>
        <family val="2"/>
      </rPr>
      <t xml:space="preserve"> 1.8M*4M</t>
    </r>
    <phoneticPr fontId="9" type="noConversion"/>
  </si>
  <si>
    <t>丽施美制造商</t>
    <phoneticPr fontId="5" type="noConversion"/>
  </si>
  <si>
    <r>
      <rPr>
        <sz val="11"/>
        <rFont val="宋体"/>
        <family val="3"/>
        <charset val="134"/>
      </rPr>
      <t>神奇垫</t>
    </r>
    <r>
      <rPr>
        <sz val="11"/>
        <rFont val="Calibri"/>
        <family val="2"/>
      </rPr>
      <t xml:space="preserve"> 1.8M*6.3M</t>
    </r>
    <phoneticPr fontId="9" type="noConversion"/>
  </si>
  <si>
    <t>神奇垫 1.8M*5M</t>
    <phoneticPr fontId="9" type="noConversion"/>
  </si>
  <si>
    <t>神奇垫 1.8M*8M</t>
    <phoneticPr fontId="9" type="noConversion"/>
  </si>
  <si>
    <t>对讲机</t>
  </si>
  <si>
    <t>摩托罗拉制造商</t>
    <phoneticPr fontId="5" type="noConversion"/>
  </si>
  <si>
    <t>锁车器</t>
  </si>
  <si>
    <t>车库</t>
    <phoneticPr fontId="5" type="noConversion"/>
  </si>
  <si>
    <t>惠宁制造商</t>
    <phoneticPr fontId="5" type="noConversion"/>
  </si>
  <si>
    <t>把</t>
    <phoneticPr fontId="5" type="noConversion"/>
  </si>
  <si>
    <t>防火卷帘门</t>
  </si>
  <si>
    <t>ZDO</t>
    <phoneticPr fontId="5" type="noConversion"/>
  </si>
  <si>
    <t>扇</t>
    <phoneticPr fontId="5" type="noConversion"/>
  </si>
  <si>
    <r>
      <rPr>
        <sz val="11"/>
        <rFont val="宋体"/>
        <family val="3"/>
        <charset val="134"/>
      </rPr>
      <t>对讲机</t>
    </r>
    <r>
      <rPr>
        <sz val="11"/>
        <rFont val="Calibri"/>
        <family val="2"/>
      </rPr>
      <t>(</t>
    </r>
    <r>
      <rPr>
        <sz val="11"/>
        <rFont val="宋体"/>
        <family val="3"/>
        <charset val="134"/>
      </rPr>
      <t>电池</t>
    </r>
    <r>
      <rPr>
        <sz val="11"/>
        <rFont val="Calibri"/>
        <family val="2"/>
      </rPr>
      <t>/</t>
    </r>
    <r>
      <rPr>
        <sz val="11"/>
        <rFont val="宋体"/>
        <family val="3"/>
        <charset val="134"/>
      </rPr>
      <t>耳机</t>
    </r>
    <r>
      <rPr>
        <sz val="11"/>
        <rFont val="Calibri"/>
        <family val="2"/>
      </rPr>
      <t>)</t>
    </r>
    <phoneticPr fontId="9" type="noConversion"/>
  </si>
  <si>
    <t>机房电池*32节及报警卡*1个</t>
    <phoneticPr fontId="5" type="noConversion"/>
  </si>
  <si>
    <t>三楼机房</t>
    <phoneticPr fontId="5" type="noConversion"/>
  </si>
  <si>
    <t>GX-DN0046</t>
  </si>
  <si>
    <t>山特制造商</t>
    <phoneticPr fontId="5" type="noConversion"/>
  </si>
  <si>
    <t>0</t>
    <phoneticPr fontId="5" type="noConversion"/>
  </si>
  <si>
    <t>UPS组(1山特UPS；32节蓄电池）</t>
    <phoneticPr fontId="5" type="noConversion"/>
  </si>
  <si>
    <t>GX-DN0047</t>
  </si>
  <si>
    <t>黄伟峰</t>
    <phoneticPr fontId="5" type="noConversion"/>
  </si>
  <si>
    <t>DELL服务器PowerEdge IU 机架式服务器</t>
    <phoneticPr fontId="5" type="noConversion"/>
  </si>
  <si>
    <t>GX-DN0048</t>
  </si>
  <si>
    <t>DELL制造商</t>
    <phoneticPr fontId="5" type="noConversion"/>
  </si>
  <si>
    <t>推广部-销售费用</t>
  </si>
  <si>
    <t>9776</t>
  </si>
  <si>
    <t>运营部-销售费用</t>
  </si>
  <si>
    <t>研策部-销售费用</t>
  </si>
  <si>
    <t>S040029776</t>
  </si>
  <si>
    <t>招商部-销售费用</t>
  </si>
  <si>
    <t>T020039776</t>
  </si>
  <si>
    <t>T030419776</t>
  </si>
  <si>
    <t>物业部-主营业务成本-物业管理成本</t>
  </si>
  <si>
    <t>T150469776</t>
  </si>
  <si>
    <t>工程部-主营业务成本-物业管理成本</t>
  </si>
  <si>
    <t>X020019776</t>
  </si>
  <si>
    <t>X020069776</t>
  </si>
  <si>
    <t>项目发展部-主营业务成本-物业管理成本</t>
  </si>
  <si>
    <t>T010019776</t>
    <phoneticPr fontId="3" type="noConversion"/>
  </si>
  <si>
    <t>ZDG</t>
    <phoneticPr fontId="3" type="noConversion"/>
  </si>
  <si>
    <t>ZDC</t>
    <phoneticPr fontId="3" type="noConversion"/>
  </si>
  <si>
    <t>ZDH</t>
    <phoneticPr fontId="3" type="noConversion"/>
  </si>
  <si>
    <t>ZDH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</si>
</sst>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mmdd"/>
    <numFmt numFmtId="177" formatCode="0.00_);[Red]\(0.00\)"/>
    <numFmt numFmtId="178" formatCode="0.00_ 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96">
    <xf numFmtId="0" fontId="0" fillId="0" borderId="0" xfId="0"/>
    <xf numFmtId="49" fontId="0" fillId="0" borderId="0" xfId="0" applyNumberFormat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0" xfId="0" applyNumberFormat="1" applyFont="1"/>
    <xf numFmtId="0" fontId="4" fillId="0" borderId="0" xfId="0" applyFont="1"/>
    <xf numFmtId="49" fontId="0" fillId="0" borderId="0" xfId="0" applyNumberFormat="1" applyAlignment="1"/>
    <xf numFmtId="49" fontId="0" fillId="0" borderId="0" xfId="0" applyNumberFormat="1" applyBorder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4" fillId="0" borderId="1" xfId="0" applyNumberFormat="1" applyFont="1" applyBorder="1" applyAlignment="1"/>
    <xf numFmtId="49" fontId="2" fillId="0" borderId="0" xfId="0" applyNumberFormat="1" applyFont="1" applyAlignment="1"/>
    <xf numFmtId="176" fontId="2" fillId="0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/>
    <xf numFmtId="49" fontId="2" fillId="0" borderId="0" xfId="0" applyNumberFormat="1" applyFont="1" applyFill="1" applyBorder="1" applyAlignment="1">
      <alignment horizontal="center"/>
    </xf>
    <xf numFmtId="49" fontId="2" fillId="0" borderId="0" xfId="2" applyNumberFormat="1" applyFont="1" applyFill="1" applyAlignment="1">
      <alignment horizont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49" fontId="7" fillId="0" borderId="0" xfId="0" applyNumberFormat="1" applyFont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/>
    <xf numFmtId="0" fontId="2" fillId="0" borderId="0" xfId="0" applyFont="1" applyAlignment="1">
      <alignment vertical="top"/>
    </xf>
    <xf numFmtId="0" fontId="0" fillId="0" borderId="0" xfId="0" applyAlignment="1"/>
    <xf numFmtId="0" fontId="2" fillId="0" borderId="0" xfId="0" applyFont="1" applyFill="1" applyAlignment="1"/>
    <xf numFmtId="49" fontId="4" fillId="0" borderId="0" xfId="0" applyNumberFormat="1" applyFont="1" applyAlignment="1"/>
    <xf numFmtId="49" fontId="2" fillId="2" borderId="3" xfId="0" applyNumberFormat="1" applyFont="1" applyFill="1" applyBorder="1" applyAlignment="1">
      <alignment horizontal="center" vertical="center"/>
    </xf>
    <xf numFmtId="9" fontId="2" fillId="0" borderId="0" xfId="1" applyFont="1" applyAlignment="1">
      <alignment vertical="center"/>
    </xf>
    <xf numFmtId="0" fontId="0" fillId="0" borderId="0" xfId="0" applyNumberFormat="1"/>
    <xf numFmtId="49" fontId="2" fillId="2" borderId="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/>
    <xf numFmtId="49" fontId="4" fillId="0" borderId="0" xfId="0" applyNumberFormat="1" applyFont="1" applyFill="1" applyAlignment="1"/>
    <xf numFmtId="177" fontId="4" fillId="0" borderId="0" xfId="0" applyNumberFormat="1" applyFont="1"/>
    <xf numFmtId="178" fontId="4" fillId="0" borderId="0" xfId="0" applyNumberFormat="1" applyFont="1"/>
    <xf numFmtId="49" fontId="4" fillId="5" borderId="0" xfId="0" applyNumberFormat="1" applyFont="1" applyFill="1" applyAlignment="1">
      <alignment horizontal="left"/>
    </xf>
    <xf numFmtId="49" fontId="4" fillId="5" borderId="0" xfId="0" applyNumberFormat="1" applyFont="1" applyFill="1" applyAlignment="1"/>
    <xf numFmtId="0" fontId="4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0" fontId="2" fillId="0" borderId="0" xfId="0" applyFont="1" applyAlignment="1"/>
    <xf numFmtId="0" fontId="4" fillId="4" borderId="0" xfId="0" applyNumberFormat="1" applyFont="1" applyFill="1" applyAlignment="1">
      <alignment horizontal="center" vertical="top" wrapText="1"/>
    </xf>
    <xf numFmtId="0" fontId="4" fillId="4" borderId="0" xfId="0" applyNumberFormat="1" applyFont="1" applyFill="1" applyAlignment="1">
      <alignment horizontal="left" vertical="top" wrapText="1"/>
    </xf>
    <xf numFmtId="177" fontId="4" fillId="4" borderId="0" xfId="0" applyNumberFormat="1" applyFont="1" applyFill="1" applyAlignment="1">
      <alignment horizontal="center" wrapText="1"/>
    </xf>
    <xf numFmtId="178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NumberFormat="1" applyFont="1" applyAlignment="1">
      <alignment horizontal="center" wrapText="1"/>
    </xf>
    <xf numFmtId="178" fontId="4" fillId="4" borderId="0" xfId="0" applyNumberFormat="1" applyFont="1" applyFill="1" applyAlignment="1">
      <alignment horizontal="center" wrapText="1"/>
    </xf>
    <xf numFmtId="0" fontId="4" fillId="4" borderId="0" xfId="0" applyNumberFormat="1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/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178" fontId="2" fillId="6" borderId="0" xfId="0" applyNumberFormat="1" applyFont="1" applyFill="1" applyBorder="1" applyAlignment="1"/>
    <xf numFmtId="178" fontId="0" fillId="0" borderId="0" xfId="0" applyNumberFormat="1" applyAlignment="1">
      <alignment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6" borderId="0" xfId="0" applyFont="1" applyFill="1" applyBorder="1" applyAlignment="1"/>
    <xf numFmtId="0" fontId="2" fillId="6" borderId="0" xfId="0" applyFont="1" applyFill="1" applyAlignment="1"/>
    <xf numFmtId="0" fontId="13" fillId="6" borderId="0" xfId="0" applyFont="1" applyFill="1" applyBorder="1" applyAlignment="1"/>
    <xf numFmtId="0" fontId="2" fillId="6" borderId="0" xfId="0" applyFont="1" applyFill="1" applyBorder="1" applyAlignment="1">
      <alignment horizontal="left" vertical="center"/>
    </xf>
    <xf numFmtId="49" fontId="2" fillId="6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/>
    <xf numFmtId="0" fontId="2" fillId="0" borderId="0" xfId="0" quotePrefix="1" applyFont="1" applyFill="1" applyBorder="1" applyAlignment="1">
      <alignment horizontal="right"/>
    </xf>
    <xf numFmtId="177" fontId="2" fillId="6" borderId="0" xfId="0" quotePrefix="1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</cellXfs>
  <cellStyles count="3">
    <cellStyle name="百分比" xfId="1" builtinId="5"/>
    <cellStyle name="常规" xfId="0" builtinId="0"/>
    <cellStyle name="常规 4" xfId="2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1995;&#32479;&#24314;&#35774;\SAPERP\ERP&#39033;&#30446;&#20108;&#26399;\3&#12289;&#25968;&#25454;&#25910;&#38598;\4&#12289;&#21508;&#22320;&#25968;&#25454;\5&#12289;031&#26149;&#26680;&#31639;\9639&#20013;&#31918;&#22320;&#20135;&#21335;&#20140;&#26377;&#38480;&#20844;&#21496;\9639-&#20013;&#31918;&#22320;&#20135;&#21335;&#20140;&#26377;&#38480;&#20844;&#21496;12.26\&#38745;&#24577;_&#38468;&#20214;5%20&#20013;&#31918;&#32622;&#22320;_ERP&#39033;&#30446;_&#36164;&#20135;&#21345;&#29255;&#21450;&#20215;&#20540;&#25910;&#38598;&#65288;9639+&#20013;&#31918;&#22320;&#20135;&#21335;&#20140;&#26377;&#38480;&#20844;&#2149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产收集-当前年度"/>
      <sheetName val="资产收集-以前年度"/>
      <sheetName val="成本中心清单"/>
      <sheetName val="资产分类"/>
      <sheetName val="业务范围"/>
      <sheetName val="单位编码"/>
      <sheetName val="资产增加、 减少方式"/>
      <sheetName val="资产状态"/>
      <sheetName val="折旧码"/>
    </sheetNames>
    <sheetDataSet>
      <sheetData sheetId="0"/>
      <sheetData sheetId="1"/>
      <sheetData sheetId="2"/>
      <sheetData sheetId="3">
        <row r="3">
          <cell r="B3" t="str">
            <v>Z1001</v>
          </cell>
        </row>
        <row r="4">
          <cell r="B4" t="str">
            <v>Z1002</v>
          </cell>
        </row>
        <row r="5">
          <cell r="B5" t="str">
            <v>Z1003</v>
          </cell>
        </row>
        <row r="6">
          <cell r="B6" t="str">
            <v>Z1004</v>
          </cell>
        </row>
        <row r="7">
          <cell r="B7" t="str">
            <v>Z1005</v>
          </cell>
        </row>
        <row r="8">
          <cell r="B8" t="str">
            <v>Z1006</v>
          </cell>
        </row>
        <row r="9">
          <cell r="B9" t="str">
            <v>Z1007</v>
          </cell>
        </row>
        <row r="10">
          <cell r="B10" t="str">
            <v>Z1008</v>
          </cell>
        </row>
        <row r="11">
          <cell r="B11" t="str">
            <v>Z1009</v>
          </cell>
        </row>
        <row r="12">
          <cell r="B12" t="str">
            <v>Z2001</v>
          </cell>
        </row>
        <row r="13">
          <cell r="B13" t="str">
            <v>Z2002</v>
          </cell>
        </row>
        <row r="14">
          <cell r="B14" t="str">
            <v>Z2003</v>
          </cell>
        </row>
        <row r="15">
          <cell r="B15" t="str">
            <v>Z2004</v>
          </cell>
        </row>
        <row r="16">
          <cell r="B16" t="str">
            <v>Z3001</v>
          </cell>
        </row>
        <row r="17">
          <cell r="B17" t="str">
            <v>Z3002</v>
          </cell>
        </row>
        <row r="18">
          <cell r="B18" t="str">
            <v>Z3003</v>
          </cell>
        </row>
        <row r="19">
          <cell r="B19" t="str">
            <v>Z3004</v>
          </cell>
        </row>
        <row r="20">
          <cell r="B20" t="str">
            <v>Z3005</v>
          </cell>
        </row>
        <row r="21">
          <cell r="B21" t="str">
            <v>Z3006</v>
          </cell>
        </row>
        <row r="22">
          <cell r="B22" t="str">
            <v>Z3007</v>
          </cell>
        </row>
        <row r="23">
          <cell r="B23" t="str">
            <v>Z4001</v>
          </cell>
        </row>
        <row r="24">
          <cell r="B24" t="str">
            <v>Z4002</v>
          </cell>
        </row>
        <row r="25">
          <cell r="B25" t="str">
            <v>Z4003</v>
          </cell>
        </row>
        <row r="26">
          <cell r="B26" t="str">
            <v>Z4004</v>
          </cell>
        </row>
        <row r="27">
          <cell r="B27" t="str">
            <v>Z4005</v>
          </cell>
        </row>
        <row r="28">
          <cell r="B28" t="str">
            <v>Z4006</v>
          </cell>
        </row>
      </sheetData>
      <sheetData sheetId="4">
        <row r="3">
          <cell r="B3">
            <v>1001</v>
          </cell>
        </row>
        <row r="4">
          <cell r="B4">
            <v>1002</v>
          </cell>
        </row>
        <row r="5">
          <cell r="B5">
            <v>1003</v>
          </cell>
        </row>
        <row r="6">
          <cell r="B6">
            <v>1004</v>
          </cell>
        </row>
        <row r="7">
          <cell r="B7">
            <v>1005</v>
          </cell>
        </row>
        <row r="8">
          <cell r="B8">
            <v>1006</v>
          </cell>
        </row>
        <row r="9">
          <cell r="B9">
            <v>1007</v>
          </cell>
        </row>
        <row r="10">
          <cell r="B10">
            <v>1008</v>
          </cell>
        </row>
        <row r="11">
          <cell r="B11">
            <v>1009</v>
          </cell>
        </row>
        <row r="12">
          <cell r="B12">
            <v>1010</v>
          </cell>
        </row>
        <row r="13">
          <cell r="B13">
            <v>1011</v>
          </cell>
        </row>
      </sheetData>
      <sheetData sheetId="5">
        <row r="3">
          <cell r="C3" t="str">
            <v xml:space="preserve">ZD1 </v>
          </cell>
        </row>
        <row r="4">
          <cell r="C4" t="str">
            <v xml:space="preserve">ZDA </v>
          </cell>
        </row>
        <row r="5">
          <cell r="C5" t="str">
            <v xml:space="preserve">ZDB </v>
          </cell>
        </row>
        <row r="6">
          <cell r="C6" t="str">
            <v xml:space="preserve">ZDC </v>
          </cell>
        </row>
        <row r="7">
          <cell r="C7" t="str">
            <v xml:space="preserve">ZDD </v>
          </cell>
        </row>
        <row r="8">
          <cell r="C8" t="str">
            <v xml:space="preserve">ZDE </v>
          </cell>
        </row>
        <row r="9">
          <cell r="C9" t="str">
            <v xml:space="preserve">ZDF </v>
          </cell>
        </row>
        <row r="10">
          <cell r="C10" t="str">
            <v xml:space="preserve">ZDG </v>
          </cell>
        </row>
        <row r="11">
          <cell r="C11" t="str">
            <v xml:space="preserve">ZDH </v>
          </cell>
        </row>
        <row r="12">
          <cell r="C12" t="str">
            <v xml:space="preserve">ZDI </v>
          </cell>
        </row>
        <row r="13">
          <cell r="C13" t="str">
            <v xml:space="preserve">ZDJ </v>
          </cell>
        </row>
        <row r="14">
          <cell r="C14" t="str">
            <v xml:space="preserve">ZDK </v>
          </cell>
        </row>
        <row r="15">
          <cell r="C15" t="str">
            <v xml:space="preserve">ZDL </v>
          </cell>
        </row>
        <row r="16">
          <cell r="C16" t="str">
            <v xml:space="preserve">ZDM </v>
          </cell>
        </row>
        <row r="17">
          <cell r="C17" t="str">
            <v xml:space="preserve">ZDN </v>
          </cell>
        </row>
        <row r="18">
          <cell r="C18" t="str">
            <v xml:space="preserve">ZDO </v>
          </cell>
        </row>
        <row r="19">
          <cell r="C19" t="str">
            <v xml:space="preserve">ZDP </v>
          </cell>
        </row>
        <row r="20">
          <cell r="C20" t="str">
            <v xml:space="preserve">ZDQ </v>
          </cell>
        </row>
        <row r="21">
          <cell r="C21" t="str">
            <v xml:space="preserve">ZDR </v>
          </cell>
        </row>
        <row r="22">
          <cell r="C22" t="str">
            <v xml:space="preserve">ZDS </v>
          </cell>
        </row>
        <row r="23">
          <cell r="C23" t="str">
            <v xml:space="preserve">ZDT </v>
          </cell>
        </row>
        <row r="24">
          <cell r="C24" t="str">
            <v xml:space="preserve">ZDU </v>
          </cell>
        </row>
        <row r="25">
          <cell r="C25" t="str">
            <v xml:space="preserve">ZDV </v>
          </cell>
        </row>
        <row r="26">
          <cell r="C26" t="str">
            <v xml:space="preserve">ZDW </v>
          </cell>
        </row>
        <row r="27">
          <cell r="C27" t="str">
            <v xml:space="preserve">ZDX </v>
          </cell>
        </row>
        <row r="28">
          <cell r="C28" t="str">
            <v xml:space="preserve">ZDY </v>
          </cell>
        </row>
        <row r="29">
          <cell r="C29" t="str">
            <v xml:space="preserve">ZDZ </v>
          </cell>
        </row>
      </sheetData>
      <sheetData sheetId="6">
        <row r="3">
          <cell r="B3" t="str">
            <v>ZJ01</v>
          </cell>
          <cell r="D3" t="str">
            <v>JS01</v>
          </cell>
        </row>
        <row r="4">
          <cell r="B4" t="str">
            <v>ZJ02</v>
          </cell>
          <cell r="D4" t="str">
            <v>JS02</v>
          </cell>
        </row>
        <row r="5">
          <cell r="B5" t="str">
            <v>ZJ03</v>
          </cell>
          <cell r="D5" t="str">
            <v>JS03</v>
          </cell>
        </row>
        <row r="6">
          <cell r="B6" t="str">
            <v>ZJ04</v>
          </cell>
          <cell r="D6" t="str">
            <v>JS04</v>
          </cell>
        </row>
        <row r="7">
          <cell r="B7" t="str">
            <v>ZJ05</v>
          </cell>
          <cell r="D7" t="str">
            <v>JS05</v>
          </cell>
        </row>
        <row r="8">
          <cell r="B8" t="str">
            <v>ZJ06</v>
          </cell>
        </row>
        <row r="9">
          <cell r="B9" t="str">
            <v>ZJ07</v>
          </cell>
        </row>
        <row r="10">
          <cell r="B10" t="str">
            <v>ZJ08</v>
          </cell>
        </row>
        <row r="11">
          <cell r="B11" t="str">
            <v>ZJ09</v>
          </cell>
        </row>
      </sheetData>
      <sheetData sheetId="7">
        <row r="3">
          <cell r="B3" t="str">
            <v>ZT01</v>
          </cell>
        </row>
        <row r="4">
          <cell r="B4" t="str">
            <v>ZT02</v>
          </cell>
        </row>
        <row r="5">
          <cell r="B5" t="str">
            <v>ZT03</v>
          </cell>
        </row>
        <row r="6">
          <cell r="B6" t="str">
            <v>ZT04</v>
          </cell>
        </row>
        <row r="7">
          <cell r="B7" t="str">
            <v>ZT05</v>
          </cell>
        </row>
        <row r="8">
          <cell r="B8" t="str">
            <v>ZT06</v>
          </cell>
        </row>
      </sheetData>
      <sheetData sheetId="8">
        <row r="3">
          <cell r="B3" t="str">
            <v>Z01</v>
          </cell>
        </row>
        <row r="4">
          <cell r="B4" t="str">
            <v>Z02</v>
          </cell>
        </row>
        <row r="5">
          <cell r="B5" t="str">
            <v>Z03</v>
          </cell>
        </row>
        <row r="6">
          <cell r="B6" t="str">
            <v>Z04</v>
          </cell>
        </row>
        <row r="7">
          <cell r="B7" t="str">
            <v>Z06</v>
          </cell>
        </row>
        <row r="8">
          <cell r="B8" t="str">
            <v>Z07</v>
          </cell>
        </row>
        <row r="9">
          <cell r="B9" t="str">
            <v>Z08</v>
          </cell>
        </row>
        <row r="10">
          <cell r="B10" t="str">
            <v>Z09</v>
          </cell>
        </row>
        <row r="11">
          <cell r="B11" t="str">
            <v>Z10</v>
          </cell>
        </row>
        <row r="12">
          <cell r="B12" t="str">
            <v>Z11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B89"/>
  <sheetViews>
    <sheetView workbookViewId="0">
      <pane xSplit="8" ySplit="2" topLeftCell="AT3" activePane="bottomRight" state="frozen"/>
      <selection pane="topRight" activeCell="I1" sqref="I1"/>
      <selection pane="bottomLeft" activeCell="A3" sqref="A3"/>
      <selection pane="bottomRight" activeCell="AZ95" sqref="AZ95"/>
    </sheetView>
  </sheetViews>
  <sheetFormatPr defaultRowHeight="16.5" x14ac:dyDescent="0.35"/>
  <cols>
    <col min="1" max="2" width="9" style="2"/>
    <col min="3" max="3" width="17.375" style="2" customWidth="1"/>
    <col min="4" max="8" width="9" style="2"/>
    <col min="9" max="11" width="10.125" style="2" customWidth="1"/>
    <col min="12" max="12" width="9" style="2"/>
    <col min="13" max="13" width="11.875" style="2" customWidth="1"/>
    <col min="14" max="29" width="9" style="2"/>
    <col min="30" max="31" width="10" style="2" bestFit="1" customWidth="1"/>
    <col min="32" max="35" width="9" style="2"/>
    <col min="36" max="36" width="11.375" style="2" customWidth="1"/>
    <col min="37" max="41" width="9" style="2"/>
    <col min="42" max="42" width="9" style="4" customWidth="1"/>
    <col min="43" max="45" width="9" style="2" customWidth="1"/>
    <col min="46" max="49" width="9" style="4" customWidth="1"/>
    <col min="50" max="50" width="12" style="4" customWidth="1"/>
    <col min="51" max="51" width="9" style="4" customWidth="1"/>
    <col min="52" max="52" width="9" style="55"/>
    <col min="53" max="54" width="9" style="4"/>
    <col min="55" max="16384" width="9" style="2"/>
  </cols>
  <sheetData>
    <row r="1" spans="1:54" s="48" customFormat="1" x14ac:dyDescent="0.3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58" t="s">
        <v>8</v>
      </c>
      <c r="J1" s="58" t="s">
        <v>9</v>
      </c>
      <c r="K1" s="58" t="s">
        <v>10</v>
      </c>
      <c r="L1" s="48" t="s">
        <v>11</v>
      </c>
      <c r="M1" s="48" t="s">
        <v>1286</v>
      </c>
      <c r="N1" s="48" t="s">
        <v>1382</v>
      </c>
      <c r="O1" s="48" t="s">
        <v>13</v>
      </c>
      <c r="P1" s="48" t="s">
        <v>14</v>
      </c>
      <c r="Q1" s="48" t="s">
        <v>15</v>
      </c>
      <c r="R1" s="48" t="s">
        <v>1385</v>
      </c>
      <c r="S1" s="48" t="s">
        <v>17</v>
      </c>
      <c r="T1" s="48" t="s">
        <v>18</v>
      </c>
      <c r="U1" s="48" t="s">
        <v>19</v>
      </c>
      <c r="V1" s="48" t="s">
        <v>20</v>
      </c>
      <c r="W1" s="48" t="s">
        <v>21</v>
      </c>
      <c r="X1" s="48" t="s">
        <v>22</v>
      </c>
      <c r="Y1" s="48" t="s">
        <v>23</v>
      </c>
      <c r="Z1" s="48" t="s">
        <v>24</v>
      </c>
      <c r="AA1" s="48" t="s">
        <v>25</v>
      </c>
      <c r="AB1" s="48" t="s">
        <v>26</v>
      </c>
      <c r="AC1" s="48" t="s">
        <v>27</v>
      </c>
      <c r="AD1" s="58" t="s">
        <v>28</v>
      </c>
      <c r="AE1" s="58" t="s">
        <v>28</v>
      </c>
      <c r="AF1" s="48" t="s">
        <v>29</v>
      </c>
      <c r="AG1" s="48" t="s">
        <v>29</v>
      </c>
      <c r="AH1" s="48" t="s">
        <v>30</v>
      </c>
      <c r="AI1" s="48" t="s">
        <v>30</v>
      </c>
      <c r="AJ1" s="58" t="s">
        <v>31</v>
      </c>
      <c r="AK1" s="48" t="s">
        <v>32</v>
      </c>
      <c r="AL1" s="48" t="s">
        <v>33</v>
      </c>
      <c r="AM1" s="48" t="s">
        <v>34</v>
      </c>
      <c r="AN1" s="48" t="s">
        <v>35</v>
      </c>
      <c r="AO1" s="48" t="s">
        <v>36</v>
      </c>
      <c r="AP1" s="62" t="s">
        <v>905</v>
      </c>
      <c r="AQ1" s="62" t="s">
        <v>906</v>
      </c>
      <c r="AR1" s="62" t="s">
        <v>1384</v>
      </c>
      <c r="AS1" s="62" t="s">
        <v>907</v>
      </c>
      <c r="AT1" s="62" t="s">
        <v>1287</v>
      </c>
      <c r="AU1" s="62" t="s">
        <v>1383</v>
      </c>
      <c r="AV1" s="62" t="s">
        <v>1474</v>
      </c>
      <c r="AW1" s="62" t="s">
        <v>1386</v>
      </c>
      <c r="AX1" s="63" t="s">
        <v>1389</v>
      </c>
      <c r="AY1" s="63" t="s">
        <v>1411</v>
      </c>
      <c r="AZ1" s="64" t="s">
        <v>1511</v>
      </c>
      <c r="BA1" s="62" t="s">
        <v>1512</v>
      </c>
      <c r="BB1" s="62" t="s">
        <v>1513</v>
      </c>
    </row>
    <row r="2" spans="1:54" s="48" customFormat="1" ht="18.75" customHeight="1" x14ac:dyDescent="0.35">
      <c r="A2" s="48" t="s">
        <v>37</v>
      </c>
      <c r="B2" s="48" t="s">
        <v>38</v>
      </c>
      <c r="C2" s="48" t="s">
        <v>39</v>
      </c>
      <c r="D2" s="48" t="s">
        <v>1390</v>
      </c>
      <c r="E2" s="48" t="s">
        <v>41</v>
      </c>
      <c r="F2" s="48" t="s">
        <v>42</v>
      </c>
      <c r="G2" s="48" t="s">
        <v>40</v>
      </c>
      <c r="H2" s="48" t="s">
        <v>43</v>
      </c>
      <c r="I2" s="48" t="s">
        <v>44</v>
      </c>
      <c r="J2" s="48" t="s">
        <v>45</v>
      </c>
      <c r="K2" s="48" t="s">
        <v>46</v>
      </c>
      <c r="L2" s="48" t="s">
        <v>47</v>
      </c>
      <c r="M2" s="48" t="s">
        <v>48</v>
      </c>
      <c r="N2" s="48" t="s">
        <v>48</v>
      </c>
      <c r="O2" s="48" t="s">
        <v>40</v>
      </c>
      <c r="P2" s="48" t="s">
        <v>49</v>
      </c>
      <c r="Q2" s="48" t="s">
        <v>50</v>
      </c>
      <c r="R2" s="48" t="s">
        <v>51</v>
      </c>
      <c r="S2" s="48" t="s">
        <v>52</v>
      </c>
      <c r="T2" s="48" t="s">
        <v>53</v>
      </c>
      <c r="U2" s="48" t="s">
        <v>54</v>
      </c>
      <c r="V2" s="48" t="s">
        <v>1387</v>
      </c>
      <c r="W2" s="48" t="s">
        <v>54</v>
      </c>
      <c r="X2" s="48" t="s">
        <v>55</v>
      </c>
      <c r="Y2" s="48" t="s">
        <v>56</v>
      </c>
      <c r="Z2" s="48" t="s">
        <v>57</v>
      </c>
      <c r="AA2" s="48" t="s">
        <v>58</v>
      </c>
      <c r="AB2" s="48" t="s">
        <v>59</v>
      </c>
      <c r="AC2" s="48" t="s">
        <v>60</v>
      </c>
      <c r="AD2" s="48" t="s">
        <v>40</v>
      </c>
      <c r="AE2" s="48" t="s">
        <v>40</v>
      </c>
      <c r="AF2" s="48" t="s">
        <v>61</v>
      </c>
      <c r="AG2" s="48" t="s">
        <v>61</v>
      </c>
      <c r="AH2" s="48" t="s">
        <v>61</v>
      </c>
      <c r="AI2" s="48" t="s">
        <v>61</v>
      </c>
      <c r="AJ2" s="48" t="s">
        <v>62</v>
      </c>
      <c r="AK2" s="48" t="s">
        <v>63</v>
      </c>
      <c r="AL2" s="48" t="s">
        <v>40</v>
      </c>
      <c r="AM2" s="48" t="s">
        <v>64</v>
      </c>
      <c r="AN2" s="48" t="s">
        <v>65</v>
      </c>
      <c r="AO2" s="48" t="s">
        <v>66</v>
      </c>
      <c r="AP2" s="62"/>
      <c r="AQ2" s="62"/>
      <c r="AR2" s="62"/>
      <c r="AS2" s="62"/>
      <c r="AT2" s="62"/>
      <c r="AU2" s="62"/>
      <c r="AV2" s="62"/>
      <c r="AW2" s="62"/>
      <c r="AX2" s="63"/>
      <c r="AY2" s="63"/>
      <c r="AZ2" s="64"/>
      <c r="BA2" s="62"/>
      <c r="BB2" s="62"/>
    </row>
    <row r="3" spans="1:54" hidden="1" x14ac:dyDescent="0.35">
      <c r="A3" s="2" t="s">
        <v>67</v>
      </c>
      <c r="B3" s="2">
        <v>9619</v>
      </c>
      <c r="C3" s="2" t="s">
        <v>68</v>
      </c>
      <c r="D3" s="2" t="s">
        <v>69</v>
      </c>
      <c r="E3" s="2" t="s">
        <v>70</v>
      </c>
      <c r="F3" s="2" t="s">
        <v>71</v>
      </c>
      <c r="G3" s="2">
        <v>1</v>
      </c>
      <c r="H3" s="2" t="s">
        <v>273</v>
      </c>
      <c r="I3" s="2" t="s">
        <v>393</v>
      </c>
      <c r="J3" s="2">
        <v>20160531</v>
      </c>
      <c r="K3" s="2">
        <v>20160531</v>
      </c>
      <c r="L3" s="2">
        <v>1006</v>
      </c>
      <c r="M3" s="2" t="s">
        <v>73</v>
      </c>
      <c r="N3" s="2" t="s">
        <v>73</v>
      </c>
      <c r="O3" s="2" t="s">
        <v>74</v>
      </c>
      <c r="P3" s="2" t="s">
        <v>75</v>
      </c>
      <c r="Q3" s="2" t="s">
        <v>76</v>
      </c>
      <c r="R3" s="2" t="s">
        <v>77</v>
      </c>
      <c r="U3" s="2" t="s">
        <v>78</v>
      </c>
      <c r="V3" s="2" t="s">
        <v>1388</v>
      </c>
      <c r="W3" s="2" t="s">
        <v>80</v>
      </c>
      <c r="X3" s="2" t="s">
        <v>81</v>
      </c>
      <c r="Y3" s="2" t="s">
        <v>81</v>
      </c>
      <c r="Z3" s="2">
        <v>5</v>
      </c>
      <c r="AA3" s="2">
        <v>5</v>
      </c>
      <c r="AB3" s="2" t="s">
        <v>82</v>
      </c>
      <c r="AC3" s="2" t="s">
        <v>82</v>
      </c>
      <c r="AD3" s="2">
        <v>20160630</v>
      </c>
      <c r="AE3" s="2">
        <v>20160630</v>
      </c>
      <c r="AJ3" s="2">
        <v>20160531</v>
      </c>
      <c r="AK3" s="2" t="s">
        <v>81</v>
      </c>
      <c r="AL3" s="2">
        <v>3418.8</v>
      </c>
      <c r="AM3" s="2">
        <v>3418.8</v>
      </c>
      <c r="AN3" s="56">
        <v>-324.77999999999997</v>
      </c>
      <c r="AO3" s="56">
        <v>-324.77999999999997</v>
      </c>
      <c r="AP3" s="4" t="b">
        <f>COUNTIF(资产分类!B:B,当前年度!A3)=1</f>
        <v>1</v>
      </c>
      <c r="AQ3" s="4" t="b">
        <f>COUNTIF(单位编码!C:C,H3)=1</f>
        <v>1</v>
      </c>
      <c r="AR3" s="4" t="b">
        <f>LEFT(J3,4)="2016"</f>
        <v>1</v>
      </c>
      <c r="AS3" s="4" t="b">
        <f>COUNTIF(业务范围!B:B,L3)=1</f>
        <v>1</v>
      </c>
      <c r="AT3" s="4" t="b">
        <f>COUNTIF(成本中心!B:B,当前年度!M3)=1</f>
        <v>1</v>
      </c>
      <c r="AU3" s="4" t="b">
        <f>COUNTIF(成本中心!B:B,当前年度!N3)=1</f>
        <v>1</v>
      </c>
      <c r="AV3" s="4" t="b">
        <f>COUNTIF(资产状态!B:B,当前年度!Q3)=1</f>
        <v>1</v>
      </c>
      <c r="AW3" s="4" t="b">
        <f>COUNTIF(资产增加、减少方式!B:C,当前年度!R3)=1</f>
        <v>1</v>
      </c>
      <c r="AX3" s="4" t="b">
        <f>IF(OR(A3="Z1005",A3="Z1004",A3="Z1003"),V3&lt;&gt;"",TRUE)</f>
        <v>1</v>
      </c>
      <c r="AY3" s="4" t="b">
        <f>COUNTIF(折旧码!B:B,当前年度!X3)=1</f>
        <v>1</v>
      </c>
      <c r="AZ3" s="55">
        <f>AL3*(1-VLOOKUP(X3,折旧码!B:D,3,FALSE))*((11-MID(AD3,5,2)+1)/(Z3*12+AB3))</f>
        <v>324.78600000000006</v>
      </c>
      <c r="BA3" s="56">
        <f>AN3+AZ3</f>
        <v>6.0000000000854925E-3</v>
      </c>
      <c r="BB3" s="4" t="b">
        <f>IF(LEFT(J3,4)=LEFT(AD3,4),MID(AD3,5,2)-MID(J3,5,2)=VLOOKUP(X3,折旧码!B:E,4,FALSE),FALSE)</f>
        <v>1</v>
      </c>
    </row>
    <row r="4" spans="1:54" hidden="1" x14ac:dyDescent="0.35">
      <c r="A4" s="2" t="s">
        <v>67</v>
      </c>
      <c r="B4" s="2">
        <v>9619</v>
      </c>
      <c r="C4" s="2" t="s">
        <v>83</v>
      </c>
      <c r="D4" s="2" t="s">
        <v>69</v>
      </c>
      <c r="E4" s="2" t="s">
        <v>84</v>
      </c>
      <c r="F4" s="2" t="s">
        <v>71</v>
      </c>
      <c r="G4" s="2">
        <v>1</v>
      </c>
      <c r="H4" s="2" t="s">
        <v>273</v>
      </c>
      <c r="I4" s="2" t="s">
        <v>393</v>
      </c>
      <c r="J4" s="2">
        <v>20160531</v>
      </c>
      <c r="K4" s="2">
        <v>20160531</v>
      </c>
      <c r="L4" s="2">
        <v>1007</v>
      </c>
      <c r="M4" s="2" t="s">
        <v>73</v>
      </c>
      <c r="N4" s="2" t="s">
        <v>73</v>
      </c>
      <c r="O4" s="2" t="s">
        <v>85</v>
      </c>
      <c r="P4" s="2" t="s">
        <v>86</v>
      </c>
      <c r="Q4" s="2" t="s">
        <v>76</v>
      </c>
      <c r="R4" s="2" t="s">
        <v>77</v>
      </c>
      <c r="U4" s="2" t="s">
        <v>87</v>
      </c>
      <c r="V4" s="2" t="s">
        <v>79</v>
      </c>
      <c r="W4" s="2" t="s">
        <v>80</v>
      </c>
      <c r="X4" s="2" t="s">
        <v>88</v>
      </c>
      <c r="Y4" s="2" t="s">
        <v>88</v>
      </c>
      <c r="Z4" s="2">
        <v>5</v>
      </c>
      <c r="AA4" s="2">
        <v>5</v>
      </c>
      <c r="AB4" s="2" t="s">
        <v>82</v>
      </c>
      <c r="AC4" s="2" t="s">
        <v>82</v>
      </c>
      <c r="AD4" s="2">
        <v>20160630</v>
      </c>
      <c r="AE4" s="2">
        <v>20160630</v>
      </c>
      <c r="AJ4" s="2">
        <v>20160531</v>
      </c>
      <c r="AK4" s="2" t="s">
        <v>88</v>
      </c>
      <c r="AL4" s="2">
        <v>3401.71</v>
      </c>
      <c r="AM4" s="2">
        <v>3401.71</v>
      </c>
      <c r="AN4" s="56">
        <v>-340.2</v>
      </c>
      <c r="AO4" s="56">
        <v>-340.2</v>
      </c>
      <c r="AP4" s="4" t="b">
        <f>COUNTIF(资产分类!B:B,当前年度!A4)=1</f>
        <v>1</v>
      </c>
      <c r="AQ4" s="4" t="b">
        <f>COUNTIF(单位编码!C:C,H4)=1</f>
        <v>1</v>
      </c>
      <c r="AR4" s="4" t="b">
        <f t="shared" ref="AR4:AR67" si="0">LEFT(J4,4)="2016"</f>
        <v>1</v>
      </c>
      <c r="AS4" s="4" t="b">
        <f>COUNTIF(业务范围!B:B,L4)=1</f>
        <v>1</v>
      </c>
      <c r="AT4" s="4" t="b">
        <f>COUNTIF(成本中心!B:B,当前年度!M4)=1</f>
        <v>1</v>
      </c>
      <c r="AU4" s="4" t="b">
        <f>COUNTIF(成本中心!B:B,当前年度!N4)=1</f>
        <v>1</v>
      </c>
      <c r="AV4" s="4" t="b">
        <f>COUNTIF(资产状态!B:B,当前年度!Q4)=1</f>
        <v>1</v>
      </c>
      <c r="AW4" s="4" t="b">
        <f>COUNTIF(资产增加、减少方式!B:C,当前年度!R4)=1</f>
        <v>1</v>
      </c>
      <c r="AX4" s="4" t="b">
        <f t="shared" ref="AX4:AX67" si="1">IF(OR(A4="Z1005",A4="Z1004",A4="Z1003"),V4&lt;&gt;"",TRUE)</f>
        <v>1</v>
      </c>
      <c r="AY4" s="4" t="b">
        <f>COUNTIF(折旧码!B:B,当前年度!X4)=1</f>
        <v>1</v>
      </c>
      <c r="AZ4" s="55">
        <f>AL4*(1-VLOOKUP(X4,折旧码!B:D,3,FALSE))*((11-MID(AD4,5,2)+1)/(Z4*12+AB4))</f>
        <v>340.17100000000005</v>
      </c>
      <c r="BA4" s="56">
        <f t="shared" ref="BA4:BA67" si="2">AN4+AZ4</f>
        <v>-2.8999999999939519E-2</v>
      </c>
      <c r="BB4" s="4" t="b">
        <f>IF(LEFT(J4,4)=LEFT(AD4,4),MID(AD4,5,2)-MID(J4,5,2)=VLOOKUP(X4,折旧码!B:E,4,FALSE),FALSE)</f>
        <v>1</v>
      </c>
    </row>
    <row r="5" spans="1:54" hidden="1" x14ac:dyDescent="0.35">
      <c r="A5" s="2" t="s">
        <v>67</v>
      </c>
      <c r="B5" s="2">
        <v>9619</v>
      </c>
      <c r="C5" s="2" t="s">
        <v>89</v>
      </c>
      <c r="D5" s="2" t="s">
        <v>69</v>
      </c>
      <c r="E5" s="2" t="s">
        <v>90</v>
      </c>
      <c r="F5" s="2" t="s">
        <v>71</v>
      </c>
      <c r="G5" s="2">
        <v>1</v>
      </c>
      <c r="H5" s="2" t="s">
        <v>273</v>
      </c>
      <c r="I5" s="2" t="s">
        <v>393</v>
      </c>
      <c r="J5" s="2">
        <v>20160531</v>
      </c>
      <c r="K5" s="2">
        <v>20160531</v>
      </c>
      <c r="L5" s="2">
        <v>1008</v>
      </c>
      <c r="M5" s="2" t="s">
        <v>73</v>
      </c>
      <c r="N5" s="2" t="s">
        <v>73</v>
      </c>
      <c r="O5" s="2" t="s">
        <v>74</v>
      </c>
      <c r="P5" s="2" t="s">
        <v>91</v>
      </c>
      <c r="Q5" s="2" t="s">
        <v>76</v>
      </c>
      <c r="R5" s="2" t="s">
        <v>77</v>
      </c>
      <c r="U5" s="2" t="s">
        <v>78</v>
      </c>
      <c r="V5" s="2" t="s">
        <v>79</v>
      </c>
      <c r="W5" s="2" t="s">
        <v>80</v>
      </c>
      <c r="X5" s="2" t="s">
        <v>81</v>
      </c>
      <c r="Y5" s="2" t="s">
        <v>81</v>
      </c>
      <c r="Z5" s="2">
        <v>5</v>
      </c>
      <c r="AA5" s="2">
        <v>5</v>
      </c>
      <c r="AB5" s="2" t="s">
        <v>82</v>
      </c>
      <c r="AC5" s="2" t="s">
        <v>82</v>
      </c>
      <c r="AD5" s="2">
        <v>20160630</v>
      </c>
      <c r="AE5" s="2">
        <v>20160630</v>
      </c>
      <c r="AJ5" s="2">
        <v>20160531</v>
      </c>
      <c r="AK5" s="2" t="s">
        <v>81</v>
      </c>
      <c r="AL5" s="2">
        <v>3059.83</v>
      </c>
      <c r="AM5" s="2">
        <v>3059.83</v>
      </c>
      <c r="AN5" s="56">
        <v>-290.7</v>
      </c>
      <c r="AO5" s="56">
        <v>-290.7</v>
      </c>
      <c r="AP5" s="4" t="b">
        <f>COUNTIF(资产分类!B:B,当前年度!A5)=1</f>
        <v>1</v>
      </c>
      <c r="AQ5" s="4" t="b">
        <f>COUNTIF(单位编码!C:C,H5)=1</f>
        <v>1</v>
      </c>
      <c r="AR5" s="4" t="b">
        <f t="shared" si="0"/>
        <v>1</v>
      </c>
      <c r="AS5" s="4" t="b">
        <f>COUNTIF(业务范围!B:B,L5)=1</f>
        <v>1</v>
      </c>
      <c r="AT5" s="4" t="b">
        <f>COUNTIF(成本中心!B:B,当前年度!M5)=1</f>
        <v>1</v>
      </c>
      <c r="AU5" s="4" t="b">
        <f>COUNTIF(成本中心!B:B,当前年度!N5)=1</f>
        <v>1</v>
      </c>
      <c r="AV5" s="4" t="b">
        <f>COUNTIF(资产状态!B:B,当前年度!Q5)=1</f>
        <v>1</v>
      </c>
      <c r="AW5" s="4" t="b">
        <f>COUNTIF(资产增加、减少方式!B:C,当前年度!R5)=1</f>
        <v>1</v>
      </c>
      <c r="AX5" s="4" t="b">
        <f t="shared" si="1"/>
        <v>1</v>
      </c>
      <c r="AY5" s="4" t="b">
        <f>COUNTIF(折旧码!B:B,当前年度!X5)=1</f>
        <v>1</v>
      </c>
      <c r="AZ5" s="55">
        <f>AL5*(1-VLOOKUP(X5,折旧码!B:D,3,FALSE))*((11-MID(AD5,5,2)+1)/(Z5*12+AB5))</f>
        <v>290.68385000000001</v>
      </c>
      <c r="BA5" s="56">
        <f t="shared" si="2"/>
        <v>-1.6149999999981901E-2</v>
      </c>
      <c r="BB5" s="4" t="b">
        <f>IF(LEFT(J5,4)=LEFT(AD5,4),MID(AD5,5,2)-MID(J5,5,2)=VLOOKUP(X5,折旧码!B:E,4,FALSE),FALSE)</f>
        <v>1</v>
      </c>
    </row>
    <row r="6" spans="1:54" hidden="1" x14ac:dyDescent="0.35">
      <c r="A6" s="2" t="s">
        <v>67</v>
      </c>
      <c r="B6" s="2">
        <v>9619</v>
      </c>
      <c r="C6" s="2" t="s">
        <v>92</v>
      </c>
      <c r="D6" s="2" t="s">
        <v>93</v>
      </c>
      <c r="E6" s="2" t="s">
        <v>94</v>
      </c>
      <c r="F6" s="2" t="s">
        <v>71</v>
      </c>
      <c r="G6" s="2">
        <v>1</v>
      </c>
      <c r="H6" s="2" t="s">
        <v>273</v>
      </c>
      <c r="I6" s="2" t="s">
        <v>393</v>
      </c>
      <c r="J6" s="2">
        <v>20160531</v>
      </c>
      <c r="K6" s="2">
        <v>20160531</v>
      </c>
      <c r="L6" s="2">
        <v>1009</v>
      </c>
      <c r="M6" s="2" t="s">
        <v>73</v>
      </c>
      <c r="N6" s="2" t="s">
        <v>73</v>
      </c>
      <c r="O6" s="2" t="s">
        <v>95</v>
      </c>
      <c r="P6" s="2" t="s">
        <v>96</v>
      </c>
      <c r="Q6" s="2" t="s">
        <v>76</v>
      </c>
      <c r="R6" s="2" t="s">
        <v>77</v>
      </c>
      <c r="U6" s="2" t="s">
        <v>97</v>
      </c>
      <c r="V6" s="2" t="s">
        <v>79</v>
      </c>
      <c r="W6" s="2" t="s">
        <v>80</v>
      </c>
      <c r="X6" s="2" t="s">
        <v>81</v>
      </c>
      <c r="Y6" s="2" t="s">
        <v>81</v>
      </c>
      <c r="Z6" s="2">
        <v>5</v>
      </c>
      <c r="AA6" s="2">
        <v>5</v>
      </c>
      <c r="AB6" s="2" t="s">
        <v>82</v>
      </c>
      <c r="AC6" s="2" t="s">
        <v>82</v>
      </c>
      <c r="AD6" s="2">
        <v>20160630</v>
      </c>
      <c r="AE6" s="2">
        <v>20160630</v>
      </c>
      <c r="AJ6" s="2">
        <v>20160531</v>
      </c>
      <c r="AK6" s="2" t="s">
        <v>81</v>
      </c>
      <c r="AL6" s="2">
        <v>4042.74</v>
      </c>
      <c r="AM6" s="2">
        <v>4042.74</v>
      </c>
      <c r="AN6" s="56">
        <v>-384.06</v>
      </c>
      <c r="AO6" s="56">
        <v>-384.06</v>
      </c>
      <c r="AP6" s="4" t="b">
        <f>COUNTIF(资产分类!B:B,当前年度!A6)=1</f>
        <v>1</v>
      </c>
      <c r="AQ6" s="4" t="b">
        <f>COUNTIF(单位编码!C:C,H6)=1</f>
        <v>1</v>
      </c>
      <c r="AR6" s="4" t="b">
        <f t="shared" si="0"/>
        <v>1</v>
      </c>
      <c r="AS6" s="4" t="b">
        <f>COUNTIF(业务范围!B:B,L6)=1</f>
        <v>1</v>
      </c>
      <c r="AT6" s="4" t="b">
        <f>COUNTIF(成本中心!B:B,当前年度!M6)=1</f>
        <v>1</v>
      </c>
      <c r="AU6" s="4" t="b">
        <f>COUNTIF(成本中心!B:B,当前年度!N6)=1</f>
        <v>1</v>
      </c>
      <c r="AV6" s="4" t="b">
        <f>COUNTIF(资产状态!B:B,当前年度!Q6)=1</f>
        <v>1</v>
      </c>
      <c r="AW6" s="4" t="b">
        <f>COUNTIF(资产增加、减少方式!B:C,当前年度!R6)=1</f>
        <v>1</v>
      </c>
      <c r="AX6" s="4" t="b">
        <f t="shared" si="1"/>
        <v>1</v>
      </c>
      <c r="AY6" s="4" t="b">
        <f>COUNTIF(折旧码!B:B,当前年度!X6)=1</f>
        <v>1</v>
      </c>
      <c r="AZ6" s="55">
        <f>AL6*(1-VLOOKUP(X6,折旧码!B:D,3,FALSE))*((11-MID(AD6,5,2)+1)/(Z6*12+AB6))</f>
        <v>384.06029999999998</v>
      </c>
      <c r="BA6" s="56">
        <f t="shared" si="2"/>
        <v>2.9999999998153726E-4</v>
      </c>
      <c r="BB6" s="4" t="b">
        <f>IF(LEFT(J6,4)=LEFT(AD6,4),MID(AD6,5,2)-MID(J6,5,2)=VLOOKUP(X6,折旧码!B:E,4,FALSE),FALSE)</f>
        <v>1</v>
      </c>
    </row>
    <row r="7" spans="1:54" hidden="1" x14ac:dyDescent="0.35">
      <c r="A7" s="2" t="s">
        <v>98</v>
      </c>
      <c r="B7" s="2">
        <v>9619</v>
      </c>
      <c r="C7" s="2" t="s">
        <v>99</v>
      </c>
      <c r="D7" s="2" t="s">
        <v>100</v>
      </c>
      <c r="E7" s="2" t="s">
        <v>101</v>
      </c>
      <c r="F7" s="2" t="s">
        <v>71</v>
      </c>
      <c r="G7" s="2">
        <v>1</v>
      </c>
      <c r="H7" s="2" t="s">
        <v>273</v>
      </c>
      <c r="I7" s="2" t="s">
        <v>393</v>
      </c>
      <c r="J7" s="2">
        <v>20160531</v>
      </c>
      <c r="K7" s="2">
        <v>20160531</v>
      </c>
      <c r="L7" s="2">
        <v>1010</v>
      </c>
      <c r="M7" s="2" t="s">
        <v>102</v>
      </c>
      <c r="N7" s="2" t="s">
        <v>102</v>
      </c>
      <c r="O7" s="2" t="s">
        <v>103</v>
      </c>
      <c r="P7" s="2" t="s">
        <v>104</v>
      </c>
      <c r="Q7" s="2" t="s">
        <v>76</v>
      </c>
      <c r="R7" s="2" t="s">
        <v>77</v>
      </c>
      <c r="U7" s="2" t="s">
        <v>105</v>
      </c>
      <c r="V7" s="2" t="s">
        <v>79</v>
      </c>
      <c r="W7" s="2" t="s">
        <v>80</v>
      </c>
      <c r="X7" s="2" t="s">
        <v>81</v>
      </c>
      <c r="Y7" s="2" t="s">
        <v>81</v>
      </c>
      <c r="Z7" s="2">
        <v>10</v>
      </c>
      <c r="AA7" s="2">
        <v>10</v>
      </c>
      <c r="AB7" s="2" t="s">
        <v>82</v>
      </c>
      <c r="AC7" s="2" t="s">
        <v>82</v>
      </c>
      <c r="AD7" s="2">
        <v>20160630</v>
      </c>
      <c r="AE7" s="2">
        <v>20160630</v>
      </c>
      <c r="AJ7" s="2">
        <v>20160531</v>
      </c>
      <c r="AK7" s="2" t="s">
        <v>81</v>
      </c>
      <c r="AL7" s="2">
        <v>16068.38</v>
      </c>
      <c r="AM7" s="2">
        <v>16068.38</v>
      </c>
      <c r="AN7" s="56">
        <v>-763.26</v>
      </c>
      <c r="AO7" s="56">
        <v>-763.26</v>
      </c>
      <c r="AP7" s="4" t="b">
        <f>COUNTIF(资产分类!B:B,当前年度!A7)=1</f>
        <v>1</v>
      </c>
      <c r="AQ7" s="4" t="b">
        <f>COUNTIF(单位编码!C:C,H7)=1</f>
        <v>1</v>
      </c>
      <c r="AR7" s="4" t="b">
        <f t="shared" si="0"/>
        <v>1</v>
      </c>
      <c r="AS7" s="4" t="b">
        <f>COUNTIF(业务范围!B:B,L7)=1</f>
        <v>1</v>
      </c>
      <c r="AT7" s="4" t="b">
        <f>COUNTIF(成本中心!B:B,当前年度!M7)=1</f>
        <v>1</v>
      </c>
      <c r="AU7" s="4" t="b">
        <f>COUNTIF(成本中心!B:B,当前年度!N7)=1</f>
        <v>1</v>
      </c>
      <c r="AV7" s="4" t="b">
        <f>COUNTIF(资产状态!B:B,当前年度!Q7)=1</f>
        <v>1</v>
      </c>
      <c r="AW7" s="4" t="b">
        <f>COUNTIF(资产增加、减少方式!B:C,当前年度!R7)=1</f>
        <v>1</v>
      </c>
      <c r="AX7" s="4" t="b">
        <f t="shared" si="1"/>
        <v>1</v>
      </c>
      <c r="AY7" s="4" t="b">
        <f>COUNTIF(折旧码!B:B,当前年度!X7)=1</f>
        <v>1</v>
      </c>
      <c r="AZ7" s="55">
        <f>AL7*(1-VLOOKUP(X7,折旧码!B:D,3,FALSE))*((11-MID(AD7,5,2)+1)/(Z7*12+AB7))</f>
        <v>763.24805000000003</v>
      </c>
      <c r="BA7" s="56">
        <f t="shared" si="2"/>
        <v>-1.1949999999956162E-2</v>
      </c>
      <c r="BB7" s="4" t="b">
        <f>IF(LEFT(J7,4)=LEFT(AD7,4),MID(AD7,5,2)-MID(J7,5,2)=VLOOKUP(X7,折旧码!B:E,4,FALSE),FALSE)</f>
        <v>1</v>
      </c>
    </row>
    <row r="8" spans="1:54" hidden="1" x14ac:dyDescent="0.35">
      <c r="A8" s="2" t="s">
        <v>106</v>
      </c>
      <c r="B8" s="2">
        <v>9619</v>
      </c>
      <c r="C8" s="2" t="s">
        <v>107</v>
      </c>
      <c r="D8" s="2" t="s">
        <v>93</v>
      </c>
      <c r="E8" s="2" t="s">
        <v>108</v>
      </c>
      <c r="F8" s="2" t="s">
        <v>71</v>
      </c>
      <c r="G8" s="2">
        <v>1</v>
      </c>
      <c r="H8" s="2" t="s">
        <v>1391</v>
      </c>
      <c r="I8" s="2" t="s">
        <v>394</v>
      </c>
      <c r="J8" s="2">
        <v>20160831</v>
      </c>
      <c r="K8" s="2">
        <v>20160831</v>
      </c>
      <c r="L8" s="2">
        <v>1011</v>
      </c>
      <c r="M8" s="2" t="s">
        <v>73</v>
      </c>
      <c r="N8" s="2" t="s">
        <v>73</v>
      </c>
      <c r="O8" s="2" t="s">
        <v>95</v>
      </c>
      <c r="P8" s="2" t="s">
        <v>71</v>
      </c>
      <c r="Q8" s="2" t="s">
        <v>76</v>
      </c>
      <c r="R8" s="2" t="s">
        <v>77</v>
      </c>
      <c r="U8" s="2" t="s">
        <v>109</v>
      </c>
      <c r="V8" s="2" t="s">
        <v>79</v>
      </c>
      <c r="W8" s="2" t="s">
        <v>110</v>
      </c>
      <c r="X8" s="2" t="s">
        <v>81</v>
      </c>
      <c r="Y8" s="2" t="s">
        <v>81</v>
      </c>
      <c r="Z8" s="2">
        <v>5</v>
      </c>
      <c r="AA8" s="2">
        <v>5</v>
      </c>
      <c r="AB8" s="2" t="s">
        <v>82</v>
      </c>
      <c r="AC8" s="2" t="s">
        <v>82</v>
      </c>
      <c r="AD8" s="2">
        <v>20160930</v>
      </c>
      <c r="AE8" s="2">
        <v>20160930</v>
      </c>
      <c r="AJ8" s="2">
        <v>20160831</v>
      </c>
      <c r="AK8" s="2" t="s">
        <v>81</v>
      </c>
      <c r="AL8" s="2">
        <v>168298.65</v>
      </c>
      <c r="AM8" s="2">
        <v>168298.65</v>
      </c>
      <c r="AN8" s="56">
        <v>-7994.01</v>
      </c>
      <c r="AO8" s="56">
        <v>-7994.01</v>
      </c>
      <c r="AP8" s="4" t="b">
        <f>COUNTIF(资产分类!B:B,当前年度!A8)=1</f>
        <v>1</v>
      </c>
      <c r="AQ8" s="4" t="b">
        <f>COUNTIF(单位编码!C:C,H8)=1</f>
        <v>1</v>
      </c>
      <c r="AR8" s="4" t="b">
        <f t="shared" si="0"/>
        <v>1</v>
      </c>
      <c r="AS8" s="4" t="b">
        <f>COUNTIF(业务范围!B:B,L8)=1</f>
        <v>1</v>
      </c>
      <c r="AT8" s="4" t="b">
        <f>COUNTIF(成本中心!B:B,当前年度!M8)=1</f>
        <v>1</v>
      </c>
      <c r="AU8" s="4" t="b">
        <f>COUNTIF(成本中心!B:B,当前年度!N8)=1</f>
        <v>1</v>
      </c>
      <c r="AV8" s="4" t="b">
        <f>COUNTIF(资产状态!B:B,当前年度!Q8)=1</f>
        <v>1</v>
      </c>
      <c r="AW8" s="4" t="b">
        <f>COUNTIF(资产增加、减少方式!B:C,当前年度!R8)=1</f>
        <v>1</v>
      </c>
      <c r="AX8" s="4" t="b">
        <f t="shared" si="1"/>
        <v>1</v>
      </c>
      <c r="AY8" s="4" t="b">
        <f>COUNTIF(折旧码!B:B,当前年度!X8)=1</f>
        <v>1</v>
      </c>
      <c r="AZ8" s="55">
        <f>AL8*(1-VLOOKUP(X8,折旧码!B:D,3,FALSE))*((11-MID(AD8,5,2)+1)/(Z8*12+AB8))</f>
        <v>7994.1858750000001</v>
      </c>
      <c r="BA8" s="56">
        <f t="shared" si="2"/>
        <v>0.17587499999990541</v>
      </c>
      <c r="BB8" s="4" t="b">
        <f>IF(LEFT(J8,4)=LEFT(AD8,4),MID(AD8,5,2)-MID(J8,5,2)=VLOOKUP(X8,折旧码!B:E,4,FALSE),FALSE)</f>
        <v>1</v>
      </c>
    </row>
    <row r="9" spans="1:54" x14ac:dyDescent="0.35">
      <c r="A9" s="2" t="s">
        <v>67</v>
      </c>
      <c r="B9" s="2">
        <v>9699</v>
      </c>
      <c r="C9" s="2" t="s">
        <v>111</v>
      </c>
      <c r="D9" s="2" t="s">
        <v>112</v>
      </c>
      <c r="E9" s="2" t="s">
        <v>113</v>
      </c>
      <c r="F9" s="2" t="s">
        <v>71</v>
      </c>
      <c r="G9" s="2">
        <v>1</v>
      </c>
      <c r="H9" s="2" t="s">
        <v>273</v>
      </c>
      <c r="I9" s="2" t="s">
        <v>121</v>
      </c>
      <c r="J9" s="2">
        <v>20160503</v>
      </c>
      <c r="K9" s="2">
        <v>20160503</v>
      </c>
      <c r="L9" s="2">
        <v>1003</v>
      </c>
      <c r="M9" s="2" t="s">
        <v>114</v>
      </c>
      <c r="N9" s="2" t="s">
        <v>1288</v>
      </c>
      <c r="O9" s="2" t="s">
        <v>115</v>
      </c>
      <c r="P9" s="2" t="s">
        <v>116</v>
      </c>
      <c r="Q9" s="2" t="s">
        <v>76</v>
      </c>
      <c r="R9" s="2" t="s">
        <v>77</v>
      </c>
      <c r="U9" s="2" t="s">
        <v>117</v>
      </c>
      <c r="V9" s="2" t="s">
        <v>79</v>
      </c>
      <c r="W9" s="2" t="s">
        <v>80</v>
      </c>
      <c r="X9" s="2" t="s">
        <v>81</v>
      </c>
      <c r="Y9" s="2" t="s">
        <v>81</v>
      </c>
      <c r="Z9" s="2">
        <v>5</v>
      </c>
      <c r="AA9" s="2">
        <v>5</v>
      </c>
      <c r="AB9" s="2" t="s">
        <v>82</v>
      </c>
      <c r="AC9" s="2" t="s">
        <v>82</v>
      </c>
      <c r="AD9" s="2" t="s">
        <v>118</v>
      </c>
      <c r="AE9" s="2" t="s">
        <v>118</v>
      </c>
      <c r="AJ9" s="2">
        <v>20160503</v>
      </c>
      <c r="AK9" s="2" t="s">
        <v>81</v>
      </c>
      <c r="AL9" s="2">
        <v>4680</v>
      </c>
      <c r="AM9" s="2">
        <v>4680</v>
      </c>
      <c r="AN9" s="2">
        <v>-468.12</v>
      </c>
      <c r="AO9" s="2">
        <v>-468.12</v>
      </c>
      <c r="AP9" s="4" t="b">
        <f>COUNTIF(资产分类!B:B,当前年度!A9)=1</f>
        <v>1</v>
      </c>
      <c r="AQ9" s="4" t="b">
        <f>COUNTIF(单位编码!C:C,H9)=1</f>
        <v>1</v>
      </c>
      <c r="AR9" s="4" t="b">
        <f t="shared" si="0"/>
        <v>1</v>
      </c>
      <c r="AS9" s="4" t="b">
        <f>COUNTIF(业务范围!B:B,L9)=1</f>
        <v>1</v>
      </c>
      <c r="AT9" s="4" t="b">
        <f>COUNTIF(成本中心!B:B,当前年度!M9)=1</f>
        <v>1</v>
      </c>
      <c r="AU9" s="4" t="b">
        <f>COUNTIF(成本中心!B:B,当前年度!N9)=1</f>
        <v>1</v>
      </c>
      <c r="AV9" s="4" t="b">
        <f>COUNTIF(资产状态!B:B,当前年度!Q9)=1</f>
        <v>1</v>
      </c>
      <c r="AW9" s="4" t="b">
        <f>COUNTIF(资产增加、减少方式!B:C,当前年度!R9)=1</f>
        <v>1</v>
      </c>
      <c r="AX9" s="4" t="b">
        <f t="shared" si="1"/>
        <v>1</v>
      </c>
      <c r="AY9" s="4" t="b">
        <f>COUNTIF(折旧码!B:B,当前年度!X9)=1</f>
        <v>1</v>
      </c>
      <c r="AZ9" s="55">
        <f>AL9*(1-VLOOKUP(X9,折旧码!B:D,3,FALSE))*((11-MID(AD9,5,2)+1)/(Z9*12+AB9))</f>
        <v>444.6</v>
      </c>
      <c r="BA9" s="56">
        <f t="shared" si="2"/>
        <v>-23.519999999999982</v>
      </c>
      <c r="BB9" s="4" t="b">
        <f>IF(LEFT(J9,4)=LEFT(AD9,4),MID(AD9,5,2)-MID(J9,5,2)=VLOOKUP(X9,折旧码!B:E,4,FALSE),FALSE)</f>
        <v>1</v>
      </c>
    </row>
    <row r="10" spans="1:54" hidden="1" x14ac:dyDescent="0.35">
      <c r="A10" s="2" t="s">
        <v>67</v>
      </c>
      <c r="B10" s="2">
        <v>9699</v>
      </c>
      <c r="C10" s="2" t="s">
        <v>111</v>
      </c>
      <c r="D10" s="2" t="s">
        <v>112</v>
      </c>
      <c r="E10" s="2" t="s">
        <v>119</v>
      </c>
      <c r="F10" s="2" t="s">
        <v>71</v>
      </c>
      <c r="G10" s="2">
        <v>1</v>
      </c>
      <c r="H10" s="2" t="s">
        <v>273</v>
      </c>
      <c r="I10" s="2" t="s">
        <v>120</v>
      </c>
      <c r="J10" s="2" t="s">
        <v>121</v>
      </c>
      <c r="K10" s="2" t="s">
        <v>121</v>
      </c>
      <c r="L10" s="2">
        <v>1003</v>
      </c>
      <c r="M10" s="2" t="s">
        <v>114</v>
      </c>
      <c r="N10" s="2" t="s">
        <v>114</v>
      </c>
      <c r="O10" s="2" t="s">
        <v>122</v>
      </c>
      <c r="P10" s="2" t="s">
        <v>123</v>
      </c>
      <c r="Q10" s="2" t="s">
        <v>76</v>
      </c>
      <c r="R10" s="2" t="s">
        <v>77</v>
      </c>
      <c r="U10" s="2" t="s">
        <v>117</v>
      </c>
      <c r="V10" s="2" t="s">
        <v>79</v>
      </c>
      <c r="W10" s="2" t="s">
        <v>80</v>
      </c>
      <c r="X10" s="2" t="s">
        <v>81</v>
      </c>
      <c r="Y10" s="2" t="s">
        <v>81</v>
      </c>
      <c r="Z10" s="2">
        <v>5</v>
      </c>
      <c r="AA10" s="2">
        <v>5</v>
      </c>
      <c r="AB10" s="2" t="s">
        <v>82</v>
      </c>
      <c r="AC10" s="2" t="s">
        <v>82</v>
      </c>
      <c r="AD10" s="2" t="s">
        <v>118</v>
      </c>
      <c r="AE10" s="2" t="s">
        <v>118</v>
      </c>
      <c r="AJ10" s="2" t="s">
        <v>121</v>
      </c>
      <c r="AK10" s="2" t="s">
        <v>81</v>
      </c>
      <c r="AL10" s="2">
        <v>4680</v>
      </c>
      <c r="AM10" s="2">
        <v>4680</v>
      </c>
      <c r="AN10" s="2">
        <v>-444.51</v>
      </c>
      <c r="AO10" s="2">
        <v>-444.51</v>
      </c>
      <c r="AP10" s="4" t="b">
        <f>COUNTIF(资产分类!B:B,当前年度!A10)=1</f>
        <v>1</v>
      </c>
      <c r="AQ10" s="4" t="b">
        <f>COUNTIF(单位编码!C:C,H10)=1</f>
        <v>1</v>
      </c>
      <c r="AR10" s="4" t="b">
        <f t="shared" si="0"/>
        <v>1</v>
      </c>
      <c r="AS10" s="4" t="b">
        <f>COUNTIF(业务范围!B:B,L10)=1</f>
        <v>1</v>
      </c>
      <c r="AT10" s="4" t="b">
        <f>COUNTIF(成本中心!B:B,当前年度!M10)=1</f>
        <v>1</v>
      </c>
      <c r="AU10" s="4" t="b">
        <f>COUNTIF(成本中心!B:B,当前年度!N10)=1</f>
        <v>1</v>
      </c>
      <c r="AV10" s="4" t="b">
        <f>COUNTIF(资产状态!B:B,当前年度!Q10)=1</f>
        <v>1</v>
      </c>
      <c r="AW10" s="4" t="b">
        <f>COUNTIF(资产增加、减少方式!B:C,当前年度!R10)=1</f>
        <v>1</v>
      </c>
      <c r="AX10" s="4" t="b">
        <f t="shared" si="1"/>
        <v>1</v>
      </c>
      <c r="AY10" s="4" t="b">
        <f>COUNTIF(折旧码!B:B,当前年度!X10)=1</f>
        <v>1</v>
      </c>
      <c r="AZ10" s="55">
        <f>AL10*(1-VLOOKUP(X10,折旧码!B:D,3,FALSE))*((11-MID(AD10,5,2)+1)/(Z10*12+AB10))</f>
        <v>444.6</v>
      </c>
      <c r="BA10" s="56">
        <f t="shared" si="2"/>
        <v>9.0000000000031832E-2</v>
      </c>
      <c r="BB10" s="4" t="b">
        <f>IF(LEFT(J10,4)=LEFT(AD10,4),MID(AD10,5,2)-MID(J10,5,2)=VLOOKUP(X10,折旧码!B:E,4,FALSE),FALSE)</f>
        <v>1</v>
      </c>
    </row>
    <row r="11" spans="1:54" hidden="1" x14ac:dyDescent="0.35">
      <c r="A11" s="2" t="s">
        <v>67</v>
      </c>
      <c r="B11" s="2">
        <v>9699</v>
      </c>
      <c r="C11" s="2" t="s">
        <v>111</v>
      </c>
      <c r="D11" s="2" t="s">
        <v>124</v>
      </c>
      <c r="E11" s="2" t="s">
        <v>125</v>
      </c>
      <c r="F11" s="2" t="s">
        <v>71</v>
      </c>
      <c r="G11" s="2">
        <v>1</v>
      </c>
      <c r="H11" s="2" t="s">
        <v>273</v>
      </c>
      <c r="I11" s="2" t="s">
        <v>120</v>
      </c>
      <c r="J11" s="2" t="s">
        <v>121</v>
      </c>
      <c r="K11" s="2" t="s">
        <v>121</v>
      </c>
      <c r="L11" s="2">
        <v>1003</v>
      </c>
      <c r="M11" s="2" t="s">
        <v>114</v>
      </c>
      <c r="N11" s="2" t="s">
        <v>114</v>
      </c>
      <c r="O11" s="2" t="s">
        <v>126</v>
      </c>
      <c r="P11" s="2" t="s">
        <v>127</v>
      </c>
      <c r="Q11" s="2" t="s">
        <v>76</v>
      </c>
      <c r="R11" s="2" t="s">
        <v>77</v>
      </c>
      <c r="U11" s="2" t="s">
        <v>117</v>
      </c>
      <c r="V11" s="2" t="s">
        <v>79</v>
      </c>
      <c r="W11" s="2" t="s">
        <v>80</v>
      </c>
      <c r="X11" s="2" t="s">
        <v>81</v>
      </c>
      <c r="Y11" s="2" t="s">
        <v>81</v>
      </c>
      <c r="Z11" s="2">
        <v>5</v>
      </c>
      <c r="AA11" s="2">
        <v>5</v>
      </c>
      <c r="AB11" s="2" t="s">
        <v>82</v>
      </c>
      <c r="AC11" s="2" t="s">
        <v>82</v>
      </c>
      <c r="AD11" s="2" t="s">
        <v>118</v>
      </c>
      <c r="AE11" s="2" t="s">
        <v>118</v>
      </c>
      <c r="AJ11" s="2" t="s">
        <v>121</v>
      </c>
      <c r="AK11" s="2" t="s">
        <v>81</v>
      </c>
      <c r="AL11" s="2">
        <v>4680</v>
      </c>
      <c r="AM11" s="2">
        <v>4680</v>
      </c>
      <c r="AN11" s="2">
        <v>-444.51</v>
      </c>
      <c r="AO11" s="2">
        <v>-444.51</v>
      </c>
      <c r="AP11" s="4" t="b">
        <f>COUNTIF(资产分类!B:B,当前年度!A11)=1</f>
        <v>1</v>
      </c>
      <c r="AQ11" s="4" t="b">
        <f>COUNTIF(单位编码!C:C,H11)=1</f>
        <v>1</v>
      </c>
      <c r="AR11" s="4" t="b">
        <f t="shared" si="0"/>
        <v>1</v>
      </c>
      <c r="AS11" s="4" t="b">
        <f>COUNTIF(业务范围!B:B,L11)=1</f>
        <v>1</v>
      </c>
      <c r="AT11" s="4" t="b">
        <f>COUNTIF(成本中心!B:B,当前年度!M11)=1</f>
        <v>1</v>
      </c>
      <c r="AU11" s="4" t="b">
        <f>COUNTIF(成本中心!B:B,当前年度!N11)=1</f>
        <v>1</v>
      </c>
      <c r="AV11" s="4" t="b">
        <f>COUNTIF(资产状态!B:B,当前年度!Q11)=1</f>
        <v>1</v>
      </c>
      <c r="AW11" s="4" t="b">
        <f>COUNTIF(资产增加、减少方式!B:C,当前年度!R11)=1</f>
        <v>1</v>
      </c>
      <c r="AX11" s="4" t="b">
        <f t="shared" si="1"/>
        <v>1</v>
      </c>
      <c r="AY11" s="4" t="b">
        <f>COUNTIF(折旧码!B:B,当前年度!X11)=1</f>
        <v>1</v>
      </c>
      <c r="AZ11" s="55">
        <f>AL11*(1-VLOOKUP(X11,折旧码!B:D,3,FALSE))*((11-MID(AD11,5,2)+1)/(Z11*12+AB11))</f>
        <v>444.6</v>
      </c>
      <c r="BA11" s="56">
        <f t="shared" si="2"/>
        <v>9.0000000000031832E-2</v>
      </c>
      <c r="BB11" s="4" t="b">
        <f>IF(LEFT(J11,4)=LEFT(AD11,4),MID(AD11,5,2)-MID(J11,5,2)=VLOOKUP(X11,折旧码!B:E,4,FALSE),FALSE)</f>
        <v>1</v>
      </c>
    </row>
    <row r="12" spans="1:54" hidden="1" x14ac:dyDescent="0.35">
      <c r="A12" s="2" t="s">
        <v>67</v>
      </c>
      <c r="B12" s="2">
        <v>9699</v>
      </c>
      <c r="C12" s="2" t="s">
        <v>111</v>
      </c>
      <c r="D12" s="2" t="s">
        <v>124</v>
      </c>
      <c r="E12" s="2" t="s">
        <v>128</v>
      </c>
      <c r="F12" s="2" t="s">
        <v>71</v>
      </c>
      <c r="G12" s="2">
        <v>1</v>
      </c>
      <c r="H12" s="2" t="s">
        <v>273</v>
      </c>
      <c r="I12" s="2" t="s">
        <v>120</v>
      </c>
      <c r="J12" s="2" t="s">
        <v>121</v>
      </c>
      <c r="K12" s="2" t="s">
        <v>121</v>
      </c>
      <c r="L12" s="2">
        <v>1003</v>
      </c>
      <c r="M12" s="2" t="s">
        <v>114</v>
      </c>
      <c r="N12" s="2" t="s">
        <v>114</v>
      </c>
      <c r="O12" s="2" t="s">
        <v>129</v>
      </c>
      <c r="P12" s="2" t="s">
        <v>130</v>
      </c>
      <c r="Q12" s="2" t="s">
        <v>76</v>
      </c>
      <c r="R12" s="2" t="s">
        <v>77</v>
      </c>
      <c r="U12" s="2" t="s">
        <v>117</v>
      </c>
      <c r="V12" s="2" t="s">
        <v>79</v>
      </c>
      <c r="W12" s="2" t="s">
        <v>80</v>
      </c>
      <c r="X12" s="2" t="s">
        <v>81</v>
      </c>
      <c r="Y12" s="2" t="s">
        <v>81</v>
      </c>
      <c r="Z12" s="2">
        <v>5</v>
      </c>
      <c r="AA12" s="2">
        <v>5</v>
      </c>
      <c r="AB12" s="2" t="s">
        <v>82</v>
      </c>
      <c r="AC12" s="2" t="s">
        <v>82</v>
      </c>
      <c r="AD12" s="2" t="s">
        <v>118</v>
      </c>
      <c r="AE12" s="2" t="s">
        <v>118</v>
      </c>
      <c r="AJ12" s="2" t="s">
        <v>121</v>
      </c>
      <c r="AK12" s="2" t="s">
        <v>81</v>
      </c>
      <c r="AL12" s="2">
        <v>4680</v>
      </c>
      <c r="AM12" s="2">
        <v>4680</v>
      </c>
      <c r="AN12" s="2">
        <v>-444.51</v>
      </c>
      <c r="AO12" s="2">
        <v>-444.51</v>
      </c>
      <c r="AP12" s="4" t="b">
        <f>COUNTIF(资产分类!B:B,当前年度!A12)=1</f>
        <v>1</v>
      </c>
      <c r="AQ12" s="4" t="b">
        <f>COUNTIF(单位编码!C:C,H12)=1</f>
        <v>1</v>
      </c>
      <c r="AR12" s="4" t="b">
        <f t="shared" si="0"/>
        <v>1</v>
      </c>
      <c r="AS12" s="4" t="b">
        <f>COUNTIF(业务范围!B:B,L12)=1</f>
        <v>1</v>
      </c>
      <c r="AT12" s="4" t="b">
        <f>COUNTIF(成本中心!B:B,当前年度!M12)=1</f>
        <v>1</v>
      </c>
      <c r="AU12" s="4" t="b">
        <f>COUNTIF(成本中心!B:B,当前年度!N12)=1</f>
        <v>1</v>
      </c>
      <c r="AV12" s="4" t="b">
        <f>COUNTIF(资产状态!B:B,当前年度!Q12)=1</f>
        <v>1</v>
      </c>
      <c r="AW12" s="4" t="b">
        <f>COUNTIF(资产增加、减少方式!B:C,当前年度!R12)=1</f>
        <v>1</v>
      </c>
      <c r="AX12" s="4" t="b">
        <f t="shared" si="1"/>
        <v>1</v>
      </c>
      <c r="AY12" s="4" t="b">
        <f>COUNTIF(折旧码!B:B,当前年度!X12)=1</f>
        <v>1</v>
      </c>
      <c r="AZ12" s="55">
        <f>AL12*(1-VLOOKUP(X12,折旧码!B:D,3,FALSE))*((11-MID(AD12,5,2)+1)/(Z12*12+AB12))</f>
        <v>444.6</v>
      </c>
      <c r="BA12" s="56">
        <f t="shared" si="2"/>
        <v>9.0000000000031832E-2</v>
      </c>
      <c r="BB12" s="4" t="b">
        <f>IF(LEFT(J12,4)=LEFT(AD12,4),MID(AD12,5,2)-MID(J12,5,2)=VLOOKUP(X12,折旧码!B:E,4,FALSE),FALSE)</f>
        <v>1</v>
      </c>
    </row>
    <row r="13" spans="1:54" hidden="1" x14ac:dyDescent="0.35">
      <c r="A13" s="2" t="s">
        <v>67</v>
      </c>
      <c r="B13" s="2">
        <v>9699</v>
      </c>
      <c r="C13" s="2" t="s">
        <v>131</v>
      </c>
      <c r="D13" s="2" t="s">
        <v>112</v>
      </c>
      <c r="E13" s="2" t="s">
        <v>132</v>
      </c>
      <c r="F13" s="2" t="s">
        <v>71</v>
      </c>
      <c r="G13" s="2">
        <v>1</v>
      </c>
      <c r="H13" s="2" t="s">
        <v>273</v>
      </c>
      <c r="I13" s="2" t="s">
        <v>120</v>
      </c>
      <c r="J13" s="2" t="s">
        <v>121</v>
      </c>
      <c r="K13" s="2" t="s">
        <v>121</v>
      </c>
      <c r="L13" s="2">
        <v>1003</v>
      </c>
      <c r="M13" s="2" t="s">
        <v>114</v>
      </c>
      <c r="N13" s="2" t="s">
        <v>114</v>
      </c>
      <c r="O13" s="2" t="s">
        <v>115</v>
      </c>
      <c r="P13" s="2" t="s">
        <v>133</v>
      </c>
      <c r="Q13" s="2" t="s">
        <v>76</v>
      </c>
      <c r="R13" s="2" t="s">
        <v>77</v>
      </c>
      <c r="U13" s="2" t="s">
        <v>117</v>
      </c>
      <c r="V13" s="2" t="s">
        <v>79</v>
      </c>
      <c r="W13" s="2" t="s">
        <v>80</v>
      </c>
      <c r="X13" s="2" t="s">
        <v>81</v>
      </c>
      <c r="Y13" s="2" t="s">
        <v>81</v>
      </c>
      <c r="Z13" s="2">
        <v>5</v>
      </c>
      <c r="AA13" s="2">
        <v>5</v>
      </c>
      <c r="AB13" s="2" t="s">
        <v>82</v>
      </c>
      <c r="AC13" s="2" t="s">
        <v>82</v>
      </c>
      <c r="AD13" s="2" t="s">
        <v>118</v>
      </c>
      <c r="AE13" s="2" t="s">
        <v>118</v>
      </c>
      <c r="AJ13" s="2" t="s">
        <v>121</v>
      </c>
      <c r="AK13" s="2" t="s">
        <v>81</v>
      </c>
      <c r="AL13" s="2">
        <v>7880</v>
      </c>
      <c r="AM13" s="2">
        <v>7880</v>
      </c>
      <c r="AN13" s="2">
        <v>-748.47</v>
      </c>
      <c r="AO13" s="2">
        <v>-748.47</v>
      </c>
      <c r="AP13" s="4" t="b">
        <f>COUNTIF(资产分类!B:B,当前年度!A13)=1</f>
        <v>1</v>
      </c>
      <c r="AQ13" s="4" t="b">
        <f>COUNTIF(单位编码!C:C,H13)=1</f>
        <v>1</v>
      </c>
      <c r="AR13" s="4" t="b">
        <f t="shared" si="0"/>
        <v>1</v>
      </c>
      <c r="AS13" s="4" t="b">
        <f>COUNTIF(业务范围!B:B,L13)=1</f>
        <v>1</v>
      </c>
      <c r="AT13" s="4" t="b">
        <f>COUNTIF(成本中心!B:B,当前年度!M13)=1</f>
        <v>1</v>
      </c>
      <c r="AU13" s="4" t="b">
        <f>COUNTIF(成本中心!B:B,当前年度!N13)=1</f>
        <v>1</v>
      </c>
      <c r="AV13" s="4" t="b">
        <f>COUNTIF(资产状态!B:B,当前年度!Q13)=1</f>
        <v>1</v>
      </c>
      <c r="AW13" s="4" t="b">
        <f>COUNTIF(资产增加、减少方式!B:C,当前年度!R13)=1</f>
        <v>1</v>
      </c>
      <c r="AX13" s="4" t="b">
        <f t="shared" si="1"/>
        <v>1</v>
      </c>
      <c r="AY13" s="4" t="b">
        <f>COUNTIF(折旧码!B:B,当前年度!X13)=1</f>
        <v>1</v>
      </c>
      <c r="AZ13" s="55">
        <f>AL13*(1-VLOOKUP(X13,折旧码!B:D,3,FALSE))*((11-MID(AD13,5,2)+1)/(Z13*12+AB13))</f>
        <v>748.6</v>
      </c>
      <c r="BA13" s="56">
        <f t="shared" si="2"/>
        <v>0.12999999999999545</v>
      </c>
      <c r="BB13" s="4" t="b">
        <f>IF(LEFT(J13,4)=LEFT(AD13,4),MID(AD13,5,2)-MID(J13,5,2)=VLOOKUP(X13,折旧码!B:E,4,FALSE),FALSE)</f>
        <v>1</v>
      </c>
    </row>
    <row r="14" spans="1:54" hidden="1" x14ac:dyDescent="0.35">
      <c r="A14" s="2" t="s">
        <v>67</v>
      </c>
      <c r="B14" s="2">
        <v>9699</v>
      </c>
      <c r="C14" s="2" t="s">
        <v>134</v>
      </c>
      <c r="D14" s="2" t="s">
        <v>112</v>
      </c>
      <c r="E14" s="2" t="s">
        <v>135</v>
      </c>
      <c r="F14" s="2" t="s">
        <v>71</v>
      </c>
      <c r="G14" s="2">
        <v>1</v>
      </c>
      <c r="H14" s="2" t="s">
        <v>273</v>
      </c>
      <c r="I14" s="2" t="s">
        <v>136</v>
      </c>
      <c r="J14" s="2" t="s">
        <v>137</v>
      </c>
      <c r="K14" s="2" t="s">
        <v>137</v>
      </c>
      <c r="L14" s="2">
        <v>1003</v>
      </c>
      <c r="M14" s="2" t="s">
        <v>114</v>
      </c>
      <c r="N14" s="2" t="s">
        <v>114</v>
      </c>
      <c r="O14" s="2" t="s">
        <v>138</v>
      </c>
      <c r="P14" s="2" t="s">
        <v>139</v>
      </c>
      <c r="Q14" s="2" t="s">
        <v>76</v>
      </c>
      <c r="R14" s="2" t="s">
        <v>77</v>
      </c>
      <c r="U14" s="2" t="s">
        <v>134</v>
      </c>
      <c r="V14" s="2" t="s">
        <v>79</v>
      </c>
      <c r="W14" s="2" t="s">
        <v>80</v>
      </c>
      <c r="X14" s="2" t="s">
        <v>81</v>
      </c>
      <c r="Y14" s="2" t="s">
        <v>81</v>
      </c>
      <c r="Z14" s="2">
        <v>5</v>
      </c>
      <c r="AA14" s="2">
        <v>5</v>
      </c>
      <c r="AB14" s="2" t="s">
        <v>82</v>
      </c>
      <c r="AC14" s="2" t="s">
        <v>82</v>
      </c>
      <c r="AD14" s="2" t="s">
        <v>118</v>
      </c>
      <c r="AE14" s="2" t="s">
        <v>118</v>
      </c>
      <c r="AJ14" s="2" t="s">
        <v>137</v>
      </c>
      <c r="AK14" s="2" t="s">
        <v>81</v>
      </c>
      <c r="AL14" s="2">
        <v>2800</v>
      </c>
      <c r="AM14" s="2">
        <v>2800</v>
      </c>
      <c r="AN14" s="2">
        <v>-265.95</v>
      </c>
      <c r="AO14" s="2">
        <v>-265.95</v>
      </c>
      <c r="AP14" s="4" t="b">
        <f>COUNTIF(资产分类!B:B,当前年度!A14)=1</f>
        <v>1</v>
      </c>
      <c r="AQ14" s="4" t="b">
        <f>COUNTIF(单位编码!C:C,H14)=1</f>
        <v>1</v>
      </c>
      <c r="AR14" s="4" t="b">
        <f t="shared" si="0"/>
        <v>1</v>
      </c>
      <c r="AS14" s="4" t="b">
        <f>COUNTIF(业务范围!B:B,L14)=1</f>
        <v>1</v>
      </c>
      <c r="AT14" s="4" t="b">
        <f>COUNTIF(成本中心!B:B,当前年度!M14)=1</f>
        <v>1</v>
      </c>
      <c r="AU14" s="4" t="b">
        <f>COUNTIF(成本中心!B:B,当前年度!N14)=1</f>
        <v>1</v>
      </c>
      <c r="AV14" s="4" t="b">
        <f>COUNTIF(资产状态!B:B,当前年度!Q14)=1</f>
        <v>1</v>
      </c>
      <c r="AW14" s="4" t="b">
        <f>COUNTIF(资产增加、减少方式!B:C,当前年度!R14)=1</f>
        <v>1</v>
      </c>
      <c r="AX14" s="4" t="b">
        <f t="shared" si="1"/>
        <v>1</v>
      </c>
      <c r="AY14" s="4" t="b">
        <f>COUNTIF(折旧码!B:B,当前年度!X14)=1</f>
        <v>1</v>
      </c>
      <c r="AZ14" s="55">
        <f>AL14*(1-VLOOKUP(X14,折旧码!B:D,3,FALSE))*((11-MID(AD14,5,2)+1)/(Z14*12+AB14))</f>
        <v>266</v>
      </c>
      <c r="BA14" s="56">
        <f t="shared" si="2"/>
        <v>5.0000000000011369E-2</v>
      </c>
      <c r="BB14" s="4" t="b">
        <f>IF(LEFT(J14,4)=LEFT(AD14,4),MID(AD14,5,2)-MID(J14,5,2)=VLOOKUP(X14,折旧码!B:E,4,FALSE),FALSE)</f>
        <v>1</v>
      </c>
    </row>
    <row r="15" spans="1:54" hidden="1" x14ac:dyDescent="0.35">
      <c r="A15" s="2" t="s">
        <v>67</v>
      </c>
      <c r="B15" s="2">
        <v>9699</v>
      </c>
      <c r="C15" s="2" t="s">
        <v>140</v>
      </c>
      <c r="D15" s="2" t="s">
        <v>112</v>
      </c>
      <c r="E15" s="2" t="s">
        <v>141</v>
      </c>
      <c r="F15" s="2" t="s">
        <v>71</v>
      </c>
      <c r="G15" s="2">
        <v>1</v>
      </c>
      <c r="H15" s="2" t="s">
        <v>273</v>
      </c>
      <c r="I15" s="2" t="s">
        <v>136</v>
      </c>
      <c r="J15" s="2" t="s">
        <v>137</v>
      </c>
      <c r="K15" s="2" t="s">
        <v>137</v>
      </c>
      <c r="L15" s="2">
        <v>1003</v>
      </c>
      <c r="M15" s="2" t="s">
        <v>114</v>
      </c>
      <c r="N15" s="2" t="s">
        <v>114</v>
      </c>
      <c r="O15" s="2" t="s">
        <v>142</v>
      </c>
      <c r="P15" s="2" t="s">
        <v>143</v>
      </c>
      <c r="Q15" s="2" t="s">
        <v>76</v>
      </c>
      <c r="R15" s="2" t="s">
        <v>77</v>
      </c>
      <c r="U15" s="2" t="s">
        <v>140</v>
      </c>
      <c r="V15" s="2" t="s">
        <v>79</v>
      </c>
      <c r="W15" s="2" t="s">
        <v>80</v>
      </c>
      <c r="X15" s="2" t="s">
        <v>81</v>
      </c>
      <c r="Y15" s="2" t="s">
        <v>81</v>
      </c>
      <c r="Z15" s="2">
        <v>5</v>
      </c>
      <c r="AA15" s="2">
        <v>5</v>
      </c>
      <c r="AB15" s="2" t="s">
        <v>82</v>
      </c>
      <c r="AC15" s="2" t="s">
        <v>82</v>
      </c>
      <c r="AD15" s="2" t="s">
        <v>118</v>
      </c>
      <c r="AE15" s="2" t="s">
        <v>118</v>
      </c>
      <c r="AJ15" s="2" t="s">
        <v>137</v>
      </c>
      <c r="AK15" s="2" t="s">
        <v>81</v>
      </c>
      <c r="AL15" s="2">
        <v>3668</v>
      </c>
      <c r="AM15" s="2">
        <v>3668</v>
      </c>
      <c r="AN15" s="2">
        <v>-348.39</v>
      </c>
      <c r="AO15" s="2">
        <v>-348.39</v>
      </c>
      <c r="AP15" s="4" t="b">
        <f>COUNTIF(资产分类!B:B,当前年度!A15)=1</f>
        <v>1</v>
      </c>
      <c r="AQ15" s="4" t="b">
        <f>COUNTIF(单位编码!C:C,H15)=1</f>
        <v>1</v>
      </c>
      <c r="AR15" s="4" t="b">
        <f t="shared" si="0"/>
        <v>1</v>
      </c>
      <c r="AS15" s="4" t="b">
        <f>COUNTIF(业务范围!B:B,L15)=1</f>
        <v>1</v>
      </c>
      <c r="AT15" s="4" t="b">
        <f>COUNTIF(成本中心!B:B,当前年度!M15)=1</f>
        <v>1</v>
      </c>
      <c r="AU15" s="4" t="b">
        <f>COUNTIF(成本中心!B:B,当前年度!N15)=1</f>
        <v>1</v>
      </c>
      <c r="AV15" s="4" t="b">
        <f>COUNTIF(资产状态!B:B,当前年度!Q15)=1</f>
        <v>1</v>
      </c>
      <c r="AW15" s="4" t="b">
        <f>COUNTIF(资产增加、减少方式!B:C,当前年度!R15)=1</f>
        <v>1</v>
      </c>
      <c r="AX15" s="4" t="b">
        <f t="shared" si="1"/>
        <v>1</v>
      </c>
      <c r="AY15" s="4" t="b">
        <f>COUNTIF(折旧码!B:B,当前年度!X15)=1</f>
        <v>1</v>
      </c>
      <c r="AZ15" s="55">
        <f>AL15*(1-VLOOKUP(X15,折旧码!B:D,3,FALSE))*((11-MID(AD15,5,2)+1)/(Z15*12+AB15))</f>
        <v>348.46000000000004</v>
      </c>
      <c r="BA15" s="56">
        <f t="shared" si="2"/>
        <v>7.0000000000050022E-2</v>
      </c>
      <c r="BB15" s="4" t="b">
        <f>IF(LEFT(J15,4)=LEFT(AD15,4),MID(AD15,5,2)-MID(J15,5,2)=VLOOKUP(X15,折旧码!B:E,4,FALSE),FALSE)</f>
        <v>1</v>
      </c>
    </row>
    <row r="16" spans="1:54" hidden="1" x14ac:dyDescent="0.35">
      <c r="A16" s="2" t="s">
        <v>67</v>
      </c>
      <c r="B16" s="2">
        <v>9699</v>
      </c>
      <c r="C16" s="2" t="s">
        <v>140</v>
      </c>
      <c r="D16" s="2" t="s">
        <v>112</v>
      </c>
      <c r="E16" s="2" t="s">
        <v>144</v>
      </c>
      <c r="F16" s="2" t="s">
        <v>71</v>
      </c>
      <c r="G16" s="2">
        <v>1</v>
      </c>
      <c r="H16" s="2" t="s">
        <v>273</v>
      </c>
      <c r="I16" s="2" t="s">
        <v>136</v>
      </c>
      <c r="J16" s="2" t="s">
        <v>137</v>
      </c>
      <c r="K16" s="2" t="s">
        <v>137</v>
      </c>
      <c r="L16" s="2">
        <v>1003</v>
      </c>
      <c r="M16" s="2" t="s">
        <v>114</v>
      </c>
      <c r="N16" s="2" t="s">
        <v>114</v>
      </c>
      <c r="O16" s="2" t="s">
        <v>145</v>
      </c>
      <c r="P16" s="2" t="s">
        <v>143</v>
      </c>
      <c r="Q16" s="2" t="s">
        <v>76</v>
      </c>
      <c r="R16" s="2" t="s">
        <v>77</v>
      </c>
      <c r="U16" s="2" t="s">
        <v>140</v>
      </c>
      <c r="V16" s="2" t="s">
        <v>79</v>
      </c>
      <c r="W16" s="2" t="s">
        <v>80</v>
      </c>
      <c r="X16" s="2" t="s">
        <v>81</v>
      </c>
      <c r="Y16" s="2" t="s">
        <v>81</v>
      </c>
      <c r="Z16" s="2">
        <v>5</v>
      </c>
      <c r="AA16" s="2">
        <v>5</v>
      </c>
      <c r="AB16" s="2" t="s">
        <v>82</v>
      </c>
      <c r="AC16" s="2" t="s">
        <v>82</v>
      </c>
      <c r="AD16" s="2" t="s">
        <v>118</v>
      </c>
      <c r="AE16" s="2" t="s">
        <v>118</v>
      </c>
      <c r="AJ16" s="2" t="s">
        <v>137</v>
      </c>
      <c r="AK16" s="2" t="s">
        <v>81</v>
      </c>
      <c r="AL16" s="2">
        <v>3668</v>
      </c>
      <c r="AM16" s="2">
        <v>3668</v>
      </c>
      <c r="AN16" s="2">
        <v>-348.39</v>
      </c>
      <c r="AO16" s="2">
        <v>-348.39</v>
      </c>
      <c r="AP16" s="4" t="b">
        <f>COUNTIF(资产分类!B:B,当前年度!A16)=1</f>
        <v>1</v>
      </c>
      <c r="AQ16" s="4" t="b">
        <f>COUNTIF(单位编码!C:C,H16)=1</f>
        <v>1</v>
      </c>
      <c r="AR16" s="4" t="b">
        <f t="shared" si="0"/>
        <v>1</v>
      </c>
      <c r="AS16" s="4" t="b">
        <f>COUNTIF(业务范围!B:B,L16)=1</f>
        <v>1</v>
      </c>
      <c r="AT16" s="4" t="b">
        <f>COUNTIF(成本中心!B:B,当前年度!M16)=1</f>
        <v>1</v>
      </c>
      <c r="AU16" s="4" t="b">
        <f>COUNTIF(成本中心!B:B,当前年度!N16)=1</f>
        <v>1</v>
      </c>
      <c r="AV16" s="4" t="b">
        <f>COUNTIF(资产状态!B:B,当前年度!Q16)=1</f>
        <v>1</v>
      </c>
      <c r="AW16" s="4" t="b">
        <f>COUNTIF(资产增加、减少方式!B:C,当前年度!R16)=1</f>
        <v>1</v>
      </c>
      <c r="AX16" s="4" t="b">
        <f t="shared" si="1"/>
        <v>1</v>
      </c>
      <c r="AY16" s="4" t="b">
        <f>COUNTIF(折旧码!B:B,当前年度!X16)=1</f>
        <v>1</v>
      </c>
      <c r="AZ16" s="55">
        <f>AL16*(1-VLOOKUP(X16,折旧码!B:D,3,FALSE))*((11-MID(AD16,5,2)+1)/(Z16*12+AB16))</f>
        <v>348.46000000000004</v>
      </c>
      <c r="BA16" s="56">
        <f t="shared" si="2"/>
        <v>7.0000000000050022E-2</v>
      </c>
      <c r="BB16" s="4" t="b">
        <f>IF(LEFT(J16,4)=LEFT(AD16,4),MID(AD16,5,2)-MID(J16,5,2)=VLOOKUP(X16,折旧码!B:E,4,FALSE),FALSE)</f>
        <v>1</v>
      </c>
    </row>
    <row r="17" spans="1:54" hidden="1" x14ac:dyDescent="0.35">
      <c r="A17" s="2" t="s">
        <v>67</v>
      </c>
      <c r="B17" s="2">
        <v>9699</v>
      </c>
      <c r="C17" s="2" t="s">
        <v>146</v>
      </c>
      <c r="D17" s="2" t="s">
        <v>112</v>
      </c>
      <c r="E17" s="2" t="s">
        <v>147</v>
      </c>
      <c r="F17" s="2" t="s">
        <v>71</v>
      </c>
      <c r="G17" s="2">
        <v>1</v>
      </c>
      <c r="H17" s="2" t="s">
        <v>273</v>
      </c>
      <c r="I17" s="2" t="s">
        <v>148</v>
      </c>
      <c r="J17" s="2" t="s">
        <v>148</v>
      </c>
      <c r="K17" s="2" t="s">
        <v>148</v>
      </c>
      <c r="L17" s="2">
        <v>1003</v>
      </c>
      <c r="M17" s="2" t="s">
        <v>114</v>
      </c>
      <c r="N17" s="2" t="s">
        <v>114</v>
      </c>
      <c r="O17" s="2" t="s">
        <v>149</v>
      </c>
      <c r="P17" s="2" t="s">
        <v>150</v>
      </c>
      <c r="Q17" s="2" t="s">
        <v>76</v>
      </c>
      <c r="R17" s="2" t="s">
        <v>77</v>
      </c>
      <c r="U17" s="2" t="s">
        <v>146</v>
      </c>
      <c r="V17" s="2" t="s">
        <v>79</v>
      </c>
      <c r="W17" s="2" t="s">
        <v>80</v>
      </c>
      <c r="X17" s="2" t="s">
        <v>81</v>
      </c>
      <c r="Y17" s="2" t="s">
        <v>81</v>
      </c>
      <c r="Z17" s="2">
        <v>5</v>
      </c>
      <c r="AA17" s="2">
        <v>5</v>
      </c>
      <c r="AB17" s="2" t="s">
        <v>82</v>
      </c>
      <c r="AC17" s="2" t="s">
        <v>82</v>
      </c>
      <c r="AD17" s="2" t="s">
        <v>151</v>
      </c>
      <c r="AE17" s="2" t="s">
        <v>151</v>
      </c>
      <c r="AJ17" s="2" t="s">
        <v>148</v>
      </c>
      <c r="AK17" s="2" t="s">
        <v>81</v>
      </c>
      <c r="AL17" s="2">
        <v>5537</v>
      </c>
      <c r="AM17" s="2">
        <v>5537</v>
      </c>
      <c r="AN17" s="2">
        <v>-350.6</v>
      </c>
      <c r="AO17" s="2">
        <v>-350.6</v>
      </c>
      <c r="AP17" s="4" t="b">
        <f>COUNTIF(资产分类!B:B,当前年度!A17)=1</f>
        <v>1</v>
      </c>
      <c r="AQ17" s="4" t="b">
        <f>COUNTIF(单位编码!C:C,H17)=1</f>
        <v>1</v>
      </c>
      <c r="AR17" s="4" t="b">
        <f t="shared" si="0"/>
        <v>1</v>
      </c>
      <c r="AS17" s="4" t="b">
        <f>COUNTIF(业务范围!B:B,L17)=1</f>
        <v>1</v>
      </c>
      <c r="AT17" s="4" t="b">
        <f>COUNTIF(成本中心!B:B,当前年度!M17)=1</f>
        <v>1</v>
      </c>
      <c r="AU17" s="4" t="b">
        <f>COUNTIF(成本中心!B:B,当前年度!N17)=1</f>
        <v>1</v>
      </c>
      <c r="AV17" s="4" t="b">
        <f>COUNTIF(资产状态!B:B,当前年度!Q17)=1</f>
        <v>1</v>
      </c>
      <c r="AW17" s="4" t="b">
        <f>COUNTIF(资产增加、减少方式!B:C,当前年度!R17)=1</f>
        <v>1</v>
      </c>
      <c r="AX17" s="4" t="b">
        <f t="shared" si="1"/>
        <v>1</v>
      </c>
      <c r="AY17" s="4" t="b">
        <f>COUNTIF(折旧码!B:B,当前年度!X17)=1</f>
        <v>1</v>
      </c>
      <c r="AZ17" s="55">
        <f>AL17*(1-VLOOKUP(X17,折旧码!B:D,3,FALSE))*((11-MID(AD17,5,2)+1)/(Z17*12+AB17))</f>
        <v>350.67666666666662</v>
      </c>
      <c r="BA17" s="56">
        <f t="shared" si="2"/>
        <v>7.6666666666596939E-2</v>
      </c>
      <c r="BB17" s="4" t="b">
        <f>IF(LEFT(J17,4)=LEFT(AD17,4),MID(AD17,5,2)-MID(J17,5,2)=VLOOKUP(X17,折旧码!B:E,4,FALSE),FALSE)</f>
        <v>1</v>
      </c>
    </row>
    <row r="18" spans="1:54" hidden="1" x14ac:dyDescent="0.35">
      <c r="A18" s="2" t="s">
        <v>67</v>
      </c>
      <c r="B18" s="2">
        <v>9699</v>
      </c>
      <c r="C18" s="2" t="s">
        <v>152</v>
      </c>
      <c r="D18" s="2" t="s">
        <v>112</v>
      </c>
      <c r="E18" s="2" t="s">
        <v>153</v>
      </c>
      <c r="F18" s="2" t="s">
        <v>71</v>
      </c>
      <c r="G18" s="2">
        <v>1</v>
      </c>
      <c r="H18" s="2" t="s">
        <v>273</v>
      </c>
      <c r="I18" s="2" t="s">
        <v>154</v>
      </c>
      <c r="J18" s="2" t="s">
        <v>154</v>
      </c>
      <c r="K18" s="2" t="s">
        <v>154</v>
      </c>
      <c r="L18" s="2">
        <v>1003</v>
      </c>
      <c r="M18" s="2" t="s">
        <v>114</v>
      </c>
      <c r="N18" s="2" t="s">
        <v>114</v>
      </c>
      <c r="O18" s="2" t="s">
        <v>71</v>
      </c>
      <c r="P18" s="2" t="s">
        <v>155</v>
      </c>
      <c r="Q18" s="2" t="s">
        <v>76</v>
      </c>
      <c r="R18" s="2" t="s">
        <v>77</v>
      </c>
      <c r="U18" s="2" t="s">
        <v>152</v>
      </c>
      <c r="V18" s="2" t="s">
        <v>79</v>
      </c>
      <c r="W18" s="2" t="s">
        <v>80</v>
      </c>
      <c r="X18" s="2" t="s">
        <v>81</v>
      </c>
      <c r="Y18" s="2" t="s">
        <v>81</v>
      </c>
      <c r="Z18" s="2">
        <v>5</v>
      </c>
      <c r="AA18" s="2">
        <v>5</v>
      </c>
      <c r="AB18" s="2" t="s">
        <v>82</v>
      </c>
      <c r="AC18" s="2" t="s">
        <v>82</v>
      </c>
      <c r="AD18" s="2" t="s">
        <v>151</v>
      </c>
      <c r="AE18" s="2" t="s">
        <v>151</v>
      </c>
      <c r="AJ18" s="2" t="s">
        <v>154</v>
      </c>
      <c r="AK18" s="2" t="s">
        <v>81</v>
      </c>
      <c r="AL18" s="2">
        <v>1900</v>
      </c>
      <c r="AM18" s="2">
        <v>1900</v>
      </c>
      <c r="AN18" s="2">
        <v>-120.32</v>
      </c>
      <c r="AO18" s="2">
        <v>-120.32</v>
      </c>
      <c r="AP18" s="4" t="b">
        <f>COUNTIF(资产分类!B:B,当前年度!A18)=1</f>
        <v>1</v>
      </c>
      <c r="AQ18" s="4" t="b">
        <f>COUNTIF(单位编码!C:C,H18)=1</f>
        <v>1</v>
      </c>
      <c r="AR18" s="4" t="b">
        <f t="shared" si="0"/>
        <v>1</v>
      </c>
      <c r="AS18" s="4" t="b">
        <f>COUNTIF(业务范围!B:B,L18)=1</f>
        <v>1</v>
      </c>
      <c r="AT18" s="4" t="b">
        <f>COUNTIF(成本中心!B:B,当前年度!M18)=1</f>
        <v>1</v>
      </c>
      <c r="AU18" s="4" t="b">
        <f>COUNTIF(成本中心!B:B,当前年度!N18)=1</f>
        <v>1</v>
      </c>
      <c r="AV18" s="4" t="b">
        <f>COUNTIF(资产状态!B:B,当前年度!Q18)=1</f>
        <v>1</v>
      </c>
      <c r="AW18" s="4" t="b">
        <f>COUNTIF(资产增加、减少方式!B:C,当前年度!R18)=1</f>
        <v>1</v>
      </c>
      <c r="AX18" s="4" t="b">
        <f t="shared" si="1"/>
        <v>1</v>
      </c>
      <c r="AY18" s="4" t="b">
        <f>COUNTIF(折旧码!B:B,当前年度!X18)=1</f>
        <v>1</v>
      </c>
      <c r="AZ18" s="55">
        <f>AL18*(1-VLOOKUP(X18,折旧码!B:D,3,FALSE))*((11-MID(AD18,5,2)+1)/(Z18*12+AB18))</f>
        <v>120.33333333333333</v>
      </c>
      <c r="BA18" s="56">
        <f t="shared" si="2"/>
        <v>1.3333333333335418E-2</v>
      </c>
      <c r="BB18" s="4" t="b">
        <f>IF(LEFT(J18,4)=LEFT(AD18,4),MID(AD18,5,2)-MID(J18,5,2)=VLOOKUP(X18,折旧码!B:E,4,FALSE),FALSE)</f>
        <v>1</v>
      </c>
    </row>
    <row r="19" spans="1:54" x14ac:dyDescent="0.35">
      <c r="A19" s="2" t="s">
        <v>67</v>
      </c>
      <c r="B19" s="2">
        <v>9699</v>
      </c>
      <c r="C19" s="2" t="s">
        <v>156</v>
      </c>
      <c r="D19" s="2" t="s">
        <v>112</v>
      </c>
      <c r="E19" s="2" t="s">
        <v>157</v>
      </c>
      <c r="F19" s="2" t="s">
        <v>71</v>
      </c>
      <c r="G19" s="2">
        <v>1</v>
      </c>
      <c r="H19" s="2" t="s">
        <v>273</v>
      </c>
      <c r="I19" s="2" t="s">
        <v>154</v>
      </c>
      <c r="J19" s="2" t="s">
        <v>154</v>
      </c>
      <c r="K19" s="2" t="s">
        <v>154</v>
      </c>
      <c r="L19" s="2">
        <v>1003</v>
      </c>
      <c r="M19" s="2" t="s">
        <v>114</v>
      </c>
      <c r="N19" s="2" t="s">
        <v>114</v>
      </c>
      <c r="O19" s="2" t="s">
        <v>71</v>
      </c>
      <c r="P19" s="2" t="s">
        <v>158</v>
      </c>
      <c r="Q19" s="2" t="s">
        <v>76</v>
      </c>
      <c r="R19" s="2" t="s">
        <v>77</v>
      </c>
      <c r="U19" s="2" t="s">
        <v>156</v>
      </c>
      <c r="V19" s="2" t="s">
        <v>79</v>
      </c>
      <c r="W19" s="2" t="s">
        <v>80</v>
      </c>
      <c r="X19" s="2" t="s">
        <v>81</v>
      </c>
      <c r="Y19" s="2" t="s">
        <v>81</v>
      </c>
      <c r="Z19" s="2">
        <v>5</v>
      </c>
      <c r="AA19" s="2">
        <v>5</v>
      </c>
      <c r="AB19" s="2" t="s">
        <v>82</v>
      </c>
      <c r="AC19" s="2" t="s">
        <v>82</v>
      </c>
      <c r="AD19" s="2" t="s">
        <v>151</v>
      </c>
      <c r="AE19" s="2" t="s">
        <v>151</v>
      </c>
      <c r="AJ19" s="2" t="s">
        <v>154</v>
      </c>
      <c r="AK19" s="2" t="s">
        <v>81</v>
      </c>
      <c r="AL19" s="2">
        <v>2980</v>
      </c>
      <c r="AM19" s="2">
        <v>2980</v>
      </c>
      <c r="AN19" s="2">
        <v>-198.72</v>
      </c>
      <c r="AO19" s="2">
        <v>-198.72</v>
      </c>
      <c r="AP19" s="4" t="b">
        <f>COUNTIF(资产分类!B:B,当前年度!A19)=1</f>
        <v>1</v>
      </c>
      <c r="AQ19" s="4" t="b">
        <f>COUNTIF(单位编码!C:C,H19)=1</f>
        <v>1</v>
      </c>
      <c r="AR19" s="4" t="b">
        <f t="shared" si="0"/>
        <v>1</v>
      </c>
      <c r="AS19" s="4" t="b">
        <f>COUNTIF(业务范围!B:B,L19)=1</f>
        <v>1</v>
      </c>
      <c r="AT19" s="4" t="b">
        <f>COUNTIF(成本中心!B:B,当前年度!M19)=1</f>
        <v>1</v>
      </c>
      <c r="AU19" s="4" t="b">
        <f>COUNTIF(成本中心!B:B,当前年度!N19)=1</f>
        <v>1</v>
      </c>
      <c r="AV19" s="4" t="b">
        <f>COUNTIF(资产状态!B:B,当前年度!Q19)=1</f>
        <v>1</v>
      </c>
      <c r="AW19" s="4" t="b">
        <f>COUNTIF(资产增加、减少方式!B:C,当前年度!R19)=1</f>
        <v>1</v>
      </c>
      <c r="AX19" s="4" t="b">
        <f t="shared" si="1"/>
        <v>1</v>
      </c>
      <c r="AY19" s="4" t="b">
        <f>COUNTIF(折旧码!B:B,当前年度!X19)=1</f>
        <v>1</v>
      </c>
      <c r="AZ19" s="55">
        <f>AL19*(1-VLOOKUP(X19,折旧码!B:D,3,FALSE))*((11-MID(AD19,5,2)+1)/(Z19*12+AB19))</f>
        <v>188.73333333333332</v>
      </c>
      <c r="BA19" s="56">
        <f t="shared" si="2"/>
        <v>-9.9866666666666788</v>
      </c>
      <c r="BB19" s="4" t="b">
        <f>IF(LEFT(J19,4)=LEFT(AD19,4),MID(AD19,5,2)-MID(J19,5,2)=VLOOKUP(X19,折旧码!B:E,4,FALSE),FALSE)</f>
        <v>1</v>
      </c>
    </row>
    <row r="20" spans="1:54" hidden="1" x14ac:dyDescent="0.35">
      <c r="A20" s="2" t="s">
        <v>67</v>
      </c>
      <c r="B20" s="2">
        <v>9699</v>
      </c>
      <c r="C20" s="2" t="s">
        <v>159</v>
      </c>
      <c r="D20" s="2" t="s">
        <v>112</v>
      </c>
      <c r="E20" s="2" t="s">
        <v>160</v>
      </c>
      <c r="F20" s="2" t="s">
        <v>71</v>
      </c>
      <c r="G20" s="2">
        <v>1</v>
      </c>
      <c r="H20" s="2" t="s">
        <v>273</v>
      </c>
      <c r="I20" s="2" t="s">
        <v>154</v>
      </c>
      <c r="J20" s="2" t="s">
        <v>154</v>
      </c>
      <c r="K20" s="2" t="s">
        <v>154</v>
      </c>
      <c r="L20" s="2">
        <v>1003</v>
      </c>
      <c r="M20" s="2" t="s">
        <v>114</v>
      </c>
      <c r="N20" s="2" t="s">
        <v>114</v>
      </c>
      <c r="O20" s="2" t="s">
        <v>71</v>
      </c>
      <c r="P20" s="2" t="s">
        <v>161</v>
      </c>
      <c r="Q20" s="2" t="s">
        <v>76</v>
      </c>
      <c r="R20" s="2" t="s">
        <v>77</v>
      </c>
      <c r="U20" s="2" t="s">
        <v>159</v>
      </c>
      <c r="V20" s="2" t="s">
        <v>79</v>
      </c>
      <c r="W20" s="2" t="s">
        <v>80</v>
      </c>
      <c r="X20" s="2" t="s">
        <v>81</v>
      </c>
      <c r="Y20" s="2" t="s">
        <v>81</v>
      </c>
      <c r="Z20" s="2">
        <v>5</v>
      </c>
      <c r="AA20" s="2">
        <v>5</v>
      </c>
      <c r="AB20" s="2" t="s">
        <v>82</v>
      </c>
      <c r="AC20" s="2" t="s">
        <v>82</v>
      </c>
      <c r="AD20" s="2" t="s">
        <v>151</v>
      </c>
      <c r="AE20" s="2" t="s">
        <v>151</v>
      </c>
      <c r="AJ20" s="2" t="s">
        <v>154</v>
      </c>
      <c r="AK20" s="2" t="s">
        <v>81</v>
      </c>
      <c r="AL20" s="2">
        <v>10800</v>
      </c>
      <c r="AM20" s="2">
        <v>10800</v>
      </c>
      <c r="AN20" s="2">
        <v>-683.84</v>
      </c>
      <c r="AO20" s="2">
        <v>-683.84</v>
      </c>
      <c r="AP20" s="4" t="b">
        <f>COUNTIF(资产分类!B:B,当前年度!A20)=1</f>
        <v>1</v>
      </c>
      <c r="AQ20" s="4" t="b">
        <f>COUNTIF(单位编码!C:C,H20)=1</f>
        <v>1</v>
      </c>
      <c r="AR20" s="4" t="b">
        <f t="shared" si="0"/>
        <v>1</v>
      </c>
      <c r="AS20" s="4" t="b">
        <f>COUNTIF(业务范围!B:B,L20)=1</f>
        <v>1</v>
      </c>
      <c r="AT20" s="4" t="b">
        <f>COUNTIF(成本中心!B:B,当前年度!M20)=1</f>
        <v>1</v>
      </c>
      <c r="AU20" s="4" t="b">
        <f>COUNTIF(成本中心!B:B,当前年度!N20)=1</f>
        <v>1</v>
      </c>
      <c r="AV20" s="4" t="b">
        <f>COUNTIF(资产状态!B:B,当前年度!Q20)=1</f>
        <v>1</v>
      </c>
      <c r="AW20" s="4" t="b">
        <f>COUNTIF(资产增加、减少方式!B:C,当前年度!R20)=1</f>
        <v>1</v>
      </c>
      <c r="AX20" s="4" t="b">
        <f t="shared" si="1"/>
        <v>1</v>
      </c>
      <c r="AY20" s="4" t="b">
        <f>COUNTIF(折旧码!B:B,当前年度!X20)=1</f>
        <v>1</v>
      </c>
      <c r="AZ20" s="55">
        <f>AL20*(1-VLOOKUP(X20,折旧码!B:D,3,FALSE))*((11-MID(AD20,5,2)+1)/(Z20*12+AB20))</f>
        <v>684</v>
      </c>
      <c r="BA20" s="56">
        <f t="shared" si="2"/>
        <v>0.15999999999996817</v>
      </c>
      <c r="BB20" s="4" t="b">
        <f>IF(LEFT(J20,4)=LEFT(AD20,4),MID(AD20,5,2)-MID(J20,5,2)=VLOOKUP(X20,折旧码!B:E,4,FALSE),FALSE)</f>
        <v>1</v>
      </c>
    </row>
    <row r="21" spans="1:54" hidden="1" x14ac:dyDescent="0.35">
      <c r="A21" s="2" t="s">
        <v>67</v>
      </c>
      <c r="B21" s="2">
        <v>9699</v>
      </c>
      <c r="C21" s="2" t="s">
        <v>162</v>
      </c>
      <c r="D21" s="2" t="s">
        <v>112</v>
      </c>
      <c r="E21" s="2" t="s">
        <v>163</v>
      </c>
      <c r="F21" s="2" t="s">
        <v>71</v>
      </c>
      <c r="G21" s="2">
        <v>1</v>
      </c>
      <c r="H21" s="2" t="s">
        <v>273</v>
      </c>
      <c r="I21" s="2" t="s">
        <v>164</v>
      </c>
      <c r="J21" s="2" t="s">
        <v>164</v>
      </c>
      <c r="K21" s="2" t="s">
        <v>164</v>
      </c>
      <c r="L21" s="2">
        <v>1003</v>
      </c>
      <c r="M21" s="2" t="s">
        <v>114</v>
      </c>
      <c r="N21" s="2" t="s">
        <v>114</v>
      </c>
      <c r="O21" s="2" t="s">
        <v>165</v>
      </c>
      <c r="P21" s="2" t="s">
        <v>166</v>
      </c>
      <c r="Q21" s="2" t="s">
        <v>76</v>
      </c>
      <c r="R21" s="2" t="s">
        <v>77</v>
      </c>
      <c r="U21" s="2" t="s">
        <v>117</v>
      </c>
      <c r="V21" s="2" t="s">
        <v>79</v>
      </c>
      <c r="W21" s="2" t="s">
        <v>80</v>
      </c>
      <c r="X21" s="2" t="s">
        <v>81</v>
      </c>
      <c r="Y21" s="2" t="s">
        <v>81</v>
      </c>
      <c r="Z21" s="2">
        <v>5</v>
      </c>
      <c r="AA21" s="2">
        <v>5</v>
      </c>
      <c r="AB21" s="2" t="s">
        <v>82</v>
      </c>
      <c r="AC21" s="2" t="s">
        <v>82</v>
      </c>
      <c r="AD21" s="2" t="s">
        <v>151</v>
      </c>
      <c r="AE21" s="2" t="s">
        <v>151</v>
      </c>
      <c r="AJ21" s="2" t="s">
        <v>164</v>
      </c>
      <c r="AK21" s="2" t="s">
        <v>81</v>
      </c>
      <c r="AL21" s="2">
        <v>4560</v>
      </c>
      <c r="AM21" s="2">
        <v>4560</v>
      </c>
      <c r="AN21" s="2">
        <v>-288.81</v>
      </c>
      <c r="AO21" s="2">
        <v>-288.81</v>
      </c>
      <c r="AP21" s="4" t="b">
        <f>COUNTIF(资产分类!B:B,当前年度!A21)=1</f>
        <v>1</v>
      </c>
      <c r="AQ21" s="4" t="b">
        <f>COUNTIF(单位编码!C:C,H21)=1</f>
        <v>1</v>
      </c>
      <c r="AR21" s="4" t="b">
        <f t="shared" si="0"/>
        <v>1</v>
      </c>
      <c r="AS21" s="4" t="b">
        <f>COUNTIF(业务范围!B:B,L21)=1</f>
        <v>1</v>
      </c>
      <c r="AT21" s="4" t="b">
        <f>COUNTIF(成本中心!B:B,当前年度!M21)=1</f>
        <v>1</v>
      </c>
      <c r="AU21" s="4" t="b">
        <f>COUNTIF(成本中心!B:B,当前年度!N21)=1</f>
        <v>1</v>
      </c>
      <c r="AV21" s="4" t="b">
        <f>COUNTIF(资产状态!B:B,当前年度!Q21)=1</f>
        <v>1</v>
      </c>
      <c r="AW21" s="4" t="b">
        <f>COUNTIF(资产增加、减少方式!B:C,当前年度!R21)=1</f>
        <v>1</v>
      </c>
      <c r="AX21" s="4" t="b">
        <f t="shared" si="1"/>
        <v>1</v>
      </c>
      <c r="AY21" s="4" t="b">
        <f>COUNTIF(折旧码!B:B,当前年度!X21)=1</f>
        <v>1</v>
      </c>
      <c r="AZ21" s="55">
        <f>AL21*(1-VLOOKUP(X21,折旧码!B:D,3,FALSE))*((11-MID(AD21,5,2)+1)/(Z21*12+AB21))</f>
        <v>288.8</v>
      </c>
      <c r="BA21" s="56">
        <f t="shared" si="2"/>
        <v>-9.9999999999909051E-3</v>
      </c>
      <c r="BB21" s="4" t="b">
        <f>IF(LEFT(J21,4)=LEFT(AD21,4),MID(AD21,5,2)-MID(J21,5,2)=VLOOKUP(X21,折旧码!B:E,4,FALSE),FALSE)</f>
        <v>1</v>
      </c>
    </row>
    <row r="22" spans="1:54" hidden="1" x14ac:dyDescent="0.35">
      <c r="A22" s="2" t="s">
        <v>67</v>
      </c>
      <c r="B22" s="2">
        <v>9699</v>
      </c>
      <c r="C22" s="2" t="s">
        <v>162</v>
      </c>
      <c r="D22" s="2" t="s">
        <v>112</v>
      </c>
      <c r="E22" s="2" t="s">
        <v>167</v>
      </c>
      <c r="F22" s="2" t="s">
        <v>71</v>
      </c>
      <c r="G22" s="2">
        <v>1</v>
      </c>
      <c r="H22" s="2" t="s">
        <v>273</v>
      </c>
      <c r="I22" s="2" t="s">
        <v>164</v>
      </c>
      <c r="J22" s="2" t="s">
        <v>164</v>
      </c>
      <c r="K22" s="2" t="s">
        <v>164</v>
      </c>
      <c r="L22" s="2">
        <v>1003</v>
      </c>
      <c r="M22" s="2" t="s">
        <v>114</v>
      </c>
      <c r="N22" s="2" t="s">
        <v>114</v>
      </c>
      <c r="O22" s="2" t="s">
        <v>168</v>
      </c>
      <c r="P22" s="2" t="s">
        <v>169</v>
      </c>
      <c r="Q22" s="2" t="s">
        <v>76</v>
      </c>
      <c r="R22" s="2" t="s">
        <v>77</v>
      </c>
      <c r="U22" s="2" t="s">
        <v>117</v>
      </c>
      <c r="V22" s="2" t="s">
        <v>79</v>
      </c>
      <c r="W22" s="2" t="s">
        <v>80</v>
      </c>
      <c r="X22" s="2" t="s">
        <v>81</v>
      </c>
      <c r="Y22" s="2" t="s">
        <v>81</v>
      </c>
      <c r="Z22" s="2">
        <v>5</v>
      </c>
      <c r="AA22" s="2">
        <v>5</v>
      </c>
      <c r="AB22" s="2" t="s">
        <v>82</v>
      </c>
      <c r="AC22" s="2" t="s">
        <v>82</v>
      </c>
      <c r="AD22" s="2" t="s">
        <v>151</v>
      </c>
      <c r="AE22" s="2" t="s">
        <v>151</v>
      </c>
      <c r="AJ22" s="2" t="s">
        <v>164</v>
      </c>
      <c r="AK22" s="2" t="s">
        <v>81</v>
      </c>
      <c r="AL22" s="2">
        <v>4560</v>
      </c>
      <c r="AM22" s="2">
        <v>4560</v>
      </c>
      <c r="AN22" s="2">
        <v>-288.81</v>
      </c>
      <c r="AO22" s="2">
        <v>-288.81</v>
      </c>
      <c r="AP22" s="4" t="b">
        <f>COUNTIF(资产分类!B:B,当前年度!A22)=1</f>
        <v>1</v>
      </c>
      <c r="AQ22" s="4" t="b">
        <f>COUNTIF(单位编码!C:C,H22)=1</f>
        <v>1</v>
      </c>
      <c r="AR22" s="4" t="b">
        <f t="shared" si="0"/>
        <v>1</v>
      </c>
      <c r="AS22" s="4" t="b">
        <f>COUNTIF(业务范围!B:B,L22)=1</f>
        <v>1</v>
      </c>
      <c r="AT22" s="4" t="b">
        <f>COUNTIF(成本中心!B:B,当前年度!M22)=1</f>
        <v>1</v>
      </c>
      <c r="AU22" s="4" t="b">
        <f>COUNTIF(成本中心!B:B,当前年度!N22)=1</f>
        <v>1</v>
      </c>
      <c r="AV22" s="4" t="b">
        <f>COUNTIF(资产状态!B:B,当前年度!Q22)=1</f>
        <v>1</v>
      </c>
      <c r="AW22" s="4" t="b">
        <f>COUNTIF(资产增加、减少方式!B:C,当前年度!R22)=1</f>
        <v>1</v>
      </c>
      <c r="AX22" s="4" t="b">
        <f t="shared" si="1"/>
        <v>1</v>
      </c>
      <c r="AY22" s="4" t="b">
        <f>COUNTIF(折旧码!B:B,当前年度!X22)=1</f>
        <v>1</v>
      </c>
      <c r="AZ22" s="55">
        <f>AL22*(1-VLOOKUP(X22,折旧码!B:D,3,FALSE))*((11-MID(AD22,5,2)+1)/(Z22*12+AB22))</f>
        <v>288.8</v>
      </c>
      <c r="BA22" s="56">
        <f t="shared" si="2"/>
        <v>-9.9999999999909051E-3</v>
      </c>
      <c r="BB22" s="4" t="b">
        <f>IF(LEFT(J22,4)=LEFT(AD22,4),MID(AD22,5,2)-MID(J22,5,2)=VLOOKUP(X22,折旧码!B:E,4,FALSE),FALSE)</f>
        <v>1</v>
      </c>
    </row>
    <row r="23" spans="1:54" hidden="1" x14ac:dyDescent="0.35">
      <c r="A23" s="2" t="s">
        <v>67</v>
      </c>
      <c r="B23" s="2">
        <v>9699</v>
      </c>
      <c r="C23" s="2" t="s">
        <v>170</v>
      </c>
      <c r="D23" s="2" t="s">
        <v>124</v>
      </c>
      <c r="E23" s="2" t="s">
        <v>171</v>
      </c>
      <c r="F23" s="2" t="s">
        <v>71</v>
      </c>
      <c r="G23" s="2">
        <v>1</v>
      </c>
      <c r="H23" s="2" t="s">
        <v>273</v>
      </c>
      <c r="I23" s="2" t="s">
        <v>164</v>
      </c>
      <c r="J23" s="2" t="s">
        <v>164</v>
      </c>
      <c r="K23" s="2" t="s">
        <v>164</v>
      </c>
      <c r="L23" s="2">
        <v>1003</v>
      </c>
      <c r="M23" s="2" t="s">
        <v>114</v>
      </c>
      <c r="N23" s="2" t="s">
        <v>114</v>
      </c>
      <c r="O23" s="2" t="s">
        <v>172</v>
      </c>
      <c r="P23" s="2" t="s">
        <v>173</v>
      </c>
      <c r="Q23" s="2" t="s">
        <v>76</v>
      </c>
      <c r="R23" s="2" t="s">
        <v>77</v>
      </c>
      <c r="U23" s="2" t="s">
        <v>117</v>
      </c>
      <c r="V23" s="2" t="s">
        <v>79</v>
      </c>
      <c r="W23" s="2" t="s">
        <v>80</v>
      </c>
      <c r="X23" s="2" t="s">
        <v>81</v>
      </c>
      <c r="Y23" s="2" t="s">
        <v>81</v>
      </c>
      <c r="Z23" s="2">
        <v>5</v>
      </c>
      <c r="AA23" s="2">
        <v>5</v>
      </c>
      <c r="AB23" s="2" t="s">
        <v>82</v>
      </c>
      <c r="AC23" s="2" t="s">
        <v>82</v>
      </c>
      <c r="AD23" s="2" t="s">
        <v>151</v>
      </c>
      <c r="AE23" s="2" t="s">
        <v>151</v>
      </c>
      <c r="AJ23" s="2" t="s">
        <v>164</v>
      </c>
      <c r="AK23" s="2" t="s">
        <v>81</v>
      </c>
      <c r="AL23" s="2">
        <v>4560</v>
      </c>
      <c r="AM23" s="2">
        <v>4560</v>
      </c>
      <c r="AN23" s="2">
        <v>-288.81</v>
      </c>
      <c r="AO23" s="2">
        <v>-288.81</v>
      </c>
      <c r="AP23" s="4" t="b">
        <f>COUNTIF(资产分类!B:B,当前年度!A23)=1</f>
        <v>1</v>
      </c>
      <c r="AQ23" s="4" t="b">
        <f>COUNTIF(单位编码!C:C,H23)=1</f>
        <v>1</v>
      </c>
      <c r="AR23" s="4" t="b">
        <f t="shared" si="0"/>
        <v>1</v>
      </c>
      <c r="AS23" s="4" t="b">
        <f>COUNTIF(业务范围!B:B,L23)=1</f>
        <v>1</v>
      </c>
      <c r="AT23" s="4" t="b">
        <f>COUNTIF(成本中心!B:B,当前年度!M23)=1</f>
        <v>1</v>
      </c>
      <c r="AU23" s="4" t="b">
        <f>COUNTIF(成本中心!B:B,当前年度!N23)=1</f>
        <v>1</v>
      </c>
      <c r="AV23" s="4" t="b">
        <f>COUNTIF(资产状态!B:B,当前年度!Q23)=1</f>
        <v>1</v>
      </c>
      <c r="AW23" s="4" t="b">
        <f>COUNTIF(资产增加、减少方式!B:C,当前年度!R23)=1</f>
        <v>1</v>
      </c>
      <c r="AX23" s="4" t="b">
        <f t="shared" si="1"/>
        <v>1</v>
      </c>
      <c r="AY23" s="4" t="b">
        <f>COUNTIF(折旧码!B:B,当前年度!X23)=1</f>
        <v>1</v>
      </c>
      <c r="AZ23" s="55">
        <f>AL23*(1-VLOOKUP(X23,折旧码!B:D,3,FALSE))*((11-MID(AD23,5,2)+1)/(Z23*12+AB23))</f>
        <v>288.8</v>
      </c>
      <c r="BA23" s="56">
        <f t="shared" si="2"/>
        <v>-9.9999999999909051E-3</v>
      </c>
      <c r="BB23" s="4" t="b">
        <f>IF(LEFT(J23,4)=LEFT(AD23,4),MID(AD23,5,2)-MID(J23,5,2)=VLOOKUP(X23,折旧码!B:E,4,FALSE),FALSE)</f>
        <v>1</v>
      </c>
    </row>
    <row r="24" spans="1:54" x14ac:dyDescent="0.35">
      <c r="A24" s="2" t="s">
        <v>67</v>
      </c>
      <c r="B24" s="2">
        <v>9699</v>
      </c>
      <c r="C24" s="2" t="s">
        <v>111</v>
      </c>
      <c r="D24" s="2" t="s">
        <v>174</v>
      </c>
      <c r="E24" s="2" t="s">
        <v>175</v>
      </c>
      <c r="F24" s="2" t="s">
        <v>71</v>
      </c>
      <c r="G24" s="2">
        <v>1</v>
      </c>
      <c r="H24" s="2" t="s">
        <v>273</v>
      </c>
      <c r="I24" s="2" t="s">
        <v>176</v>
      </c>
      <c r="J24" s="2" t="s">
        <v>176</v>
      </c>
      <c r="K24" s="2" t="s">
        <v>176</v>
      </c>
      <c r="L24" s="2">
        <v>1003</v>
      </c>
      <c r="M24" s="2" t="s">
        <v>114</v>
      </c>
      <c r="N24" s="2" t="s">
        <v>114</v>
      </c>
      <c r="O24" s="2" t="s">
        <v>177</v>
      </c>
      <c r="P24" s="2" t="s">
        <v>178</v>
      </c>
      <c r="Q24" s="2" t="s">
        <v>76</v>
      </c>
      <c r="R24" s="2" t="s">
        <v>77</v>
      </c>
      <c r="U24" s="2" t="s">
        <v>117</v>
      </c>
      <c r="V24" s="2" t="s">
        <v>79</v>
      </c>
      <c r="W24" s="2" t="s">
        <v>80</v>
      </c>
      <c r="X24" s="2" t="s">
        <v>81</v>
      </c>
      <c r="Y24" s="2" t="s">
        <v>81</v>
      </c>
      <c r="Z24" s="2">
        <v>5</v>
      </c>
      <c r="AA24" s="2">
        <v>5</v>
      </c>
      <c r="AB24" s="2" t="s">
        <v>82</v>
      </c>
      <c r="AC24" s="2" t="s">
        <v>82</v>
      </c>
      <c r="AD24" s="2" t="s">
        <v>179</v>
      </c>
      <c r="AE24" s="2" t="s">
        <v>179</v>
      </c>
      <c r="AJ24" s="2" t="s">
        <v>176</v>
      </c>
      <c r="AK24" s="2" t="s">
        <v>81</v>
      </c>
      <c r="AL24" s="2">
        <v>4680</v>
      </c>
      <c r="AM24" s="2">
        <v>4680</v>
      </c>
      <c r="AN24" s="2">
        <v>-234.06</v>
      </c>
      <c r="AO24" s="2">
        <v>-234.06</v>
      </c>
      <c r="AP24" s="4" t="b">
        <f>COUNTIF(资产分类!B:B,当前年度!A24)=1</f>
        <v>1</v>
      </c>
      <c r="AQ24" s="4" t="b">
        <f>COUNTIF(单位编码!C:C,H24)=1</f>
        <v>1</v>
      </c>
      <c r="AR24" s="4" t="b">
        <f t="shared" si="0"/>
        <v>1</v>
      </c>
      <c r="AS24" s="4" t="b">
        <f>COUNTIF(业务范围!B:B,L24)=1</f>
        <v>1</v>
      </c>
      <c r="AT24" s="4" t="b">
        <f>COUNTIF(成本中心!B:B,当前年度!M24)=1</f>
        <v>1</v>
      </c>
      <c r="AU24" s="4" t="b">
        <f>COUNTIF(成本中心!B:B,当前年度!N24)=1</f>
        <v>1</v>
      </c>
      <c r="AV24" s="4" t="b">
        <f>COUNTIF(资产状态!B:B,当前年度!Q24)=1</f>
        <v>1</v>
      </c>
      <c r="AW24" s="4" t="b">
        <f>COUNTIF(资产增加、减少方式!B:C,当前年度!R24)=1</f>
        <v>1</v>
      </c>
      <c r="AX24" s="4" t="b">
        <f t="shared" si="1"/>
        <v>1</v>
      </c>
      <c r="AY24" s="4" t="b">
        <f>COUNTIF(折旧码!B:B,当前年度!X24)=1</f>
        <v>1</v>
      </c>
      <c r="AZ24" s="55">
        <f>AL24*(1-VLOOKUP(X24,折旧码!B:D,3,FALSE))*((11-MID(AD24,5,2)+1)/(Z24*12+AB24))</f>
        <v>222.3</v>
      </c>
      <c r="BA24" s="56">
        <f t="shared" si="2"/>
        <v>-11.759999999999991</v>
      </c>
      <c r="BB24" s="4" t="b">
        <f>IF(LEFT(J24,4)=LEFT(AD24,4),MID(AD24,5,2)-MID(J24,5,2)=VLOOKUP(X24,折旧码!B:E,4,FALSE),FALSE)</f>
        <v>1</v>
      </c>
    </row>
    <row r="25" spans="1:54" x14ac:dyDescent="0.35">
      <c r="A25" s="2" t="s">
        <v>67</v>
      </c>
      <c r="B25" s="2">
        <v>9699</v>
      </c>
      <c r="C25" s="2" t="s">
        <v>111</v>
      </c>
      <c r="D25" s="2" t="s">
        <v>112</v>
      </c>
      <c r="E25" s="2" t="s">
        <v>180</v>
      </c>
      <c r="F25" s="2" t="s">
        <v>71</v>
      </c>
      <c r="G25" s="2">
        <v>1</v>
      </c>
      <c r="H25" s="2" t="s">
        <v>273</v>
      </c>
      <c r="I25" s="2" t="s">
        <v>176</v>
      </c>
      <c r="J25" s="2" t="s">
        <v>176</v>
      </c>
      <c r="K25" s="2" t="s">
        <v>176</v>
      </c>
      <c r="L25" s="2">
        <v>1003</v>
      </c>
      <c r="M25" s="2" t="s">
        <v>114</v>
      </c>
      <c r="N25" s="2" t="s">
        <v>114</v>
      </c>
      <c r="O25" s="2" t="s">
        <v>181</v>
      </c>
      <c r="P25" s="2" t="s">
        <v>182</v>
      </c>
      <c r="Q25" s="2" t="s">
        <v>76</v>
      </c>
      <c r="R25" s="2" t="s">
        <v>77</v>
      </c>
      <c r="U25" s="2" t="s">
        <v>117</v>
      </c>
      <c r="V25" s="2" t="s">
        <v>79</v>
      </c>
      <c r="W25" s="2" t="s">
        <v>80</v>
      </c>
      <c r="X25" s="2" t="s">
        <v>81</v>
      </c>
      <c r="Y25" s="2" t="s">
        <v>81</v>
      </c>
      <c r="Z25" s="2">
        <v>5</v>
      </c>
      <c r="AA25" s="2">
        <v>5</v>
      </c>
      <c r="AB25" s="2" t="s">
        <v>82</v>
      </c>
      <c r="AC25" s="2" t="s">
        <v>82</v>
      </c>
      <c r="AD25" s="2" t="s">
        <v>179</v>
      </c>
      <c r="AE25" s="2" t="s">
        <v>179</v>
      </c>
      <c r="AJ25" s="2" t="s">
        <v>176</v>
      </c>
      <c r="AK25" s="2" t="s">
        <v>81</v>
      </c>
      <c r="AL25" s="2">
        <v>4680</v>
      </c>
      <c r="AM25" s="2">
        <v>4680</v>
      </c>
      <c r="AN25" s="2">
        <v>-234.06</v>
      </c>
      <c r="AO25" s="2">
        <v>-234.06</v>
      </c>
      <c r="AP25" s="4" t="b">
        <f>COUNTIF(资产分类!B:B,当前年度!A25)=1</f>
        <v>1</v>
      </c>
      <c r="AQ25" s="4" t="b">
        <f>COUNTIF(单位编码!C:C,H25)=1</f>
        <v>1</v>
      </c>
      <c r="AR25" s="4" t="b">
        <f t="shared" si="0"/>
        <v>1</v>
      </c>
      <c r="AS25" s="4" t="b">
        <f>COUNTIF(业务范围!B:B,L25)=1</f>
        <v>1</v>
      </c>
      <c r="AT25" s="4" t="b">
        <f>COUNTIF(成本中心!B:B,当前年度!M25)=1</f>
        <v>1</v>
      </c>
      <c r="AU25" s="4" t="b">
        <f>COUNTIF(成本中心!B:B,当前年度!N25)=1</f>
        <v>1</v>
      </c>
      <c r="AV25" s="4" t="b">
        <f>COUNTIF(资产状态!B:B,当前年度!Q25)=1</f>
        <v>1</v>
      </c>
      <c r="AW25" s="4" t="b">
        <f>COUNTIF(资产增加、减少方式!B:C,当前年度!R25)=1</f>
        <v>1</v>
      </c>
      <c r="AX25" s="4" t="b">
        <f t="shared" si="1"/>
        <v>1</v>
      </c>
      <c r="AY25" s="4" t="b">
        <f>COUNTIF(折旧码!B:B,当前年度!X25)=1</f>
        <v>1</v>
      </c>
      <c r="AZ25" s="55">
        <f>AL25*(1-VLOOKUP(X25,折旧码!B:D,3,FALSE))*((11-MID(AD25,5,2)+1)/(Z25*12+AB25))</f>
        <v>222.3</v>
      </c>
      <c r="BA25" s="56">
        <f t="shared" si="2"/>
        <v>-11.759999999999991</v>
      </c>
      <c r="BB25" s="4" t="b">
        <f>IF(LEFT(J25,4)=LEFT(AD25,4),MID(AD25,5,2)-MID(J25,5,2)=VLOOKUP(X25,折旧码!B:E,4,FALSE),FALSE)</f>
        <v>1</v>
      </c>
    </row>
    <row r="26" spans="1:54" hidden="1" x14ac:dyDescent="0.35">
      <c r="A26" s="2" t="s">
        <v>67</v>
      </c>
      <c r="B26" s="2">
        <v>9699</v>
      </c>
      <c r="C26" s="2" t="s">
        <v>111</v>
      </c>
      <c r="D26" s="2" t="s">
        <v>174</v>
      </c>
      <c r="E26" s="2" t="s">
        <v>183</v>
      </c>
      <c r="F26" s="2" t="s">
        <v>71</v>
      </c>
      <c r="G26" s="2">
        <v>1</v>
      </c>
      <c r="H26" s="2" t="s">
        <v>273</v>
      </c>
      <c r="I26" s="2" t="s">
        <v>176</v>
      </c>
      <c r="J26" s="2" t="s">
        <v>176</v>
      </c>
      <c r="K26" s="2" t="s">
        <v>176</v>
      </c>
      <c r="L26" s="2">
        <v>1003</v>
      </c>
      <c r="M26" s="2" t="s">
        <v>114</v>
      </c>
      <c r="N26" s="2" t="s">
        <v>114</v>
      </c>
      <c r="O26" s="2" t="s">
        <v>184</v>
      </c>
      <c r="P26" s="2" t="s">
        <v>185</v>
      </c>
      <c r="Q26" s="2" t="s">
        <v>76</v>
      </c>
      <c r="R26" s="2" t="s">
        <v>77</v>
      </c>
      <c r="U26" s="2" t="s">
        <v>117</v>
      </c>
      <c r="V26" s="2" t="s">
        <v>79</v>
      </c>
      <c r="W26" s="2" t="s">
        <v>80</v>
      </c>
      <c r="X26" s="2" t="s">
        <v>81</v>
      </c>
      <c r="Y26" s="2" t="s">
        <v>81</v>
      </c>
      <c r="Z26" s="2">
        <v>5</v>
      </c>
      <c r="AA26" s="2">
        <v>5</v>
      </c>
      <c r="AB26" s="2" t="s">
        <v>82</v>
      </c>
      <c r="AC26" s="2" t="s">
        <v>82</v>
      </c>
      <c r="AD26" s="2" t="s">
        <v>179</v>
      </c>
      <c r="AE26" s="2" t="s">
        <v>179</v>
      </c>
      <c r="AJ26" s="2" t="s">
        <v>176</v>
      </c>
      <c r="AK26" s="2" t="s">
        <v>81</v>
      </c>
      <c r="AL26" s="2">
        <v>4680</v>
      </c>
      <c r="AM26" s="2">
        <v>4680</v>
      </c>
      <c r="AN26" s="2">
        <v>-222.24</v>
      </c>
      <c r="AO26" s="2">
        <v>-222.24</v>
      </c>
      <c r="AP26" s="4" t="b">
        <f>COUNTIF(资产分类!B:B,当前年度!A26)=1</f>
        <v>1</v>
      </c>
      <c r="AQ26" s="4" t="b">
        <f>COUNTIF(单位编码!C:C,H26)=1</f>
        <v>1</v>
      </c>
      <c r="AR26" s="4" t="b">
        <f t="shared" si="0"/>
        <v>1</v>
      </c>
      <c r="AS26" s="4" t="b">
        <f>COUNTIF(业务范围!B:B,L26)=1</f>
        <v>1</v>
      </c>
      <c r="AT26" s="4" t="b">
        <f>COUNTIF(成本中心!B:B,当前年度!M26)=1</f>
        <v>1</v>
      </c>
      <c r="AU26" s="4" t="b">
        <f>COUNTIF(成本中心!B:B,当前年度!N26)=1</f>
        <v>1</v>
      </c>
      <c r="AV26" s="4" t="b">
        <f>COUNTIF(资产状态!B:B,当前年度!Q26)=1</f>
        <v>1</v>
      </c>
      <c r="AW26" s="4" t="b">
        <f>COUNTIF(资产增加、减少方式!B:C,当前年度!R26)=1</f>
        <v>1</v>
      </c>
      <c r="AX26" s="4" t="b">
        <f t="shared" si="1"/>
        <v>1</v>
      </c>
      <c r="AY26" s="4" t="b">
        <f>COUNTIF(折旧码!B:B,当前年度!X26)=1</f>
        <v>1</v>
      </c>
      <c r="AZ26" s="55">
        <f>AL26*(1-VLOOKUP(X26,折旧码!B:D,3,FALSE))*((11-MID(AD26,5,2)+1)/(Z26*12+AB26))</f>
        <v>222.3</v>
      </c>
      <c r="BA26" s="56">
        <f t="shared" si="2"/>
        <v>6.0000000000002274E-2</v>
      </c>
      <c r="BB26" s="4" t="b">
        <f>IF(LEFT(J26,4)=LEFT(AD26,4),MID(AD26,5,2)-MID(J26,5,2)=VLOOKUP(X26,折旧码!B:E,4,FALSE),FALSE)</f>
        <v>1</v>
      </c>
    </row>
    <row r="27" spans="1:54" hidden="1" x14ac:dyDescent="0.35">
      <c r="A27" s="2" t="s">
        <v>186</v>
      </c>
      <c r="B27" s="2">
        <v>9699</v>
      </c>
      <c r="C27" s="2" t="s">
        <v>187</v>
      </c>
      <c r="D27" s="2" t="s">
        <v>112</v>
      </c>
      <c r="E27" s="2" t="s">
        <v>188</v>
      </c>
      <c r="F27" s="2" t="s">
        <v>71</v>
      </c>
      <c r="G27" s="2">
        <v>1</v>
      </c>
      <c r="H27" s="2" t="s">
        <v>273</v>
      </c>
      <c r="I27" s="2" t="s">
        <v>189</v>
      </c>
      <c r="J27" s="2" t="s">
        <v>189</v>
      </c>
      <c r="K27" s="2" t="s">
        <v>189</v>
      </c>
      <c r="L27" s="2">
        <v>1003</v>
      </c>
      <c r="M27" s="2" t="s">
        <v>114</v>
      </c>
      <c r="N27" s="2" t="s">
        <v>114</v>
      </c>
      <c r="O27" s="2" t="s">
        <v>190</v>
      </c>
      <c r="Q27" s="2" t="s">
        <v>76</v>
      </c>
      <c r="R27" s="2" t="s">
        <v>77</v>
      </c>
      <c r="U27" s="2" t="s">
        <v>187</v>
      </c>
      <c r="V27" s="2" t="s">
        <v>79</v>
      </c>
      <c r="W27" s="2" t="s">
        <v>80</v>
      </c>
      <c r="X27" s="2" t="s">
        <v>191</v>
      </c>
      <c r="Y27" s="2" t="s">
        <v>191</v>
      </c>
      <c r="Z27" s="2">
        <v>5</v>
      </c>
      <c r="AA27" s="2">
        <v>5</v>
      </c>
      <c r="AB27" s="2" t="s">
        <v>82</v>
      </c>
      <c r="AC27" s="2" t="s">
        <v>82</v>
      </c>
      <c r="AD27" s="2" t="s">
        <v>189</v>
      </c>
      <c r="AE27" s="2" t="s">
        <v>189</v>
      </c>
      <c r="AJ27" s="2" t="s">
        <v>189</v>
      </c>
      <c r="AK27" s="2" t="s">
        <v>81</v>
      </c>
      <c r="AL27" s="2">
        <v>2000</v>
      </c>
      <c r="AM27" s="2">
        <v>2000</v>
      </c>
      <c r="AN27" s="2">
        <v>-100</v>
      </c>
      <c r="AO27" s="2">
        <v>-100</v>
      </c>
      <c r="AP27" s="4" t="b">
        <f>COUNTIF(资产分类!B:B,当前年度!A27)=1</f>
        <v>1</v>
      </c>
      <c r="AQ27" s="4" t="b">
        <f>COUNTIF(单位编码!C:C,H27)=1</f>
        <v>1</v>
      </c>
      <c r="AR27" s="4" t="b">
        <f t="shared" si="0"/>
        <v>1</v>
      </c>
      <c r="AS27" s="4" t="b">
        <f>COUNTIF(业务范围!B:B,L27)=1</f>
        <v>1</v>
      </c>
      <c r="AT27" s="4" t="b">
        <f>COUNTIF(成本中心!B:B,当前年度!M27)=1</f>
        <v>1</v>
      </c>
      <c r="AU27" s="4" t="b">
        <f>COUNTIF(成本中心!B:B,当前年度!N27)=1</f>
        <v>1</v>
      </c>
      <c r="AV27" s="4" t="b">
        <f>COUNTIF(资产状态!B:B,当前年度!Q27)=1</f>
        <v>1</v>
      </c>
      <c r="AW27" s="4" t="b">
        <f>COUNTIF(资产增加、减少方式!B:C,当前年度!R27)=1</f>
        <v>1</v>
      </c>
      <c r="AX27" s="4" t="b">
        <f t="shared" si="1"/>
        <v>1</v>
      </c>
      <c r="AY27" s="4" t="b">
        <f>COUNTIF(折旧码!B:B,当前年度!X27)=1</f>
        <v>1</v>
      </c>
      <c r="AZ27" s="55">
        <f>AL27*(1-VLOOKUP(X27,折旧码!B:D,3,FALSE))*((11-MID(AD27,5,2)+1)/(Z27*12+AB27))</f>
        <v>100</v>
      </c>
      <c r="BA27" s="56">
        <f t="shared" si="2"/>
        <v>0</v>
      </c>
      <c r="BB27" s="4" t="b">
        <f>IF(LEFT(J27,4)=LEFT(AD27,4),MID(AD27,5,2)-MID(J27,5,2)=VLOOKUP(X27,折旧码!B:E,4,FALSE),FALSE)</f>
        <v>1</v>
      </c>
    </row>
    <row r="28" spans="1:54" x14ac:dyDescent="0.35">
      <c r="A28" s="2" t="s">
        <v>67</v>
      </c>
      <c r="B28" s="2">
        <v>9699</v>
      </c>
      <c r="C28" s="2" t="s">
        <v>192</v>
      </c>
      <c r="D28" s="2" t="s">
        <v>112</v>
      </c>
      <c r="E28" s="2" t="s">
        <v>193</v>
      </c>
      <c r="F28" s="2" t="s">
        <v>71</v>
      </c>
      <c r="G28" s="2">
        <v>1</v>
      </c>
      <c r="H28" s="2" t="s">
        <v>273</v>
      </c>
      <c r="I28" s="2" t="s">
        <v>189</v>
      </c>
      <c r="J28" s="2" t="s">
        <v>189</v>
      </c>
      <c r="K28" s="2" t="s">
        <v>189</v>
      </c>
      <c r="L28" s="2">
        <v>1003</v>
      </c>
      <c r="M28" s="2" t="s">
        <v>114</v>
      </c>
      <c r="N28" s="2" t="s">
        <v>114</v>
      </c>
      <c r="O28" s="2" t="s">
        <v>71</v>
      </c>
      <c r="P28" s="2" t="s">
        <v>194</v>
      </c>
      <c r="Q28" s="2" t="s">
        <v>76</v>
      </c>
      <c r="R28" s="2" t="s">
        <v>77</v>
      </c>
      <c r="U28" s="2" t="s">
        <v>192</v>
      </c>
      <c r="V28" s="2" t="s">
        <v>79</v>
      </c>
      <c r="W28" s="2" t="s">
        <v>80</v>
      </c>
      <c r="X28" s="2" t="s">
        <v>81</v>
      </c>
      <c r="Y28" s="2" t="s">
        <v>81</v>
      </c>
      <c r="Z28" s="2">
        <v>5</v>
      </c>
      <c r="AA28" s="2">
        <v>5</v>
      </c>
      <c r="AB28" s="2" t="s">
        <v>82</v>
      </c>
      <c r="AC28" s="2" t="s">
        <v>82</v>
      </c>
      <c r="AD28" s="2" t="s">
        <v>195</v>
      </c>
      <c r="AE28" s="2" t="s">
        <v>195</v>
      </c>
      <c r="AJ28" s="2" t="s">
        <v>189</v>
      </c>
      <c r="AK28" s="2" t="s">
        <v>81</v>
      </c>
      <c r="AL28" s="2">
        <v>2739</v>
      </c>
      <c r="AM28" s="2">
        <v>2739</v>
      </c>
      <c r="AN28" s="2">
        <v>-88.72</v>
      </c>
      <c r="AO28" s="2">
        <v>-88.72</v>
      </c>
      <c r="AP28" s="4" t="b">
        <f>COUNTIF(资产分类!B:B,当前年度!A28)=1</f>
        <v>1</v>
      </c>
      <c r="AQ28" s="4" t="b">
        <f>COUNTIF(单位编码!C:C,H28)=1</f>
        <v>1</v>
      </c>
      <c r="AR28" s="4" t="b">
        <f t="shared" si="0"/>
        <v>1</v>
      </c>
      <c r="AS28" s="4" t="b">
        <f>COUNTIF(业务范围!B:B,L28)=1</f>
        <v>1</v>
      </c>
      <c r="AT28" s="4" t="b">
        <f>COUNTIF(成本中心!B:B,当前年度!M28)=1</f>
        <v>1</v>
      </c>
      <c r="AU28" s="4" t="b">
        <f>COUNTIF(成本中心!B:B,当前年度!N28)=1</f>
        <v>1</v>
      </c>
      <c r="AV28" s="4" t="b">
        <f>COUNTIF(资产状态!B:B,当前年度!Q28)=1</f>
        <v>1</v>
      </c>
      <c r="AW28" s="4" t="b">
        <f>COUNTIF(资产增加、减少方式!B:C,当前年度!R28)=1</f>
        <v>1</v>
      </c>
      <c r="AX28" s="4" t="b">
        <f t="shared" si="1"/>
        <v>1</v>
      </c>
      <c r="AY28" s="4" t="b">
        <f>COUNTIF(折旧码!B:B,当前年度!X28)=1</f>
        <v>1</v>
      </c>
      <c r="AZ28" s="55">
        <f>AL28*(1-VLOOKUP(X28,折旧码!B:D,3,FALSE))*((11-MID(AD28,5,2)+1)/(Z28*12+AB28))</f>
        <v>86.734999999999985</v>
      </c>
      <c r="BA28" s="56">
        <f t="shared" si="2"/>
        <v>-1.9850000000000136</v>
      </c>
      <c r="BB28" s="4" t="b">
        <f>IF(LEFT(J28,4)=LEFT(AD28,4),MID(AD28,5,2)-MID(J28,5,2)=VLOOKUP(X28,折旧码!B:E,4,FALSE),FALSE)</f>
        <v>1</v>
      </c>
    </row>
    <row r="29" spans="1:54" hidden="1" x14ac:dyDescent="0.35">
      <c r="A29" s="2" t="s">
        <v>67</v>
      </c>
      <c r="B29" s="2">
        <v>9699</v>
      </c>
      <c r="C29" s="2" t="s">
        <v>196</v>
      </c>
      <c r="D29" s="2" t="s">
        <v>112</v>
      </c>
      <c r="E29" s="2" t="s">
        <v>197</v>
      </c>
      <c r="F29" s="2" t="s">
        <v>71</v>
      </c>
      <c r="G29" s="2">
        <v>1</v>
      </c>
      <c r="H29" s="2" t="s">
        <v>273</v>
      </c>
      <c r="I29" s="2" t="s">
        <v>198</v>
      </c>
      <c r="J29" s="2" t="s">
        <v>198</v>
      </c>
      <c r="K29" s="2" t="s">
        <v>198</v>
      </c>
      <c r="L29" s="2">
        <v>1003</v>
      </c>
      <c r="M29" s="2" t="s">
        <v>114</v>
      </c>
      <c r="N29" s="2" t="s">
        <v>114</v>
      </c>
      <c r="O29" s="2" t="s">
        <v>199</v>
      </c>
      <c r="P29" s="2" t="s">
        <v>71</v>
      </c>
      <c r="Q29" s="2" t="s">
        <v>76</v>
      </c>
      <c r="R29" s="2" t="s">
        <v>77</v>
      </c>
      <c r="U29" s="2" t="s">
        <v>200</v>
      </c>
      <c r="V29" s="2" t="s">
        <v>79</v>
      </c>
      <c r="W29" s="2" t="s">
        <v>80</v>
      </c>
      <c r="X29" s="2" t="s">
        <v>81</v>
      </c>
      <c r="Y29" s="2" t="s">
        <v>81</v>
      </c>
      <c r="Z29" s="2">
        <v>5</v>
      </c>
      <c r="AA29" s="2">
        <v>5</v>
      </c>
      <c r="AB29" s="2" t="s">
        <v>82</v>
      </c>
      <c r="AC29" s="2" t="s">
        <v>82</v>
      </c>
      <c r="AD29" s="2" t="s">
        <v>201</v>
      </c>
      <c r="AE29" s="2" t="s">
        <v>201</v>
      </c>
      <c r="AJ29" s="2" t="s">
        <v>198</v>
      </c>
      <c r="AK29" s="2" t="s">
        <v>81</v>
      </c>
      <c r="AL29" s="2">
        <v>20610</v>
      </c>
      <c r="AM29" s="2">
        <v>20610</v>
      </c>
      <c r="AN29" s="2">
        <v>0</v>
      </c>
      <c r="AO29" s="2">
        <v>0</v>
      </c>
      <c r="AP29" s="4" t="b">
        <f>COUNTIF(资产分类!B:B,当前年度!A29)=1</f>
        <v>1</v>
      </c>
      <c r="AQ29" s="4" t="b">
        <f>COUNTIF(单位编码!C:C,H29)=1</f>
        <v>1</v>
      </c>
      <c r="AR29" s="4" t="b">
        <f t="shared" si="0"/>
        <v>1</v>
      </c>
      <c r="AS29" s="4" t="b">
        <f>COUNTIF(业务范围!B:B,L29)=1</f>
        <v>1</v>
      </c>
      <c r="AT29" s="4" t="b">
        <f>COUNTIF(成本中心!B:B,当前年度!M29)=1</f>
        <v>1</v>
      </c>
      <c r="AU29" s="4" t="b">
        <f>COUNTIF(成本中心!B:B,当前年度!N29)=1</f>
        <v>1</v>
      </c>
      <c r="AV29" s="4" t="b">
        <f>COUNTIF(资产状态!B:B,当前年度!Q29)=1</f>
        <v>1</v>
      </c>
      <c r="AW29" s="4" t="b">
        <f>COUNTIF(资产增加、减少方式!B:C,当前年度!R29)=1</f>
        <v>1</v>
      </c>
      <c r="AX29" s="4" t="b">
        <f t="shared" si="1"/>
        <v>1</v>
      </c>
      <c r="AY29" s="4" t="b">
        <f>COUNTIF(折旧码!B:B,当前年度!X29)=1</f>
        <v>1</v>
      </c>
      <c r="AZ29" s="55">
        <f>AL29*(1-VLOOKUP(X29,折旧码!B:D,3,FALSE))*((11-MID(AD29,5,2)+1)/(Z29*12+AB29))</f>
        <v>0</v>
      </c>
      <c r="BA29" s="56">
        <f t="shared" si="2"/>
        <v>0</v>
      </c>
      <c r="BB29" s="4" t="b">
        <f>IF(LEFT(J29,4)=LEFT(AD29,4),MID(AD29,5,2)-MID(J29,5,2)=VLOOKUP(X29,折旧码!B:E,4,FALSE),FALSE)</f>
        <v>0</v>
      </c>
    </row>
    <row r="30" spans="1:54" hidden="1" x14ac:dyDescent="0.35">
      <c r="A30" s="2" t="s">
        <v>67</v>
      </c>
      <c r="B30" s="2">
        <v>9699</v>
      </c>
      <c r="C30" s="2" t="s">
        <v>202</v>
      </c>
      <c r="D30" s="2" t="s">
        <v>203</v>
      </c>
      <c r="E30" s="2" t="s">
        <v>204</v>
      </c>
      <c r="F30" s="2" t="s">
        <v>71</v>
      </c>
      <c r="G30" s="2">
        <v>1</v>
      </c>
      <c r="H30" s="2" t="s">
        <v>273</v>
      </c>
      <c r="I30" s="2" t="s">
        <v>198</v>
      </c>
      <c r="J30" s="2" t="s">
        <v>198</v>
      </c>
      <c r="K30" s="2" t="s">
        <v>198</v>
      </c>
      <c r="L30" s="2">
        <v>1003</v>
      </c>
      <c r="M30" s="2" t="s">
        <v>114</v>
      </c>
      <c r="N30" s="2" t="s">
        <v>114</v>
      </c>
      <c r="O30" s="2" t="s">
        <v>205</v>
      </c>
      <c r="P30" s="2" t="s">
        <v>206</v>
      </c>
      <c r="Q30" s="2" t="s">
        <v>76</v>
      </c>
      <c r="R30" s="2" t="s">
        <v>77</v>
      </c>
      <c r="U30" s="2" t="s">
        <v>117</v>
      </c>
      <c r="V30" s="2" t="s">
        <v>79</v>
      </c>
      <c r="W30" s="2" t="s">
        <v>80</v>
      </c>
      <c r="X30" s="2" t="s">
        <v>81</v>
      </c>
      <c r="Y30" s="2" t="s">
        <v>81</v>
      </c>
      <c r="Z30" s="2">
        <v>5</v>
      </c>
      <c r="AA30" s="2">
        <v>5</v>
      </c>
      <c r="AB30" s="2" t="s">
        <v>82</v>
      </c>
      <c r="AC30" s="2" t="s">
        <v>82</v>
      </c>
      <c r="AD30" s="2" t="s">
        <v>201</v>
      </c>
      <c r="AE30" s="2" t="s">
        <v>201</v>
      </c>
      <c r="AJ30" s="2" t="s">
        <v>198</v>
      </c>
      <c r="AK30" s="2" t="s">
        <v>81</v>
      </c>
      <c r="AL30" s="2">
        <v>4680</v>
      </c>
      <c r="AM30" s="2">
        <v>4680</v>
      </c>
      <c r="AP30" s="4" t="b">
        <f>COUNTIF(资产分类!B:B,当前年度!A30)=1</f>
        <v>1</v>
      </c>
      <c r="AQ30" s="4" t="b">
        <f>COUNTIF(单位编码!C:C,H30)=1</f>
        <v>1</v>
      </c>
      <c r="AR30" s="4" t="b">
        <f t="shared" si="0"/>
        <v>1</v>
      </c>
      <c r="AS30" s="4" t="b">
        <f>COUNTIF(业务范围!B:B,L30)=1</f>
        <v>1</v>
      </c>
      <c r="AT30" s="4" t="b">
        <f>COUNTIF(成本中心!B:B,当前年度!M30)=1</f>
        <v>1</v>
      </c>
      <c r="AU30" s="4" t="b">
        <f>COUNTIF(成本中心!B:B,当前年度!N30)=1</f>
        <v>1</v>
      </c>
      <c r="AV30" s="4" t="b">
        <f>COUNTIF(资产状态!B:B,当前年度!Q30)=1</f>
        <v>1</v>
      </c>
      <c r="AW30" s="4" t="b">
        <f>COUNTIF(资产增加、减少方式!B:C,当前年度!R30)=1</f>
        <v>1</v>
      </c>
      <c r="AX30" s="4" t="b">
        <f t="shared" si="1"/>
        <v>1</v>
      </c>
      <c r="AY30" s="4" t="b">
        <f>COUNTIF(折旧码!B:B,当前年度!X30)=1</f>
        <v>1</v>
      </c>
      <c r="AZ30" s="55">
        <f>AL30*(1-VLOOKUP(X30,折旧码!B:D,3,FALSE))*((11-MID(AD30,5,2)+1)/(Z30*12+AB30))</f>
        <v>0</v>
      </c>
      <c r="BA30" s="56">
        <f t="shared" si="2"/>
        <v>0</v>
      </c>
      <c r="BB30" s="4" t="b">
        <f>IF(LEFT(J30,4)=LEFT(AD30,4),MID(AD30,5,2)-MID(J30,5,2)=VLOOKUP(X30,折旧码!B:E,4,FALSE),FALSE)</f>
        <v>0</v>
      </c>
    </row>
    <row r="31" spans="1:54" hidden="1" x14ac:dyDescent="0.35">
      <c r="A31" s="2" t="s">
        <v>67</v>
      </c>
      <c r="B31" s="2">
        <v>9699</v>
      </c>
      <c r="C31" s="2" t="s">
        <v>202</v>
      </c>
      <c r="D31" s="2" t="s">
        <v>174</v>
      </c>
      <c r="E31" s="2" t="s">
        <v>207</v>
      </c>
      <c r="F31" s="2" t="s">
        <v>71</v>
      </c>
      <c r="G31" s="2">
        <v>1</v>
      </c>
      <c r="H31" s="2" t="s">
        <v>273</v>
      </c>
      <c r="I31" s="2" t="s">
        <v>198</v>
      </c>
      <c r="J31" s="2" t="s">
        <v>198</v>
      </c>
      <c r="K31" s="2" t="s">
        <v>198</v>
      </c>
      <c r="L31" s="2">
        <v>1003</v>
      </c>
      <c r="M31" s="2" t="s">
        <v>114</v>
      </c>
      <c r="N31" s="2" t="s">
        <v>114</v>
      </c>
      <c r="O31" s="2" t="s">
        <v>208</v>
      </c>
      <c r="P31" s="2" t="s">
        <v>209</v>
      </c>
      <c r="Q31" s="2" t="s">
        <v>76</v>
      </c>
      <c r="R31" s="2" t="s">
        <v>77</v>
      </c>
      <c r="U31" s="2" t="s">
        <v>117</v>
      </c>
      <c r="V31" s="2" t="s">
        <v>79</v>
      </c>
      <c r="W31" s="2" t="s">
        <v>80</v>
      </c>
      <c r="X31" s="2" t="s">
        <v>81</v>
      </c>
      <c r="Y31" s="2" t="s">
        <v>81</v>
      </c>
      <c r="Z31" s="2">
        <v>5</v>
      </c>
      <c r="AA31" s="2">
        <v>5</v>
      </c>
      <c r="AB31" s="2" t="s">
        <v>82</v>
      </c>
      <c r="AC31" s="2" t="s">
        <v>82</v>
      </c>
      <c r="AD31" s="2" t="s">
        <v>201</v>
      </c>
      <c r="AE31" s="2" t="s">
        <v>201</v>
      </c>
      <c r="AJ31" s="2" t="s">
        <v>198</v>
      </c>
      <c r="AK31" s="2" t="s">
        <v>81</v>
      </c>
      <c r="AL31" s="2">
        <v>4680</v>
      </c>
      <c r="AM31" s="2">
        <v>4680</v>
      </c>
      <c r="AP31" s="4" t="b">
        <f>COUNTIF(资产分类!B:B,当前年度!A31)=1</f>
        <v>1</v>
      </c>
      <c r="AQ31" s="4" t="b">
        <f>COUNTIF(单位编码!C:C,H31)=1</f>
        <v>1</v>
      </c>
      <c r="AR31" s="4" t="b">
        <f t="shared" si="0"/>
        <v>1</v>
      </c>
      <c r="AS31" s="4" t="b">
        <f>COUNTIF(业务范围!B:B,L31)=1</f>
        <v>1</v>
      </c>
      <c r="AT31" s="4" t="b">
        <f>COUNTIF(成本中心!B:B,当前年度!M31)=1</f>
        <v>1</v>
      </c>
      <c r="AU31" s="4" t="b">
        <f>COUNTIF(成本中心!B:B,当前年度!N31)=1</f>
        <v>1</v>
      </c>
      <c r="AV31" s="4" t="b">
        <f>COUNTIF(资产状态!B:B,当前年度!Q31)=1</f>
        <v>1</v>
      </c>
      <c r="AW31" s="4" t="b">
        <f>COUNTIF(资产增加、减少方式!B:C,当前年度!R31)=1</f>
        <v>1</v>
      </c>
      <c r="AX31" s="4" t="b">
        <f t="shared" si="1"/>
        <v>1</v>
      </c>
      <c r="AY31" s="4" t="b">
        <f>COUNTIF(折旧码!B:B,当前年度!X31)=1</f>
        <v>1</v>
      </c>
      <c r="AZ31" s="55">
        <f>AL31*(1-VLOOKUP(X31,折旧码!B:D,3,FALSE))*((11-MID(AD31,5,2)+1)/(Z31*12+AB31))</f>
        <v>0</v>
      </c>
      <c r="BA31" s="56">
        <f t="shared" si="2"/>
        <v>0</v>
      </c>
      <c r="BB31" s="4" t="b">
        <f>IF(LEFT(J31,4)=LEFT(AD31,4),MID(AD31,5,2)-MID(J31,5,2)=VLOOKUP(X31,折旧码!B:E,4,FALSE),FALSE)</f>
        <v>0</v>
      </c>
    </row>
    <row r="32" spans="1:54" hidden="1" x14ac:dyDescent="0.35">
      <c r="A32" s="2" t="s">
        <v>210</v>
      </c>
      <c r="B32" s="2">
        <v>9659</v>
      </c>
      <c r="C32" s="2" t="s">
        <v>211</v>
      </c>
      <c r="D32" s="2" t="s">
        <v>212</v>
      </c>
      <c r="E32" s="2" t="s">
        <v>71</v>
      </c>
      <c r="F32" s="2" t="s">
        <v>213</v>
      </c>
      <c r="G32" s="2">
        <v>1</v>
      </c>
      <c r="H32" s="2" t="s">
        <v>471</v>
      </c>
      <c r="I32" s="2" t="s">
        <v>395</v>
      </c>
      <c r="K32" s="2">
        <v>20060831</v>
      </c>
      <c r="L32" s="2" t="s">
        <v>215</v>
      </c>
      <c r="M32" s="2" t="s">
        <v>216</v>
      </c>
      <c r="N32" s="2" t="s">
        <v>216</v>
      </c>
      <c r="O32" s="2" t="s">
        <v>217</v>
      </c>
      <c r="P32" s="2" t="s">
        <v>71</v>
      </c>
      <c r="Q32" s="2" t="s">
        <v>76</v>
      </c>
      <c r="R32" s="2" t="s">
        <v>77</v>
      </c>
      <c r="U32" s="2" t="s">
        <v>210</v>
      </c>
      <c r="V32" s="2" t="s">
        <v>79</v>
      </c>
      <c r="W32" s="2" t="s">
        <v>214</v>
      </c>
      <c r="X32" s="2" t="s">
        <v>88</v>
      </c>
      <c r="Y32" s="2" t="s">
        <v>88</v>
      </c>
      <c r="Z32" s="2">
        <v>5</v>
      </c>
      <c r="AA32" s="2">
        <v>5</v>
      </c>
      <c r="AB32" s="2" t="s">
        <v>82</v>
      </c>
      <c r="AC32" s="2" t="s">
        <v>82</v>
      </c>
      <c r="AD32" s="2">
        <v>20060831</v>
      </c>
      <c r="AE32" s="2">
        <v>20060831</v>
      </c>
      <c r="AJ32" s="2">
        <v>20170701</v>
      </c>
      <c r="AK32" s="2" t="s">
        <v>88</v>
      </c>
      <c r="AL32" s="2">
        <v>1100</v>
      </c>
      <c r="AM32" s="2">
        <v>1100</v>
      </c>
      <c r="AN32" s="2">
        <v>0</v>
      </c>
      <c r="AO32" s="2">
        <v>0</v>
      </c>
      <c r="AP32" s="4" t="b">
        <f>COUNTIF(资产分类!B:B,当前年度!A32)=1</f>
        <v>1</v>
      </c>
      <c r="AQ32" s="4" t="b">
        <f>COUNTIF(单位编码!C:C,H32)=1</f>
        <v>1</v>
      </c>
      <c r="AR32" s="4" t="b">
        <f t="shared" si="0"/>
        <v>0</v>
      </c>
      <c r="AS32" s="4" t="b">
        <f>COUNTIF(业务范围!B:B,L32)=1</f>
        <v>1</v>
      </c>
      <c r="AT32" s="4" t="b">
        <f>COUNTIF(成本中心!B:B,当前年度!M32)=1</f>
        <v>1</v>
      </c>
      <c r="AU32" s="4" t="b">
        <f>COUNTIF(成本中心!B:B,当前年度!N32)=1</f>
        <v>1</v>
      </c>
      <c r="AV32" s="4" t="b">
        <f>COUNTIF(资产状态!B:B,当前年度!Q32)=1</f>
        <v>1</v>
      </c>
      <c r="AW32" s="4" t="b">
        <f>COUNTIF(资产增加、减少方式!B:C,当前年度!R32)=1</f>
        <v>1</v>
      </c>
      <c r="AX32" s="4" t="b">
        <f t="shared" si="1"/>
        <v>1</v>
      </c>
      <c r="AY32" s="4" t="b">
        <f>COUNTIF(折旧码!B:B,当前年度!X32)=1</f>
        <v>1</v>
      </c>
      <c r="AZ32" s="55">
        <f>AL32*(1-VLOOKUP(X32,折旧码!B:D,3,FALSE))*((11-MID(AD32,5,2)+1)/(Z32*12+AB32))</f>
        <v>73.333333333333329</v>
      </c>
      <c r="BA32" s="56">
        <f t="shared" si="2"/>
        <v>73.333333333333329</v>
      </c>
      <c r="BB32" s="4" t="b">
        <f>IF(LEFT(J32,4)=LEFT(AD32,4),MID(AD32,5,2)-MID(J32,5,2)=VLOOKUP(X32,折旧码!B:E,4,FALSE),FALSE)</f>
        <v>0</v>
      </c>
    </row>
    <row r="33" spans="1:54" hidden="1" x14ac:dyDescent="0.35">
      <c r="A33" s="2" t="s">
        <v>210</v>
      </c>
      <c r="B33" s="2">
        <v>9659</v>
      </c>
      <c r="C33" s="2" t="s">
        <v>218</v>
      </c>
      <c r="D33" s="2" t="s">
        <v>212</v>
      </c>
      <c r="E33" s="2" t="s">
        <v>71</v>
      </c>
      <c r="F33" s="2" t="s">
        <v>219</v>
      </c>
      <c r="G33" s="2">
        <v>1</v>
      </c>
      <c r="H33" s="2" t="s">
        <v>471</v>
      </c>
      <c r="I33" s="2" t="s">
        <v>395</v>
      </c>
      <c r="K33" s="2">
        <v>20060831</v>
      </c>
      <c r="L33" s="2" t="s">
        <v>215</v>
      </c>
      <c r="M33" s="2" t="s">
        <v>216</v>
      </c>
      <c r="N33" s="2" t="s">
        <v>216</v>
      </c>
      <c r="O33" s="2" t="s">
        <v>217</v>
      </c>
      <c r="P33" s="2" t="s">
        <v>71</v>
      </c>
      <c r="Q33" s="2" t="s">
        <v>76</v>
      </c>
      <c r="R33" s="2" t="s">
        <v>77</v>
      </c>
      <c r="U33" s="2" t="s">
        <v>210</v>
      </c>
      <c r="V33" s="2" t="s">
        <v>79</v>
      </c>
      <c r="W33" s="2" t="s">
        <v>214</v>
      </c>
      <c r="X33" s="2" t="s">
        <v>88</v>
      </c>
      <c r="Y33" s="2" t="s">
        <v>88</v>
      </c>
      <c r="Z33" s="2">
        <v>5</v>
      </c>
      <c r="AA33" s="2">
        <v>5</v>
      </c>
      <c r="AB33" s="2" t="s">
        <v>82</v>
      </c>
      <c r="AC33" s="2" t="s">
        <v>82</v>
      </c>
      <c r="AD33" s="2">
        <v>20060831</v>
      </c>
      <c r="AE33" s="2">
        <v>20060831</v>
      </c>
      <c r="AJ33" s="2">
        <v>20170701</v>
      </c>
      <c r="AK33" s="2" t="s">
        <v>88</v>
      </c>
      <c r="AL33" s="2">
        <v>1300</v>
      </c>
      <c r="AM33" s="2">
        <v>1300</v>
      </c>
      <c r="AN33" s="2">
        <v>0</v>
      </c>
      <c r="AO33" s="2">
        <v>0</v>
      </c>
      <c r="AP33" s="4" t="b">
        <f>COUNTIF(资产分类!B:B,当前年度!A33)=1</f>
        <v>1</v>
      </c>
      <c r="AQ33" s="4" t="b">
        <f>COUNTIF(单位编码!C:C,H33)=1</f>
        <v>1</v>
      </c>
      <c r="AR33" s="4" t="b">
        <f t="shared" si="0"/>
        <v>0</v>
      </c>
      <c r="AS33" s="4" t="b">
        <f>COUNTIF(业务范围!B:B,L33)=1</f>
        <v>1</v>
      </c>
      <c r="AT33" s="4" t="b">
        <f>COUNTIF(成本中心!B:B,当前年度!M33)=1</f>
        <v>1</v>
      </c>
      <c r="AU33" s="4" t="b">
        <f>COUNTIF(成本中心!B:B,当前年度!N33)=1</f>
        <v>1</v>
      </c>
      <c r="AV33" s="4" t="b">
        <f>COUNTIF(资产状态!B:B,当前年度!Q33)=1</f>
        <v>1</v>
      </c>
      <c r="AW33" s="4" t="b">
        <f>COUNTIF(资产增加、减少方式!B:C,当前年度!R33)=1</f>
        <v>1</v>
      </c>
      <c r="AX33" s="4" t="b">
        <f t="shared" si="1"/>
        <v>1</v>
      </c>
      <c r="AY33" s="4" t="b">
        <f>COUNTIF(折旧码!B:B,当前年度!X33)=1</f>
        <v>1</v>
      </c>
      <c r="AZ33" s="55">
        <f>AL33*(1-VLOOKUP(X33,折旧码!B:D,3,FALSE))*((11-MID(AD33,5,2)+1)/(Z33*12+AB33))</f>
        <v>86.666666666666671</v>
      </c>
      <c r="BA33" s="56">
        <f t="shared" si="2"/>
        <v>86.666666666666671</v>
      </c>
      <c r="BB33" s="4" t="b">
        <f>IF(LEFT(J33,4)=LEFT(AD33,4),MID(AD33,5,2)-MID(J33,5,2)=VLOOKUP(X33,折旧码!B:E,4,FALSE),FALSE)</f>
        <v>0</v>
      </c>
    </row>
    <row r="34" spans="1:54" hidden="1" x14ac:dyDescent="0.35">
      <c r="A34" s="2" t="s">
        <v>210</v>
      </c>
      <c r="B34" s="2">
        <v>9659</v>
      </c>
      <c r="C34" s="2" t="s">
        <v>220</v>
      </c>
      <c r="D34" s="2" t="s">
        <v>212</v>
      </c>
      <c r="E34" s="2" t="s">
        <v>71</v>
      </c>
      <c r="F34" s="2" t="s">
        <v>221</v>
      </c>
      <c r="G34" s="2">
        <v>1</v>
      </c>
      <c r="H34" s="2" t="s">
        <v>471</v>
      </c>
      <c r="I34" s="2" t="s">
        <v>396</v>
      </c>
      <c r="K34" s="2">
        <v>20061031</v>
      </c>
      <c r="L34" s="2" t="s">
        <v>215</v>
      </c>
      <c r="M34" s="2" t="s">
        <v>216</v>
      </c>
      <c r="N34" s="2" t="s">
        <v>216</v>
      </c>
      <c r="O34" s="2" t="s">
        <v>217</v>
      </c>
      <c r="P34" s="2" t="s">
        <v>71</v>
      </c>
      <c r="Q34" s="2" t="s">
        <v>76</v>
      </c>
      <c r="R34" s="2" t="s">
        <v>77</v>
      </c>
      <c r="U34" s="2" t="s">
        <v>210</v>
      </c>
      <c r="V34" s="2" t="s">
        <v>79</v>
      </c>
      <c r="W34" s="2" t="s">
        <v>214</v>
      </c>
      <c r="X34" s="2" t="s">
        <v>88</v>
      </c>
      <c r="Y34" s="2" t="s">
        <v>88</v>
      </c>
      <c r="Z34" s="2">
        <v>5</v>
      </c>
      <c r="AA34" s="2">
        <v>5</v>
      </c>
      <c r="AB34" s="2" t="s">
        <v>82</v>
      </c>
      <c r="AC34" s="2" t="s">
        <v>82</v>
      </c>
      <c r="AD34" s="2">
        <v>20061031</v>
      </c>
      <c r="AE34" s="2">
        <v>20061031</v>
      </c>
      <c r="AJ34" s="2">
        <v>20170701</v>
      </c>
      <c r="AK34" s="2" t="s">
        <v>88</v>
      </c>
      <c r="AL34" s="2">
        <v>1980</v>
      </c>
      <c r="AM34" s="2">
        <v>1980</v>
      </c>
      <c r="AN34" s="2">
        <v>0</v>
      </c>
      <c r="AO34" s="2">
        <v>0</v>
      </c>
      <c r="AP34" s="4" t="b">
        <f>COUNTIF(资产分类!B:B,当前年度!A34)=1</f>
        <v>1</v>
      </c>
      <c r="AQ34" s="4" t="b">
        <f>COUNTIF(单位编码!C:C,H34)=1</f>
        <v>1</v>
      </c>
      <c r="AR34" s="4" t="b">
        <f t="shared" si="0"/>
        <v>0</v>
      </c>
      <c r="AS34" s="4" t="b">
        <f>COUNTIF(业务范围!B:B,L34)=1</f>
        <v>1</v>
      </c>
      <c r="AT34" s="4" t="b">
        <f>COUNTIF(成本中心!B:B,当前年度!M34)=1</f>
        <v>1</v>
      </c>
      <c r="AU34" s="4" t="b">
        <f>COUNTIF(成本中心!B:B,当前年度!N34)=1</f>
        <v>1</v>
      </c>
      <c r="AV34" s="4" t="b">
        <f>COUNTIF(资产状态!B:B,当前年度!Q34)=1</f>
        <v>1</v>
      </c>
      <c r="AW34" s="4" t="b">
        <f>COUNTIF(资产增加、减少方式!B:C,当前年度!R34)=1</f>
        <v>1</v>
      </c>
      <c r="AX34" s="4" t="b">
        <f t="shared" si="1"/>
        <v>1</v>
      </c>
      <c r="AY34" s="4" t="b">
        <f>COUNTIF(折旧码!B:B,当前年度!X34)=1</f>
        <v>1</v>
      </c>
      <c r="AZ34" s="55">
        <f>AL34*(1-VLOOKUP(X34,折旧码!B:D,3,FALSE))*((11-MID(AD34,5,2)+1)/(Z34*12+AB34))</f>
        <v>66</v>
      </c>
      <c r="BA34" s="56">
        <f t="shared" si="2"/>
        <v>66</v>
      </c>
      <c r="BB34" s="4" t="b">
        <f>IF(LEFT(J34,4)=LEFT(AD34,4),MID(AD34,5,2)-MID(J34,5,2)=VLOOKUP(X34,折旧码!B:E,4,FALSE),FALSE)</f>
        <v>0</v>
      </c>
    </row>
    <row r="35" spans="1:54" hidden="1" x14ac:dyDescent="0.35">
      <c r="A35" s="2" t="s">
        <v>67</v>
      </c>
      <c r="B35" s="2">
        <v>9659</v>
      </c>
      <c r="C35" s="2" t="s">
        <v>222</v>
      </c>
      <c r="D35" s="2" t="s">
        <v>212</v>
      </c>
      <c r="E35" s="2" t="s">
        <v>71</v>
      </c>
      <c r="F35" s="2" t="s">
        <v>223</v>
      </c>
      <c r="G35" s="2">
        <v>1</v>
      </c>
      <c r="H35" s="2" t="s">
        <v>273</v>
      </c>
      <c r="I35" s="2" t="s">
        <v>396</v>
      </c>
      <c r="K35" s="2">
        <v>20061031</v>
      </c>
      <c r="L35" s="2" t="s">
        <v>215</v>
      </c>
      <c r="M35" s="2" t="s">
        <v>216</v>
      </c>
      <c r="N35" s="2" t="s">
        <v>216</v>
      </c>
      <c r="O35" s="2" t="s">
        <v>217</v>
      </c>
      <c r="P35" s="2" t="s">
        <v>71</v>
      </c>
      <c r="Q35" s="2" t="s">
        <v>76</v>
      </c>
      <c r="R35" s="2" t="s">
        <v>77</v>
      </c>
      <c r="U35" s="2" t="s">
        <v>67</v>
      </c>
      <c r="V35" s="2" t="s">
        <v>79</v>
      </c>
      <c r="W35" s="2" t="s">
        <v>72</v>
      </c>
      <c r="X35" s="2" t="s">
        <v>88</v>
      </c>
      <c r="Y35" s="2" t="s">
        <v>88</v>
      </c>
      <c r="Z35" s="2">
        <v>5</v>
      </c>
      <c r="AA35" s="2">
        <v>5</v>
      </c>
      <c r="AB35" s="2" t="s">
        <v>82</v>
      </c>
      <c r="AC35" s="2" t="s">
        <v>82</v>
      </c>
      <c r="AD35" s="2">
        <v>20061031</v>
      </c>
      <c r="AE35" s="2">
        <v>20061031</v>
      </c>
      <c r="AJ35" s="2">
        <v>20170701</v>
      </c>
      <c r="AK35" s="2" t="s">
        <v>88</v>
      </c>
      <c r="AL35" s="2">
        <v>11520</v>
      </c>
      <c r="AM35" s="2">
        <v>11520</v>
      </c>
      <c r="AN35" s="2">
        <v>0</v>
      </c>
      <c r="AO35" s="2">
        <v>0</v>
      </c>
      <c r="AP35" s="4" t="b">
        <f>COUNTIF(资产分类!B:B,当前年度!A35)=1</f>
        <v>1</v>
      </c>
      <c r="AQ35" s="4" t="b">
        <f>COUNTIF(单位编码!C:C,H35)=1</f>
        <v>1</v>
      </c>
      <c r="AR35" s="4" t="b">
        <f t="shared" si="0"/>
        <v>0</v>
      </c>
      <c r="AS35" s="4" t="b">
        <f>COUNTIF(业务范围!B:B,L35)=1</f>
        <v>1</v>
      </c>
      <c r="AT35" s="4" t="b">
        <f>COUNTIF(成本中心!B:B,当前年度!M35)=1</f>
        <v>1</v>
      </c>
      <c r="AU35" s="4" t="b">
        <f>COUNTIF(成本中心!B:B,当前年度!N35)=1</f>
        <v>1</v>
      </c>
      <c r="AV35" s="4" t="b">
        <f>COUNTIF(资产状态!B:B,当前年度!Q35)=1</f>
        <v>1</v>
      </c>
      <c r="AW35" s="4" t="b">
        <f>COUNTIF(资产增加、减少方式!B:C,当前年度!R35)=1</f>
        <v>1</v>
      </c>
      <c r="AX35" s="4" t="b">
        <f t="shared" si="1"/>
        <v>1</v>
      </c>
      <c r="AY35" s="4" t="b">
        <f>COUNTIF(折旧码!B:B,当前年度!X35)=1</f>
        <v>1</v>
      </c>
      <c r="AZ35" s="55">
        <f>AL35*(1-VLOOKUP(X35,折旧码!B:D,3,FALSE))*((11-MID(AD35,5,2)+1)/(Z35*12+AB35))</f>
        <v>384</v>
      </c>
      <c r="BA35" s="56">
        <f t="shared" si="2"/>
        <v>384</v>
      </c>
      <c r="BB35" s="4" t="b">
        <f>IF(LEFT(J35,4)=LEFT(AD35,4),MID(AD35,5,2)-MID(J35,5,2)=VLOOKUP(X35,折旧码!B:E,4,FALSE),FALSE)</f>
        <v>0</v>
      </c>
    </row>
    <row r="36" spans="1:54" hidden="1" x14ac:dyDescent="0.35">
      <c r="A36" s="2" t="s">
        <v>67</v>
      </c>
      <c r="B36" s="2">
        <v>9659</v>
      </c>
      <c r="C36" s="2" t="s">
        <v>224</v>
      </c>
      <c r="D36" s="2" t="s">
        <v>212</v>
      </c>
      <c r="E36" s="2" t="s">
        <v>71</v>
      </c>
      <c r="F36" s="2" t="s">
        <v>225</v>
      </c>
      <c r="G36" s="2">
        <v>1</v>
      </c>
      <c r="H36" s="2" t="s">
        <v>273</v>
      </c>
      <c r="I36" s="2" t="s">
        <v>397</v>
      </c>
      <c r="K36" s="2">
        <v>20050531</v>
      </c>
      <c r="L36" s="2" t="s">
        <v>215</v>
      </c>
      <c r="M36" s="2" t="s">
        <v>216</v>
      </c>
      <c r="N36" s="2" t="s">
        <v>216</v>
      </c>
      <c r="O36" s="2" t="s">
        <v>217</v>
      </c>
      <c r="P36" s="2" t="s">
        <v>71</v>
      </c>
      <c r="Q36" s="2" t="s">
        <v>76</v>
      </c>
      <c r="R36" s="2" t="s">
        <v>77</v>
      </c>
      <c r="U36" s="2" t="s">
        <v>67</v>
      </c>
      <c r="V36" s="2" t="s">
        <v>79</v>
      </c>
      <c r="W36" s="2" t="s">
        <v>72</v>
      </c>
      <c r="X36" s="2" t="s">
        <v>88</v>
      </c>
      <c r="Y36" s="2" t="s">
        <v>88</v>
      </c>
      <c r="Z36" s="2">
        <v>5</v>
      </c>
      <c r="AA36" s="2">
        <v>5</v>
      </c>
      <c r="AB36" s="2" t="s">
        <v>82</v>
      </c>
      <c r="AC36" s="2" t="s">
        <v>82</v>
      </c>
      <c r="AD36" s="2">
        <v>20050531</v>
      </c>
      <c r="AE36" s="2">
        <v>20050531</v>
      </c>
      <c r="AJ36" s="2">
        <v>20170701</v>
      </c>
      <c r="AK36" s="2" t="s">
        <v>88</v>
      </c>
      <c r="AL36" s="2">
        <v>12000</v>
      </c>
      <c r="AM36" s="2">
        <v>12000</v>
      </c>
      <c r="AN36" s="2">
        <v>0</v>
      </c>
      <c r="AO36" s="2">
        <v>0</v>
      </c>
      <c r="AP36" s="4" t="b">
        <f>COUNTIF(资产分类!B:B,当前年度!A36)=1</f>
        <v>1</v>
      </c>
      <c r="AQ36" s="4" t="b">
        <f>COUNTIF(单位编码!C:C,H36)=1</f>
        <v>1</v>
      </c>
      <c r="AR36" s="4" t="b">
        <f t="shared" si="0"/>
        <v>0</v>
      </c>
      <c r="AS36" s="4" t="b">
        <f>COUNTIF(业务范围!B:B,L36)=1</f>
        <v>1</v>
      </c>
      <c r="AT36" s="4" t="b">
        <f>COUNTIF(成本中心!B:B,当前年度!M36)=1</f>
        <v>1</v>
      </c>
      <c r="AU36" s="4" t="b">
        <f>COUNTIF(成本中心!B:B,当前年度!N36)=1</f>
        <v>1</v>
      </c>
      <c r="AV36" s="4" t="b">
        <f>COUNTIF(资产状态!B:B,当前年度!Q36)=1</f>
        <v>1</v>
      </c>
      <c r="AW36" s="4" t="b">
        <f>COUNTIF(资产增加、减少方式!B:C,当前年度!R36)=1</f>
        <v>1</v>
      </c>
      <c r="AX36" s="4" t="b">
        <f t="shared" si="1"/>
        <v>1</v>
      </c>
      <c r="AY36" s="4" t="b">
        <f>COUNTIF(折旧码!B:B,当前年度!X36)=1</f>
        <v>1</v>
      </c>
      <c r="AZ36" s="55">
        <f>AL36*(1-VLOOKUP(X36,折旧码!B:D,3,FALSE))*((11-MID(AD36,5,2)+1)/(Z36*12+AB36))</f>
        <v>1400</v>
      </c>
      <c r="BA36" s="56">
        <f t="shared" si="2"/>
        <v>1400</v>
      </c>
      <c r="BB36" s="4" t="b">
        <f>IF(LEFT(J36,4)=LEFT(AD36,4),MID(AD36,5,2)-MID(J36,5,2)=VLOOKUP(X36,折旧码!B:E,4,FALSE),FALSE)</f>
        <v>0</v>
      </c>
    </row>
    <row r="37" spans="1:54" hidden="1" x14ac:dyDescent="0.35">
      <c r="A37" s="2" t="s">
        <v>226</v>
      </c>
      <c r="B37" s="2">
        <v>9659</v>
      </c>
      <c r="C37" s="2" t="s">
        <v>227</v>
      </c>
      <c r="D37" s="2" t="s">
        <v>212</v>
      </c>
      <c r="E37" s="2" t="s">
        <v>71</v>
      </c>
      <c r="F37" s="2" t="s">
        <v>228</v>
      </c>
      <c r="G37" s="2">
        <v>1</v>
      </c>
      <c r="H37" s="2" t="s">
        <v>433</v>
      </c>
      <c r="I37" s="2" t="s">
        <v>398</v>
      </c>
      <c r="K37" s="2">
        <v>20110923</v>
      </c>
      <c r="L37" s="2" t="s">
        <v>215</v>
      </c>
      <c r="M37" s="2" t="s">
        <v>216</v>
      </c>
      <c r="N37" s="2" t="s">
        <v>216</v>
      </c>
      <c r="O37" s="2" t="s">
        <v>230</v>
      </c>
      <c r="P37" s="2" t="s">
        <v>231</v>
      </c>
      <c r="Q37" s="2" t="s">
        <v>76</v>
      </c>
      <c r="R37" s="2" t="s">
        <v>77</v>
      </c>
      <c r="U37" s="2" t="s">
        <v>226</v>
      </c>
      <c r="V37" s="2" t="s">
        <v>79</v>
      </c>
      <c r="W37" s="2" t="s">
        <v>229</v>
      </c>
      <c r="X37" s="2" t="s">
        <v>88</v>
      </c>
      <c r="Y37" s="2" t="s">
        <v>88</v>
      </c>
      <c r="Z37" s="2">
        <v>5</v>
      </c>
      <c r="AA37" s="2">
        <v>5</v>
      </c>
      <c r="AB37" s="2" t="s">
        <v>82</v>
      </c>
      <c r="AC37" s="2" t="s">
        <v>82</v>
      </c>
      <c r="AD37" s="2">
        <v>20110923</v>
      </c>
      <c r="AE37" s="2">
        <v>20110923</v>
      </c>
      <c r="AJ37" s="2">
        <v>20170701</v>
      </c>
      <c r="AK37" s="2" t="s">
        <v>88</v>
      </c>
      <c r="AL37" s="2">
        <v>409452</v>
      </c>
      <c r="AM37" s="2">
        <v>409452</v>
      </c>
      <c r="AN37" s="2">
        <v>61357.06</v>
      </c>
      <c r="AO37" s="2">
        <v>61357.06</v>
      </c>
      <c r="AP37" s="4" t="b">
        <f>COUNTIF(资产分类!B:B,当前年度!A37)=1</f>
        <v>1</v>
      </c>
      <c r="AQ37" s="4" t="b">
        <f>COUNTIF(单位编码!C:C,H37)=1</f>
        <v>1</v>
      </c>
      <c r="AR37" s="4" t="b">
        <f t="shared" si="0"/>
        <v>0</v>
      </c>
      <c r="AS37" s="4" t="b">
        <f>COUNTIF(业务范围!B:B,L37)=1</f>
        <v>1</v>
      </c>
      <c r="AT37" s="4" t="b">
        <f>COUNTIF(成本中心!B:B,当前年度!M37)=1</f>
        <v>1</v>
      </c>
      <c r="AU37" s="4" t="b">
        <f>COUNTIF(成本中心!B:B,当前年度!N37)=1</f>
        <v>1</v>
      </c>
      <c r="AV37" s="4" t="b">
        <f>COUNTIF(资产状态!B:B,当前年度!Q37)=1</f>
        <v>1</v>
      </c>
      <c r="AW37" s="4" t="b">
        <f>COUNTIF(资产增加、减少方式!B:C,当前年度!R37)=1</f>
        <v>1</v>
      </c>
      <c r="AX37" s="4" t="b">
        <f t="shared" si="1"/>
        <v>1</v>
      </c>
      <c r="AY37" s="4" t="b">
        <f>COUNTIF(折旧码!B:B,当前年度!X37)=1</f>
        <v>1</v>
      </c>
      <c r="AZ37" s="55">
        <f>AL37*(1-VLOOKUP(X37,折旧码!B:D,3,FALSE))*((11-MID(AD37,5,2)+1)/(Z37*12+AB37))</f>
        <v>20472.600000000002</v>
      </c>
      <c r="BA37" s="56">
        <f t="shared" si="2"/>
        <v>81829.66</v>
      </c>
      <c r="BB37" s="4" t="b">
        <f>IF(LEFT(J37,4)=LEFT(AD37,4),MID(AD37,5,2)-MID(J37,5,2)=VLOOKUP(X37,折旧码!B:E,4,FALSE),FALSE)</f>
        <v>0</v>
      </c>
    </row>
    <row r="38" spans="1:54" hidden="1" x14ac:dyDescent="0.35">
      <c r="A38" s="2" t="s">
        <v>210</v>
      </c>
      <c r="B38" s="2">
        <v>9659</v>
      </c>
      <c r="C38" s="2" t="s">
        <v>232</v>
      </c>
      <c r="D38" s="2" t="s">
        <v>212</v>
      </c>
      <c r="E38" s="2" t="s">
        <v>71</v>
      </c>
      <c r="F38" s="2" t="s">
        <v>233</v>
      </c>
      <c r="G38" s="2">
        <v>1</v>
      </c>
      <c r="H38" s="2" t="s">
        <v>273</v>
      </c>
      <c r="I38" s="2" t="s">
        <v>399</v>
      </c>
      <c r="K38" s="2">
        <v>20111226</v>
      </c>
      <c r="L38" s="2" t="s">
        <v>215</v>
      </c>
      <c r="M38" s="2" t="s">
        <v>216</v>
      </c>
      <c r="N38" s="2" t="s">
        <v>216</v>
      </c>
      <c r="O38" s="2" t="s">
        <v>234</v>
      </c>
      <c r="P38" s="2" t="s">
        <v>235</v>
      </c>
      <c r="Q38" s="2" t="s">
        <v>76</v>
      </c>
      <c r="R38" s="2" t="s">
        <v>77</v>
      </c>
      <c r="U38" s="2" t="s">
        <v>210</v>
      </c>
      <c r="V38" s="2" t="s">
        <v>79</v>
      </c>
      <c r="W38" s="2" t="s">
        <v>72</v>
      </c>
      <c r="X38" s="2" t="s">
        <v>88</v>
      </c>
      <c r="Y38" s="2" t="s">
        <v>88</v>
      </c>
      <c r="Z38" s="2">
        <v>5</v>
      </c>
      <c r="AA38" s="2">
        <v>5</v>
      </c>
      <c r="AB38" s="2" t="s">
        <v>82</v>
      </c>
      <c r="AC38" s="2" t="s">
        <v>82</v>
      </c>
      <c r="AD38" s="2">
        <v>20111226</v>
      </c>
      <c r="AE38" s="2">
        <v>20111226</v>
      </c>
      <c r="AJ38" s="2">
        <v>20170701</v>
      </c>
      <c r="AK38" s="2" t="s">
        <v>88</v>
      </c>
      <c r="AL38" s="2">
        <v>4380</v>
      </c>
      <c r="AM38" s="2">
        <v>4380</v>
      </c>
      <c r="AN38" s="2">
        <v>624.05999999999995</v>
      </c>
      <c r="AO38" s="2">
        <v>624.05999999999995</v>
      </c>
      <c r="AP38" s="4" t="b">
        <f>COUNTIF(资产分类!B:B,当前年度!A38)=1</f>
        <v>1</v>
      </c>
      <c r="AQ38" s="4" t="b">
        <f>COUNTIF(单位编码!C:C,H38)=1</f>
        <v>1</v>
      </c>
      <c r="AR38" s="4" t="b">
        <f t="shared" si="0"/>
        <v>0</v>
      </c>
      <c r="AS38" s="4" t="b">
        <f>COUNTIF(业务范围!B:B,L38)=1</f>
        <v>1</v>
      </c>
      <c r="AT38" s="4" t="b">
        <f>COUNTIF(成本中心!B:B,当前年度!M38)=1</f>
        <v>1</v>
      </c>
      <c r="AU38" s="4" t="b">
        <f>COUNTIF(成本中心!B:B,当前年度!N38)=1</f>
        <v>1</v>
      </c>
      <c r="AV38" s="4" t="b">
        <f>COUNTIF(资产状态!B:B,当前年度!Q38)=1</f>
        <v>1</v>
      </c>
      <c r="AW38" s="4" t="b">
        <f>COUNTIF(资产增加、减少方式!B:C,当前年度!R38)=1</f>
        <v>1</v>
      </c>
      <c r="AX38" s="4" t="b">
        <f t="shared" si="1"/>
        <v>1</v>
      </c>
      <c r="AY38" s="4" t="b">
        <f>COUNTIF(折旧码!B:B,当前年度!X38)=1</f>
        <v>1</v>
      </c>
      <c r="AZ38" s="55">
        <f>AL38*(1-VLOOKUP(X38,折旧码!B:D,3,FALSE))*((11-MID(AD38,5,2)+1)/(Z38*12+AB38))</f>
        <v>0</v>
      </c>
      <c r="BA38" s="56">
        <f t="shared" si="2"/>
        <v>624.05999999999995</v>
      </c>
      <c r="BB38" s="4" t="b">
        <f>IF(LEFT(J38,4)=LEFT(AD38,4),MID(AD38,5,2)-MID(J38,5,2)=VLOOKUP(X38,折旧码!B:E,4,FALSE),FALSE)</f>
        <v>0</v>
      </c>
    </row>
    <row r="39" spans="1:54" hidden="1" x14ac:dyDescent="0.35">
      <c r="A39" s="2" t="s">
        <v>210</v>
      </c>
      <c r="B39" s="2">
        <v>9659</v>
      </c>
      <c r="C39" s="2" t="s">
        <v>232</v>
      </c>
      <c r="D39" s="2" t="s">
        <v>212</v>
      </c>
      <c r="E39" s="2" t="s">
        <v>71</v>
      </c>
      <c r="F39" s="2" t="s">
        <v>236</v>
      </c>
      <c r="G39" s="2">
        <v>1</v>
      </c>
      <c r="H39" s="2" t="s">
        <v>273</v>
      </c>
      <c r="I39" s="2" t="s">
        <v>399</v>
      </c>
      <c r="K39" s="2">
        <v>20111226</v>
      </c>
      <c r="L39" s="2" t="s">
        <v>215</v>
      </c>
      <c r="M39" s="2" t="s">
        <v>216</v>
      </c>
      <c r="N39" s="2" t="s">
        <v>216</v>
      </c>
      <c r="O39" s="2" t="s">
        <v>237</v>
      </c>
      <c r="P39" s="2" t="s">
        <v>235</v>
      </c>
      <c r="Q39" s="2" t="s">
        <v>76</v>
      </c>
      <c r="R39" s="2" t="s">
        <v>77</v>
      </c>
      <c r="U39" s="2" t="s">
        <v>210</v>
      </c>
      <c r="V39" s="2" t="s">
        <v>79</v>
      </c>
      <c r="W39" s="2" t="s">
        <v>72</v>
      </c>
      <c r="X39" s="2" t="s">
        <v>88</v>
      </c>
      <c r="Y39" s="2" t="s">
        <v>88</v>
      </c>
      <c r="Z39" s="2">
        <v>5</v>
      </c>
      <c r="AA39" s="2">
        <v>5</v>
      </c>
      <c r="AB39" s="2" t="s">
        <v>82</v>
      </c>
      <c r="AC39" s="2" t="s">
        <v>82</v>
      </c>
      <c r="AD39" s="2">
        <v>20111226</v>
      </c>
      <c r="AE39" s="2">
        <v>20111226</v>
      </c>
      <c r="AJ39" s="2">
        <v>20170701</v>
      </c>
      <c r="AK39" s="2" t="s">
        <v>88</v>
      </c>
      <c r="AL39" s="2">
        <v>4380</v>
      </c>
      <c r="AM39" s="2">
        <v>4380</v>
      </c>
      <c r="AN39" s="2">
        <v>624.05999999999995</v>
      </c>
      <c r="AO39" s="2">
        <v>624.05999999999995</v>
      </c>
      <c r="AP39" s="4" t="b">
        <f>COUNTIF(资产分类!B:B,当前年度!A39)=1</f>
        <v>1</v>
      </c>
      <c r="AQ39" s="4" t="b">
        <f>COUNTIF(单位编码!C:C,H39)=1</f>
        <v>1</v>
      </c>
      <c r="AR39" s="4" t="b">
        <f t="shared" si="0"/>
        <v>0</v>
      </c>
      <c r="AS39" s="4" t="b">
        <f>COUNTIF(业务范围!B:B,L39)=1</f>
        <v>1</v>
      </c>
      <c r="AT39" s="4" t="b">
        <f>COUNTIF(成本中心!B:B,当前年度!M39)=1</f>
        <v>1</v>
      </c>
      <c r="AU39" s="4" t="b">
        <f>COUNTIF(成本中心!B:B,当前年度!N39)=1</f>
        <v>1</v>
      </c>
      <c r="AV39" s="4" t="b">
        <f>COUNTIF(资产状态!B:B,当前年度!Q39)=1</f>
        <v>1</v>
      </c>
      <c r="AW39" s="4" t="b">
        <f>COUNTIF(资产增加、减少方式!B:C,当前年度!R39)=1</f>
        <v>1</v>
      </c>
      <c r="AX39" s="4" t="b">
        <f t="shared" si="1"/>
        <v>1</v>
      </c>
      <c r="AY39" s="4" t="b">
        <f>COUNTIF(折旧码!B:B,当前年度!X39)=1</f>
        <v>1</v>
      </c>
      <c r="AZ39" s="55">
        <f>AL39*(1-VLOOKUP(X39,折旧码!B:D,3,FALSE))*((11-MID(AD39,5,2)+1)/(Z39*12+AB39))</f>
        <v>0</v>
      </c>
      <c r="BA39" s="56">
        <f t="shared" si="2"/>
        <v>624.05999999999995</v>
      </c>
      <c r="BB39" s="4" t="b">
        <f>IF(LEFT(J39,4)=LEFT(AD39,4),MID(AD39,5,2)-MID(J39,5,2)=VLOOKUP(X39,折旧码!B:E,4,FALSE),FALSE)</f>
        <v>0</v>
      </c>
    </row>
    <row r="40" spans="1:54" hidden="1" x14ac:dyDescent="0.35">
      <c r="A40" s="2" t="s">
        <v>210</v>
      </c>
      <c r="B40" s="2">
        <v>9659</v>
      </c>
      <c r="C40" s="2" t="s">
        <v>232</v>
      </c>
      <c r="D40" s="2" t="s">
        <v>212</v>
      </c>
      <c r="E40" s="2" t="s">
        <v>71</v>
      </c>
      <c r="F40" s="2" t="s">
        <v>238</v>
      </c>
      <c r="G40" s="2">
        <v>1</v>
      </c>
      <c r="H40" s="2" t="s">
        <v>273</v>
      </c>
      <c r="I40" s="2" t="s">
        <v>399</v>
      </c>
      <c r="K40" s="2">
        <v>20111226</v>
      </c>
      <c r="L40" s="2" t="s">
        <v>215</v>
      </c>
      <c r="M40" s="2" t="s">
        <v>216</v>
      </c>
      <c r="N40" s="2" t="s">
        <v>216</v>
      </c>
      <c r="O40" s="2" t="s">
        <v>239</v>
      </c>
      <c r="P40" s="2" t="s">
        <v>235</v>
      </c>
      <c r="Q40" s="2" t="s">
        <v>76</v>
      </c>
      <c r="R40" s="2" t="s">
        <v>77</v>
      </c>
      <c r="U40" s="2" t="s">
        <v>210</v>
      </c>
      <c r="V40" s="2" t="s">
        <v>79</v>
      </c>
      <c r="W40" s="2" t="s">
        <v>72</v>
      </c>
      <c r="X40" s="2" t="s">
        <v>88</v>
      </c>
      <c r="Y40" s="2" t="s">
        <v>88</v>
      </c>
      <c r="Z40" s="2">
        <v>5</v>
      </c>
      <c r="AA40" s="2">
        <v>5</v>
      </c>
      <c r="AB40" s="2" t="s">
        <v>82</v>
      </c>
      <c r="AC40" s="2" t="s">
        <v>82</v>
      </c>
      <c r="AD40" s="2">
        <v>20111226</v>
      </c>
      <c r="AE40" s="2">
        <v>20111226</v>
      </c>
      <c r="AJ40" s="2">
        <v>20170701</v>
      </c>
      <c r="AK40" s="2" t="s">
        <v>88</v>
      </c>
      <c r="AL40" s="2">
        <v>4380</v>
      </c>
      <c r="AM40" s="2">
        <v>4380</v>
      </c>
      <c r="AN40" s="2">
        <v>624.05999999999995</v>
      </c>
      <c r="AO40" s="2">
        <v>624.05999999999995</v>
      </c>
      <c r="AP40" s="4" t="b">
        <f>COUNTIF(资产分类!B:B,当前年度!A40)=1</f>
        <v>1</v>
      </c>
      <c r="AQ40" s="4" t="b">
        <f>COUNTIF(单位编码!C:C,H40)=1</f>
        <v>1</v>
      </c>
      <c r="AR40" s="4" t="b">
        <f t="shared" si="0"/>
        <v>0</v>
      </c>
      <c r="AS40" s="4" t="b">
        <f>COUNTIF(业务范围!B:B,L40)=1</f>
        <v>1</v>
      </c>
      <c r="AT40" s="4" t="b">
        <f>COUNTIF(成本中心!B:B,当前年度!M40)=1</f>
        <v>1</v>
      </c>
      <c r="AU40" s="4" t="b">
        <f>COUNTIF(成本中心!B:B,当前年度!N40)=1</f>
        <v>1</v>
      </c>
      <c r="AV40" s="4" t="b">
        <f>COUNTIF(资产状态!B:B,当前年度!Q40)=1</f>
        <v>1</v>
      </c>
      <c r="AW40" s="4" t="b">
        <f>COUNTIF(资产增加、减少方式!B:C,当前年度!R40)=1</f>
        <v>1</v>
      </c>
      <c r="AX40" s="4" t="b">
        <f t="shared" si="1"/>
        <v>1</v>
      </c>
      <c r="AY40" s="4" t="b">
        <f>COUNTIF(折旧码!B:B,当前年度!X40)=1</f>
        <v>1</v>
      </c>
      <c r="AZ40" s="55">
        <f>AL40*(1-VLOOKUP(X40,折旧码!B:D,3,FALSE))*((11-MID(AD40,5,2)+1)/(Z40*12+AB40))</f>
        <v>0</v>
      </c>
      <c r="BA40" s="56">
        <f t="shared" si="2"/>
        <v>624.05999999999995</v>
      </c>
      <c r="BB40" s="4" t="b">
        <f>IF(LEFT(J40,4)=LEFT(AD40,4),MID(AD40,5,2)-MID(J40,5,2)=VLOOKUP(X40,折旧码!B:E,4,FALSE),FALSE)</f>
        <v>0</v>
      </c>
    </row>
    <row r="41" spans="1:54" hidden="1" x14ac:dyDescent="0.35">
      <c r="A41" s="2" t="s">
        <v>210</v>
      </c>
      <c r="B41" s="2">
        <v>9659</v>
      </c>
      <c r="C41" s="2" t="s">
        <v>232</v>
      </c>
      <c r="D41" s="2" t="s">
        <v>212</v>
      </c>
      <c r="E41" s="2" t="s">
        <v>71</v>
      </c>
      <c r="F41" s="2" t="s">
        <v>240</v>
      </c>
      <c r="G41" s="2">
        <v>1</v>
      </c>
      <c r="H41" s="2" t="s">
        <v>273</v>
      </c>
      <c r="I41" s="2" t="s">
        <v>399</v>
      </c>
      <c r="K41" s="2">
        <v>20111226</v>
      </c>
      <c r="L41" s="2" t="s">
        <v>215</v>
      </c>
      <c r="M41" s="2" t="s">
        <v>216</v>
      </c>
      <c r="N41" s="2" t="s">
        <v>216</v>
      </c>
      <c r="O41" s="2" t="s">
        <v>230</v>
      </c>
      <c r="P41" s="2" t="s">
        <v>235</v>
      </c>
      <c r="Q41" s="2" t="s">
        <v>76</v>
      </c>
      <c r="R41" s="2" t="s">
        <v>77</v>
      </c>
      <c r="U41" s="2" t="s">
        <v>210</v>
      </c>
      <c r="V41" s="2" t="s">
        <v>79</v>
      </c>
      <c r="W41" s="2" t="s">
        <v>72</v>
      </c>
      <c r="X41" s="2" t="s">
        <v>88</v>
      </c>
      <c r="Y41" s="2" t="s">
        <v>88</v>
      </c>
      <c r="Z41" s="2">
        <v>5</v>
      </c>
      <c r="AA41" s="2">
        <v>5</v>
      </c>
      <c r="AB41" s="2" t="s">
        <v>82</v>
      </c>
      <c r="AC41" s="2" t="s">
        <v>82</v>
      </c>
      <c r="AD41" s="2">
        <v>20111226</v>
      </c>
      <c r="AE41" s="2">
        <v>20111226</v>
      </c>
      <c r="AJ41" s="2">
        <v>20170701</v>
      </c>
      <c r="AK41" s="2" t="s">
        <v>88</v>
      </c>
      <c r="AL41" s="2">
        <v>4380</v>
      </c>
      <c r="AM41" s="2">
        <v>4380</v>
      </c>
      <c r="AN41" s="2">
        <v>624.05999999999995</v>
      </c>
      <c r="AO41" s="2">
        <v>624.05999999999995</v>
      </c>
      <c r="AP41" s="4" t="b">
        <f>COUNTIF(资产分类!B:B,当前年度!A41)=1</f>
        <v>1</v>
      </c>
      <c r="AQ41" s="4" t="b">
        <f>COUNTIF(单位编码!C:C,H41)=1</f>
        <v>1</v>
      </c>
      <c r="AR41" s="4" t="b">
        <f t="shared" si="0"/>
        <v>0</v>
      </c>
      <c r="AS41" s="4" t="b">
        <f>COUNTIF(业务范围!B:B,L41)=1</f>
        <v>1</v>
      </c>
      <c r="AT41" s="4" t="b">
        <f>COUNTIF(成本中心!B:B,当前年度!M41)=1</f>
        <v>1</v>
      </c>
      <c r="AU41" s="4" t="b">
        <f>COUNTIF(成本中心!B:B,当前年度!N41)=1</f>
        <v>1</v>
      </c>
      <c r="AV41" s="4" t="b">
        <f>COUNTIF(资产状态!B:B,当前年度!Q41)=1</f>
        <v>1</v>
      </c>
      <c r="AW41" s="4" t="b">
        <f>COUNTIF(资产增加、减少方式!B:C,当前年度!R41)=1</f>
        <v>1</v>
      </c>
      <c r="AX41" s="4" t="b">
        <f t="shared" si="1"/>
        <v>1</v>
      </c>
      <c r="AY41" s="4" t="b">
        <f>COUNTIF(折旧码!B:B,当前年度!X41)=1</f>
        <v>1</v>
      </c>
      <c r="AZ41" s="55">
        <f>AL41*(1-VLOOKUP(X41,折旧码!B:D,3,FALSE))*((11-MID(AD41,5,2)+1)/(Z41*12+AB41))</f>
        <v>0</v>
      </c>
      <c r="BA41" s="56">
        <f t="shared" si="2"/>
        <v>624.05999999999995</v>
      </c>
      <c r="BB41" s="4" t="b">
        <f>IF(LEFT(J41,4)=LEFT(AD41,4),MID(AD41,5,2)-MID(J41,5,2)=VLOOKUP(X41,折旧码!B:E,4,FALSE),FALSE)</f>
        <v>0</v>
      </c>
    </row>
    <row r="42" spans="1:54" hidden="1" x14ac:dyDescent="0.35">
      <c r="A42" s="2" t="s">
        <v>210</v>
      </c>
      <c r="B42" s="2">
        <v>9659</v>
      </c>
      <c r="C42" s="2" t="s">
        <v>232</v>
      </c>
      <c r="D42" s="2" t="s">
        <v>212</v>
      </c>
      <c r="E42" s="2" t="s">
        <v>71</v>
      </c>
      <c r="F42" s="2" t="s">
        <v>241</v>
      </c>
      <c r="G42" s="2">
        <v>1</v>
      </c>
      <c r="H42" s="2" t="s">
        <v>273</v>
      </c>
      <c r="I42" s="2" t="s">
        <v>399</v>
      </c>
      <c r="K42" s="2">
        <v>20111226</v>
      </c>
      <c r="L42" s="2" t="s">
        <v>215</v>
      </c>
      <c r="M42" s="2" t="s">
        <v>216</v>
      </c>
      <c r="N42" s="2" t="s">
        <v>216</v>
      </c>
      <c r="O42" s="2" t="s">
        <v>242</v>
      </c>
      <c r="P42" s="2" t="s">
        <v>235</v>
      </c>
      <c r="Q42" s="2" t="s">
        <v>76</v>
      </c>
      <c r="R42" s="2" t="s">
        <v>77</v>
      </c>
      <c r="U42" s="2" t="s">
        <v>210</v>
      </c>
      <c r="V42" s="2" t="s">
        <v>79</v>
      </c>
      <c r="W42" s="2" t="s">
        <v>72</v>
      </c>
      <c r="X42" s="2" t="s">
        <v>88</v>
      </c>
      <c r="Y42" s="2" t="s">
        <v>88</v>
      </c>
      <c r="Z42" s="2">
        <v>5</v>
      </c>
      <c r="AA42" s="2">
        <v>5</v>
      </c>
      <c r="AB42" s="2" t="s">
        <v>82</v>
      </c>
      <c r="AC42" s="2" t="s">
        <v>82</v>
      </c>
      <c r="AD42" s="2">
        <v>20111226</v>
      </c>
      <c r="AE42" s="2">
        <v>20111226</v>
      </c>
      <c r="AJ42" s="2">
        <v>20170701</v>
      </c>
      <c r="AK42" s="2" t="s">
        <v>88</v>
      </c>
      <c r="AL42" s="2">
        <v>4380</v>
      </c>
      <c r="AM42" s="2">
        <v>4380</v>
      </c>
      <c r="AN42" s="2">
        <v>624.05999999999995</v>
      </c>
      <c r="AO42" s="2">
        <v>624.05999999999995</v>
      </c>
      <c r="AP42" s="4" t="b">
        <f>COUNTIF(资产分类!B:B,当前年度!A42)=1</f>
        <v>1</v>
      </c>
      <c r="AQ42" s="4" t="b">
        <f>COUNTIF(单位编码!C:C,H42)=1</f>
        <v>1</v>
      </c>
      <c r="AR42" s="4" t="b">
        <f t="shared" si="0"/>
        <v>0</v>
      </c>
      <c r="AS42" s="4" t="b">
        <f>COUNTIF(业务范围!B:B,L42)=1</f>
        <v>1</v>
      </c>
      <c r="AT42" s="4" t="b">
        <f>COUNTIF(成本中心!B:B,当前年度!M42)=1</f>
        <v>1</v>
      </c>
      <c r="AU42" s="4" t="b">
        <f>COUNTIF(成本中心!B:B,当前年度!N42)=1</f>
        <v>1</v>
      </c>
      <c r="AV42" s="4" t="b">
        <f>COUNTIF(资产状态!B:B,当前年度!Q42)=1</f>
        <v>1</v>
      </c>
      <c r="AW42" s="4" t="b">
        <f>COUNTIF(资产增加、减少方式!B:C,当前年度!R42)=1</f>
        <v>1</v>
      </c>
      <c r="AX42" s="4" t="b">
        <f t="shared" si="1"/>
        <v>1</v>
      </c>
      <c r="AY42" s="4" t="b">
        <f>COUNTIF(折旧码!B:B,当前年度!X42)=1</f>
        <v>1</v>
      </c>
      <c r="AZ42" s="55">
        <f>AL42*(1-VLOOKUP(X42,折旧码!B:D,3,FALSE))*((11-MID(AD42,5,2)+1)/(Z42*12+AB42))</f>
        <v>0</v>
      </c>
      <c r="BA42" s="56">
        <f t="shared" si="2"/>
        <v>624.05999999999995</v>
      </c>
      <c r="BB42" s="4" t="b">
        <f>IF(LEFT(J42,4)=LEFT(AD42,4),MID(AD42,5,2)-MID(J42,5,2)=VLOOKUP(X42,折旧码!B:E,4,FALSE),FALSE)</f>
        <v>0</v>
      </c>
    </row>
    <row r="43" spans="1:54" hidden="1" x14ac:dyDescent="0.35">
      <c r="A43" s="2" t="s">
        <v>210</v>
      </c>
      <c r="B43" s="2">
        <v>9659</v>
      </c>
      <c r="C43" s="2" t="s">
        <v>232</v>
      </c>
      <c r="D43" s="2" t="s">
        <v>212</v>
      </c>
      <c r="E43" s="2" t="s">
        <v>71</v>
      </c>
      <c r="F43" s="2" t="s">
        <v>243</v>
      </c>
      <c r="G43" s="2">
        <v>1</v>
      </c>
      <c r="H43" s="2" t="s">
        <v>273</v>
      </c>
      <c r="I43" s="2" t="s">
        <v>399</v>
      </c>
      <c r="K43" s="2">
        <v>20111226</v>
      </c>
      <c r="L43" s="2" t="s">
        <v>215</v>
      </c>
      <c r="M43" s="2" t="s">
        <v>216</v>
      </c>
      <c r="N43" s="2" t="s">
        <v>216</v>
      </c>
      <c r="O43" s="2" t="s">
        <v>217</v>
      </c>
      <c r="P43" s="2" t="s">
        <v>235</v>
      </c>
      <c r="Q43" s="2" t="s">
        <v>76</v>
      </c>
      <c r="R43" s="2" t="s">
        <v>77</v>
      </c>
      <c r="U43" s="2" t="s">
        <v>210</v>
      </c>
      <c r="V43" s="2" t="s">
        <v>79</v>
      </c>
      <c r="W43" s="2" t="s">
        <v>72</v>
      </c>
      <c r="X43" s="2" t="s">
        <v>88</v>
      </c>
      <c r="Y43" s="2" t="s">
        <v>88</v>
      </c>
      <c r="Z43" s="2">
        <v>5</v>
      </c>
      <c r="AA43" s="2">
        <v>5</v>
      </c>
      <c r="AB43" s="2" t="s">
        <v>82</v>
      </c>
      <c r="AC43" s="2" t="s">
        <v>82</v>
      </c>
      <c r="AD43" s="2">
        <v>20111226</v>
      </c>
      <c r="AE43" s="2">
        <v>20111226</v>
      </c>
      <c r="AJ43" s="2">
        <v>20170701</v>
      </c>
      <c r="AK43" s="2" t="s">
        <v>88</v>
      </c>
      <c r="AL43" s="2">
        <v>4380</v>
      </c>
      <c r="AM43" s="2">
        <v>4380</v>
      </c>
      <c r="AN43" s="2">
        <v>624.05999999999995</v>
      </c>
      <c r="AO43" s="2">
        <v>624.05999999999995</v>
      </c>
      <c r="AP43" s="4" t="b">
        <f>COUNTIF(资产分类!B:B,当前年度!A43)=1</f>
        <v>1</v>
      </c>
      <c r="AQ43" s="4" t="b">
        <f>COUNTIF(单位编码!C:C,H43)=1</f>
        <v>1</v>
      </c>
      <c r="AR43" s="4" t="b">
        <f t="shared" si="0"/>
        <v>0</v>
      </c>
      <c r="AS43" s="4" t="b">
        <f>COUNTIF(业务范围!B:B,L43)=1</f>
        <v>1</v>
      </c>
      <c r="AT43" s="4" t="b">
        <f>COUNTIF(成本中心!B:B,当前年度!M43)=1</f>
        <v>1</v>
      </c>
      <c r="AU43" s="4" t="b">
        <f>COUNTIF(成本中心!B:B,当前年度!N43)=1</f>
        <v>1</v>
      </c>
      <c r="AV43" s="4" t="b">
        <f>COUNTIF(资产状态!B:B,当前年度!Q43)=1</f>
        <v>1</v>
      </c>
      <c r="AW43" s="4" t="b">
        <f>COUNTIF(资产增加、减少方式!B:C,当前年度!R43)=1</f>
        <v>1</v>
      </c>
      <c r="AX43" s="4" t="b">
        <f t="shared" si="1"/>
        <v>1</v>
      </c>
      <c r="AY43" s="4" t="b">
        <f>COUNTIF(折旧码!B:B,当前年度!X43)=1</f>
        <v>1</v>
      </c>
      <c r="AZ43" s="55">
        <f>AL43*(1-VLOOKUP(X43,折旧码!B:D,3,FALSE))*((11-MID(AD43,5,2)+1)/(Z43*12+AB43))</f>
        <v>0</v>
      </c>
      <c r="BA43" s="56">
        <f t="shared" si="2"/>
        <v>624.05999999999995</v>
      </c>
      <c r="BB43" s="4" t="b">
        <f>IF(LEFT(J43,4)=LEFT(AD43,4),MID(AD43,5,2)-MID(J43,5,2)=VLOOKUP(X43,折旧码!B:E,4,FALSE),FALSE)</f>
        <v>0</v>
      </c>
    </row>
    <row r="44" spans="1:54" hidden="1" x14ac:dyDescent="0.35">
      <c r="A44" s="2" t="s">
        <v>210</v>
      </c>
      <c r="B44" s="2">
        <v>9659</v>
      </c>
      <c r="C44" s="2" t="s">
        <v>232</v>
      </c>
      <c r="D44" s="2" t="s">
        <v>212</v>
      </c>
      <c r="E44" s="2" t="s">
        <v>71</v>
      </c>
      <c r="F44" s="2" t="s">
        <v>244</v>
      </c>
      <c r="G44" s="2">
        <v>1</v>
      </c>
      <c r="H44" s="2" t="s">
        <v>273</v>
      </c>
      <c r="I44" s="2" t="s">
        <v>399</v>
      </c>
      <c r="K44" s="2">
        <v>20111226</v>
      </c>
      <c r="L44" s="2" t="s">
        <v>215</v>
      </c>
      <c r="M44" s="2" t="s">
        <v>216</v>
      </c>
      <c r="N44" s="2" t="s">
        <v>216</v>
      </c>
      <c r="O44" s="2" t="s">
        <v>245</v>
      </c>
      <c r="P44" s="2" t="s">
        <v>235</v>
      </c>
      <c r="Q44" s="2" t="s">
        <v>76</v>
      </c>
      <c r="R44" s="2" t="s">
        <v>77</v>
      </c>
      <c r="U44" s="2" t="s">
        <v>210</v>
      </c>
      <c r="V44" s="2" t="s">
        <v>79</v>
      </c>
      <c r="W44" s="2" t="s">
        <v>72</v>
      </c>
      <c r="X44" s="2" t="s">
        <v>88</v>
      </c>
      <c r="Y44" s="2" t="s">
        <v>88</v>
      </c>
      <c r="Z44" s="2">
        <v>5</v>
      </c>
      <c r="AA44" s="2">
        <v>5</v>
      </c>
      <c r="AB44" s="2" t="s">
        <v>82</v>
      </c>
      <c r="AC44" s="2" t="s">
        <v>82</v>
      </c>
      <c r="AD44" s="2">
        <v>20111226</v>
      </c>
      <c r="AE44" s="2">
        <v>20111226</v>
      </c>
      <c r="AJ44" s="2">
        <v>20170701</v>
      </c>
      <c r="AK44" s="2" t="s">
        <v>88</v>
      </c>
      <c r="AL44" s="2">
        <v>4380</v>
      </c>
      <c r="AM44" s="2">
        <v>4380</v>
      </c>
      <c r="AN44" s="2">
        <v>624.05999999999995</v>
      </c>
      <c r="AO44" s="2">
        <v>624.05999999999995</v>
      </c>
      <c r="AP44" s="4" t="b">
        <f>COUNTIF(资产分类!B:B,当前年度!A44)=1</f>
        <v>1</v>
      </c>
      <c r="AQ44" s="4" t="b">
        <f>COUNTIF(单位编码!C:C,H44)=1</f>
        <v>1</v>
      </c>
      <c r="AR44" s="4" t="b">
        <f t="shared" si="0"/>
        <v>0</v>
      </c>
      <c r="AS44" s="4" t="b">
        <f>COUNTIF(业务范围!B:B,L44)=1</f>
        <v>1</v>
      </c>
      <c r="AT44" s="4" t="b">
        <f>COUNTIF(成本中心!B:B,当前年度!M44)=1</f>
        <v>1</v>
      </c>
      <c r="AU44" s="4" t="b">
        <f>COUNTIF(成本中心!B:B,当前年度!N44)=1</f>
        <v>1</v>
      </c>
      <c r="AV44" s="4" t="b">
        <f>COUNTIF(资产状态!B:B,当前年度!Q44)=1</f>
        <v>1</v>
      </c>
      <c r="AW44" s="4" t="b">
        <f>COUNTIF(资产增加、减少方式!B:C,当前年度!R44)=1</f>
        <v>1</v>
      </c>
      <c r="AX44" s="4" t="b">
        <f t="shared" si="1"/>
        <v>1</v>
      </c>
      <c r="AY44" s="4" t="b">
        <f>COUNTIF(折旧码!B:B,当前年度!X44)=1</f>
        <v>1</v>
      </c>
      <c r="AZ44" s="55">
        <f>AL44*(1-VLOOKUP(X44,折旧码!B:D,3,FALSE))*((11-MID(AD44,5,2)+1)/(Z44*12+AB44))</f>
        <v>0</v>
      </c>
      <c r="BA44" s="56">
        <f t="shared" si="2"/>
        <v>624.05999999999995</v>
      </c>
      <c r="BB44" s="4" t="b">
        <f>IF(LEFT(J44,4)=LEFT(AD44,4),MID(AD44,5,2)-MID(J44,5,2)=VLOOKUP(X44,折旧码!B:E,4,FALSE),FALSE)</f>
        <v>0</v>
      </c>
    </row>
    <row r="45" spans="1:54" hidden="1" x14ac:dyDescent="0.35">
      <c r="A45" s="2" t="s">
        <v>210</v>
      </c>
      <c r="B45" s="2">
        <v>9659</v>
      </c>
      <c r="C45" s="2" t="s">
        <v>232</v>
      </c>
      <c r="D45" s="2" t="s">
        <v>212</v>
      </c>
      <c r="E45" s="2" t="s">
        <v>71</v>
      </c>
      <c r="F45" s="2" t="s">
        <v>246</v>
      </c>
      <c r="G45" s="2">
        <v>1</v>
      </c>
      <c r="H45" s="2" t="s">
        <v>273</v>
      </c>
      <c r="I45" s="2" t="s">
        <v>399</v>
      </c>
      <c r="K45" s="2">
        <v>20111226</v>
      </c>
      <c r="L45" s="2" t="s">
        <v>215</v>
      </c>
      <c r="M45" s="2" t="s">
        <v>216</v>
      </c>
      <c r="N45" s="2" t="s">
        <v>216</v>
      </c>
      <c r="O45" s="2" t="s">
        <v>247</v>
      </c>
      <c r="P45" s="2" t="s">
        <v>235</v>
      </c>
      <c r="Q45" s="2" t="s">
        <v>76</v>
      </c>
      <c r="R45" s="2" t="s">
        <v>77</v>
      </c>
      <c r="U45" s="2" t="s">
        <v>210</v>
      </c>
      <c r="V45" s="2" t="s">
        <v>79</v>
      </c>
      <c r="W45" s="2" t="s">
        <v>72</v>
      </c>
      <c r="X45" s="2" t="s">
        <v>88</v>
      </c>
      <c r="Y45" s="2" t="s">
        <v>88</v>
      </c>
      <c r="Z45" s="2">
        <v>5</v>
      </c>
      <c r="AA45" s="2">
        <v>5</v>
      </c>
      <c r="AB45" s="2" t="s">
        <v>82</v>
      </c>
      <c r="AC45" s="2" t="s">
        <v>82</v>
      </c>
      <c r="AD45" s="2">
        <v>20111226</v>
      </c>
      <c r="AE45" s="2">
        <v>20111226</v>
      </c>
      <c r="AJ45" s="2">
        <v>20170701</v>
      </c>
      <c r="AK45" s="2" t="s">
        <v>88</v>
      </c>
      <c r="AL45" s="2">
        <v>4380</v>
      </c>
      <c r="AM45" s="2">
        <v>4380</v>
      </c>
      <c r="AN45" s="2">
        <v>624.05999999999995</v>
      </c>
      <c r="AO45" s="2">
        <v>624.05999999999995</v>
      </c>
      <c r="AP45" s="4" t="b">
        <f>COUNTIF(资产分类!B:B,当前年度!A45)=1</f>
        <v>1</v>
      </c>
      <c r="AQ45" s="4" t="b">
        <f>COUNTIF(单位编码!C:C,H45)=1</f>
        <v>1</v>
      </c>
      <c r="AR45" s="4" t="b">
        <f t="shared" si="0"/>
        <v>0</v>
      </c>
      <c r="AS45" s="4" t="b">
        <f>COUNTIF(业务范围!B:B,L45)=1</f>
        <v>1</v>
      </c>
      <c r="AT45" s="4" t="b">
        <f>COUNTIF(成本中心!B:B,当前年度!M45)=1</f>
        <v>1</v>
      </c>
      <c r="AU45" s="4" t="b">
        <f>COUNTIF(成本中心!B:B,当前年度!N45)=1</f>
        <v>1</v>
      </c>
      <c r="AV45" s="4" t="b">
        <f>COUNTIF(资产状态!B:B,当前年度!Q45)=1</f>
        <v>1</v>
      </c>
      <c r="AW45" s="4" t="b">
        <f>COUNTIF(资产增加、减少方式!B:C,当前年度!R45)=1</f>
        <v>1</v>
      </c>
      <c r="AX45" s="4" t="b">
        <f t="shared" si="1"/>
        <v>1</v>
      </c>
      <c r="AY45" s="4" t="b">
        <f>COUNTIF(折旧码!B:B,当前年度!X45)=1</f>
        <v>1</v>
      </c>
      <c r="AZ45" s="55">
        <f>AL45*(1-VLOOKUP(X45,折旧码!B:D,3,FALSE))*((11-MID(AD45,5,2)+1)/(Z45*12+AB45))</f>
        <v>0</v>
      </c>
      <c r="BA45" s="56">
        <f t="shared" si="2"/>
        <v>624.05999999999995</v>
      </c>
      <c r="BB45" s="4" t="b">
        <f>IF(LEFT(J45,4)=LEFT(AD45,4),MID(AD45,5,2)-MID(J45,5,2)=VLOOKUP(X45,折旧码!B:E,4,FALSE),FALSE)</f>
        <v>0</v>
      </c>
    </row>
    <row r="46" spans="1:54" hidden="1" x14ac:dyDescent="0.35">
      <c r="A46" s="2" t="s">
        <v>210</v>
      </c>
      <c r="B46" s="2">
        <v>9659</v>
      </c>
      <c r="C46" s="2" t="s">
        <v>248</v>
      </c>
      <c r="D46" s="2" t="s">
        <v>212</v>
      </c>
      <c r="E46" s="2" t="s">
        <v>71</v>
      </c>
      <c r="F46" s="2" t="s">
        <v>249</v>
      </c>
      <c r="G46" s="2">
        <v>1</v>
      </c>
      <c r="H46" s="2" t="s">
        <v>273</v>
      </c>
      <c r="I46" s="2" t="s">
        <v>399</v>
      </c>
      <c r="K46" s="2">
        <v>20111226</v>
      </c>
      <c r="L46" s="2" t="s">
        <v>215</v>
      </c>
      <c r="M46" s="2" t="s">
        <v>216</v>
      </c>
      <c r="N46" s="2" t="s">
        <v>216</v>
      </c>
      <c r="O46" s="2" t="s">
        <v>217</v>
      </c>
      <c r="P46" s="2" t="s">
        <v>250</v>
      </c>
      <c r="Q46" s="2" t="s">
        <v>76</v>
      </c>
      <c r="R46" s="2" t="s">
        <v>77</v>
      </c>
      <c r="U46" s="2" t="s">
        <v>210</v>
      </c>
      <c r="V46" s="2" t="s">
        <v>79</v>
      </c>
      <c r="W46" s="2" t="s">
        <v>72</v>
      </c>
      <c r="X46" s="2" t="s">
        <v>88</v>
      </c>
      <c r="Y46" s="2" t="s">
        <v>88</v>
      </c>
      <c r="Z46" s="2">
        <v>5</v>
      </c>
      <c r="AA46" s="2">
        <v>5</v>
      </c>
      <c r="AB46" s="2" t="s">
        <v>82</v>
      </c>
      <c r="AC46" s="2" t="s">
        <v>82</v>
      </c>
      <c r="AD46" s="2">
        <v>20111226</v>
      </c>
      <c r="AE46" s="2">
        <v>20111226</v>
      </c>
      <c r="AJ46" s="2">
        <v>20170701</v>
      </c>
      <c r="AK46" s="2" t="s">
        <v>88</v>
      </c>
      <c r="AL46" s="2">
        <v>4450</v>
      </c>
      <c r="AM46" s="2">
        <v>4450</v>
      </c>
      <c r="AN46" s="2">
        <v>633.96</v>
      </c>
      <c r="AO46" s="2">
        <v>633.96</v>
      </c>
      <c r="AP46" s="4" t="b">
        <f>COUNTIF(资产分类!B:B,当前年度!A46)=1</f>
        <v>1</v>
      </c>
      <c r="AQ46" s="4" t="b">
        <f>COUNTIF(单位编码!C:C,H46)=1</f>
        <v>1</v>
      </c>
      <c r="AR46" s="4" t="b">
        <f t="shared" si="0"/>
        <v>0</v>
      </c>
      <c r="AS46" s="4" t="b">
        <f>COUNTIF(业务范围!B:B,L46)=1</f>
        <v>1</v>
      </c>
      <c r="AT46" s="4" t="b">
        <f>COUNTIF(成本中心!B:B,当前年度!M46)=1</f>
        <v>1</v>
      </c>
      <c r="AU46" s="4" t="b">
        <f>COUNTIF(成本中心!B:B,当前年度!N46)=1</f>
        <v>1</v>
      </c>
      <c r="AV46" s="4" t="b">
        <f>COUNTIF(资产状态!B:B,当前年度!Q46)=1</f>
        <v>1</v>
      </c>
      <c r="AW46" s="4" t="b">
        <f>COUNTIF(资产增加、减少方式!B:C,当前年度!R46)=1</f>
        <v>1</v>
      </c>
      <c r="AX46" s="4" t="b">
        <f t="shared" si="1"/>
        <v>1</v>
      </c>
      <c r="AY46" s="4" t="b">
        <f>COUNTIF(折旧码!B:B,当前年度!X46)=1</f>
        <v>1</v>
      </c>
      <c r="AZ46" s="55">
        <f>AL46*(1-VLOOKUP(X46,折旧码!B:D,3,FALSE))*((11-MID(AD46,5,2)+1)/(Z46*12+AB46))</f>
        <v>0</v>
      </c>
      <c r="BA46" s="56">
        <f t="shared" si="2"/>
        <v>633.96</v>
      </c>
      <c r="BB46" s="4" t="b">
        <f>IF(LEFT(J46,4)=LEFT(AD46,4),MID(AD46,5,2)-MID(J46,5,2)=VLOOKUP(X46,折旧码!B:E,4,FALSE),FALSE)</f>
        <v>0</v>
      </c>
    </row>
    <row r="47" spans="1:54" hidden="1" x14ac:dyDescent="0.35">
      <c r="A47" s="2" t="s">
        <v>210</v>
      </c>
      <c r="B47" s="2">
        <v>9659</v>
      </c>
      <c r="C47" s="2" t="s">
        <v>251</v>
      </c>
      <c r="D47" s="2" t="s">
        <v>212</v>
      </c>
      <c r="E47" s="2" t="s">
        <v>71</v>
      </c>
      <c r="F47" s="2" t="s">
        <v>252</v>
      </c>
      <c r="G47" s="2">
        <v>1</v>
      </c>
      <c r="H47" s="2" t="s">
        <v>471</v>
      </c>
      <c r="I47" s="2" t="s">
        <v>399</v>
      </c>
      <c r="K47" s="2">
        <v>20111226</v>
      </c>
      <c r="L47" s="2" t="s">
        <v>215</v>
      </c>
      <c r="M47" s="2" t="s">
        <v>216</v>
      </c>
      <c r="N47" s="2" t="s">
        <v>216</v>
      </c>
      <c r="O47" s="2" t="s">
        <v>217</v>
      </c>
      <c r="P47" s="2" t="s">
        <v>253</v>
      </c>
      <c r="Q47" s="2" t="s">
        <v>76</v>
      </c>
      <c r="R47" s="2" t="s">
        <v>77</v>
      </c>
      <c r="U47" s="2" t="s">
        <v>210</v>
      </c>
      <c r="V47" s="2" t="s">
        <v>79</v>
      </c>
      <c r="W47" s="2" t="s">
        <v>214</v>
      </c>
      <c r="X47" s="2" t="s">
        <v>88</v>
      </c>
      <c r="Y47" s="2" t="s">
        <v>88</v>
      </c>
      <c r="Z47" s="2">
        <v>5</v>
      </c>
      <c r="AA47" s="2">
        <v>5</v>
      </c>
      <c r="AB47" s="2" t="s">
        <v>82</v>
      </c>
      <c r="AC47" s="2" t="s">
        <v>82</v>
      </c>
      <c r="AD47" s="2">
        <v>20111226</v>
      </c>
      <c r="AE47" s="2">
        <v>20111226</v>
      </c>
      <c r="AJ47" s="2">
        <v>20170701</v>
      </c>
      <c r="AK47" s="2" t="s">
        <v>88</v>
      </c>
      <c r="AL47" s="2">
        <v>5500</v>
      </c>
      <c r="AM47" s="2">
        <v>5500</v>
      </c>
      <c r="AN47" s="2">
        <v>783.63</v>
      </c>
      <c r="AO47" s="2">
        <v>783.63</v>
      </c>
      <c r="AP47" s="4" t="b">
        <f>COUNTIF(资产分类!B:B,当前年度!A47)=1</f>
        <v>1</v>
      </c>
      <c r="AQ47" s="4" t="b">
        <f>COUNTIF(单位编码!C:C,H47)=1</f>
        <v>1</v>
      </c>
      <c r="AR47" s="4" t="b">
        <f t="shared" si="0"/>
        <v>0</v>
      </c>
      <c r="AS47" s="4" t="b">
        <f>COUNTIF(业务范围!B:B,L47)=1</f>
        <v>1</v>
      </c>
      <c r="AT47" s="4" t="b">
        <f>COUNTIF(成本中心!B:B,当前年度!M47)=1</f>
        <v>1</v>
      </c>
      <c r="AU47" s="4" t="b">
        <f>COUNTIF(成本中心!B:B,当前年度!N47)=1</f>
        <v>1</v>
      </c>
      <c r="AV47" s="4" t="b">
        <f>COUNTIF(资产状态!B:B,当前年度!Q47)=1</f>
        <v>1</v>
      </c>
      <c r="AW47" s="4" t="b">
        <f>COUNTIF(资产增加、减少方式!B:C,当前年度!R47)=1</f>
        <v>1</v>
      </c>
      <c r="AX47" s="4" t="b">
        <f t="shared" si="1"/>
        <v>1</v>
      </c>
      <c r="AY47" s="4" t="b">
        <f>COUNTIF(折旧码!B:B,当前年度!X47)=1</f>
        <v>1</v>
      </c>
      <c r="AZ47" s="55">
        <f>AL47*(1-VLOOKUP(X47,折旧码!B:D,3,FALSE))*((11-MID(AD47,5,2)+1)/(Z47*12+AB47))</f>
        <v>0</v>
      </c>
      <c r="BA47" s="56">
        <f t="shared" si="2"/>
        <v>783.63</v>
      </c>
      <c r="BB47" s="4" t="b">
        <f>IF(LEFT(J47,4)=LEFT(AD47,4),MID(AD47,5,2)-MID(J47,5,2)=VLOOKUP(X47,折旧码!B:E,4,FALSE),FALSE)</f>
        <v>0</v>
      </c>
    </row>
    <row r="48" spans="1:54" hidden="1" x14ac:dyDescent="0.35">
      <c r="A48" s="2" t="s">
        <v>210</v>
      </c>
      <c r="B48" s="2">
        <v>9659</v>
      </c>
      <c r="C48" s="2" t="s">
        <v>254</v>
      </c>
      <c r="D48" s="2" t="s">
        <v>212</v>
      </c>
      <c r="E48" s="2" t="s">
        <v>71</v>
      </c>
      <c r="F48" s="2" t="s">
        <v>255</v>
      </c>
      <c r="G48" s="2">
        <v>1</v>
      </c>
      <c r="H48" s="2" t="s">
        <v>471</v>
      </c>
      <c r="I48" s="2" t="s">
        <v>399</v>
      </c>
      <c r="K48" s="2">
        <v>20111226</v>
      </c>
      <c r="L48" s="2" t="s">
        <v>215</v>
      </c>
      <c r="M48" s="2" t="s">
        <v>216</v>
      </c>
      <c r="N48" s="2" t="s">
        <v>216</v>
      </c>
      <c r="O48" s="2" t="s">
        <v>217</v>
      </c>
      <c r="P48" s="2" t="s">
        <v>256</v>
      </c>
      <c r="Q48" s="2" t="s">
        <v>76</v>
      </c>
      <c r="R48" s="2" t="s">
        <v>77</v>
      </c>
      <c r="U48" s="2" t="s">
        <v>210</v>
      </c>
      <c r="V48" s="2" t="s">
        <v>79</v>
      </c>
      <c r="W48" s="2" t="s">
        <v>214</v>
      </c>
      <c r="X48" s="2" t="s">
        <v>88</v>
      </c>
      <c r="Y48" s="2" t="s">
        <v>88</v>
      </c>
      <c r="Z48" s="2">
        <v>5</v>
      </c>
      <c r="AA48" s="2">
        <v>5</v>
      </c>
      <c r="AB48" s="2" t="s">
        <v>82</v>
      </c>
      <c r="AC48" s="2" t="s">
        <v>82</v>
      </c>
      <c r="AD48" s="2">
        <v>20111226</v>
      </c>
      <c r="AE48" s="2">
        <v>20111226</v>
      </c>
      <c r="AJ48" s="2">
        <v>20170701</v>
      </c>
      <c r="AK48" s="2" t="s">
        <v>88</v>
      </c>
      <c r="AL48" s="2">
        <v>12280</v>
      </c>
      <c r="AM48" s="2">
        <v>12280</v>
      </c>
      <c r="AN48" s="2">
        <v>1749.51</v>
      </c>
      <c r="AO48" s="2">
        <v>1749.51</v>
      </c>
      <c r="AP48" s="4" t="b">
        <f>COUNTIF(资产分类!B:B,当前年度!A48)=1</f>
        <v>1</v>
      </c>
      <c r="AQ48" s="4" t="b">
        <f>COUNTIF(单位编码!C:C,H48)=1</f>
        <v>1</v>
      </c>
      <c r="AR48" s="4" t="b">
        <f t="shared" si="0"/>
        <v>0</v>
      </c>
      <c r="AS48" s="4" t="b">
        <f>COUNTIF(业务范围!B:B,L48)=1</f>
        <v>1</v>
      </c>
      <c r="AT48" s="4" t="b">
        <f>COUNTIF(成本中心!B:B,当前年度!M48)=1</f>
        <v>1</v>
      </c>
      <c r="AU48" s="4" t="b">
        <f>COUNTIF(成本中心!B:B,当前年度!N48)=1</f>
        <v>1</v>
      </c>
      <c r="AV48" s="4" t="b">
        <f>COUNTIF(资产状态!B:B,当前年度!Q48)=1</f>
        <v>1</v>
      </c>
      <c r="AW48" s="4" t="b">
        <f>COUNTIF(资产增加、减少方式!B:C,当前年度!R48)=1</f>
        <v>1</v>
      </c>
      <c r="AX48" s="4" t="b">
        <f t="shared" si="1"/>
        <v>1</v>
      </c>
      <c r="AY48" s="4" t="b">
        <f>COUNTIF(折旧码!B:B,当前年度!X48)=1</f>
        <v>1</v>
      </c>
      <c r="AZ48" s="55">
        <f>AL48*(1-VLOOKUP(X48,折旧码!B:D,3,FALSE))*((11-MID(AD48,5,2)+1)/(Z48*12+AB48))</f>
        <v>0</v>
      </c>
      <c r="BA48" s="56">
        <f t="shared" si="2"/>
        <v>1749.51</v>
      </c>
      <c r="BB48" s="4" t="b">
        <f>IF(LEFT(J48,4)=LEFT(AD48,4),MID(AD48,5,2)-MID(J48,5,2)=VLOOKUP(X48,折旧码!B:E,4,FALSE),FALSE)</f>
        <v>0</v>
      </c>
    </row>
    <row r="49" spans="1:54" hidden="1" x14ac:dyDescent="0.35">
      <c r="A49" s="2" t="s">
        <v>210</v>
      </c>
      <c r="B49" s="2">
        <v>9659</v>
      </c>
      <c r="C49" s="2" t="s">
        <v>257</v>
      </c>
      <c r="D49" s="2" t="s">
        <v>212</v>
      </c>
      <c r="E49" s="2" t="s">
        <v>71</v>
      </c>
      <c r="F49" s="2" t="s">
        <v>258</v>
      </c>
      <c r="AN49" s="2">
        <v>124.74</v>
      </c>
      <c r="AO49" s="2">
        <v>124.74</v>
      </c>
      <c r="AP49" s="4" t="b">
        <f>COUNTIF(资产分类!B:B,当前年度!A49)=1</f>
        <v>1</v>
      </c>
      <c r="AQ49" s="4" t="b">
        <f>COUNTIF(单位编码!C:C,H49)=1</f>
        <v>0</v>
      </c>
      <c r="AR49" s="4" t="b">
        <f t="shared" si="0"/>
        <v>0</v>
      </c>
      <c r="AS49" s="4" t="b">
        <f>COUNTIF(业务范围!B:B,L49)=1</f>
        <v>0</v>
      </c>
      <c r="AT49" s="4" t="b">
        <f>COUNTIF(成本中心!B:B,当前年度!M49)=1</f>
        <v>0</v>
      </c>
      <c r="AU49" s="4" t="b">
        <f>COUNTIF(成本中心!B:B,当前年度!N49)=1</f>
        <v>0</v>
      </c>
      <c r="AV49" s="4" t="b">
        <f>COUNTIF(资产状态!B:B,当前年度!Q49)=1</f>
        <v>0</v>
      </c>
      <c r="AW49" s="4" t="b">
        <f>COUNTIF(资产增加、减少方式!B:C,当前年度!R49)=1</f>
        <v>0</v>
      </c>
      <c r="AX49" s="4" t="b">
        <f t="shared" si="1"/>
        <v>1</v>
      </c>
      <c r="AY49" s="4" t="b">
        <f>COUNTIF(折旧码!B:B,当前年度!X49)=1</f>
        <v>0</v>
      </c>
      <c r="AZ49" s="55" t="e">
        <f>AL49*(1-VLOOKUP(X49,折旧码!B:D,3,FALSE))*((11-MID(AD49,5,2)+1)/(Z49*12+AB49))</f>
        <v>#N/A</v>
      </c>
      <c r="BA49" s="56" t="e">
        <f t="shared" si="2"/>
        <v>#N/A</v>
      </c>
      <c r="BB49" s="4" t="e">
        <f>IF(LEFT(J49,4)=LEFT(AD49,4),MID(AD49,5,2)-MID(J49,5,2)=VLOOKUP(X49,折旧码!B:E,4,FALSE),FALSE)</f>
        <v>#VALUE!</v>
      </c>
    </row>
    <row r="50" spans="1:54" hidden="1" x14ac:dyDescent="0.35">
      <c r="A50" s="2" t="s">
        <v>210</v>
      </c>
      <c r="B50" s="2">
        <v>9618</v>
      </c>
      <c r="C50" s="2" t="s">
        <v>259</v>
      </c>
      <c r="D50" s="2" t="s">
        <v>112</v>
      </c>
      <c r="E50" s="2" t="s">
        <v>260</v>
      </c>
      <c r="F50" s="2" t="s">
        <v>71</v>
      </c>
      <c r="G50" s="2">
        <v>1</v>
      </c>
      <c r="H50" s="2" t="s">
        <v>273</v>
      </c>
      <c r="I50" s="2" t="s">
        <v>400</v>
      </c>
      <c r="J50" s="2">
        <v>20160201</v>
      </c>
      <c r="K50" s="2">
        <v>20160201</v>
      </c>
      <c r="L50" s="2">
        <v>1003</v>
      </c>
      <c r="M50" s="2" t="s">
        <v>261</v>
      </c>
      <c r="N50" s="2" t="s">
        <v>261</v>
      </c>
      <c r="O50" s="2" t="s">
        <v>262</v>
      </c>
      <c r="P50" s="2" t="s">
        <v>71</v>
      </c>
      <c r="Q50" s="2" t="s">
        <v>76</v>
      </c>
      <c r="R50" s="2" t="s">
        <v>77</v>
      </c>
      <c r="U50" s="2" t="s">
        <v>263</v>
      </c>
      <c r="V50" s="2" t="s">
        <v>79</v>
      </c>
      <c r="W50" s="2" t="s">
        <v>80</v>
      </c>
      <c r="X50" s="2" t="s">
        <v>88</v>
      </c>
      <c r="Y50" s="2" t="s">
        <v>88</v>
      </c>
      <c r="Z50" s="2">
        <v>5</v>
      </c>
      <c r="AA50" s="2">
        <v>5</v>
      </c>
      <c r="AB50" s="2" t="s">
        <v>82</v>
      </c>
      <c r="AC50" s="2" t="s">
        <v>82</v>
      </c>
      <c r="AD50" s="2">
        <v>20160331</v>
      </c>
      <c r="AE50" s="2">
        <v>20160331</v>
      </c>
      <c r="AP50" s="4" t="b">
        <f>COUNTIF(资产分类!B:B,当前年度!A50)=1</f>
        <v>1</v>
      </c>
      <c r="AQ50" s="4" t="b">
        <f>COUNTIF(单位编码!C:C,H50)=1</f>
        <v>1</v>
      </c>
      <c r="AR50" s="4" t="b">
        <f t="shared" si="0"/>
        <v>1</v>
      </c>
      <c r="AS50" s="4" t="b">
        <f>COUNTIF(业务范围!B:B,L50)=1</f>
        <v>1</v>
      </c>
      <c r="AT50" s="4" t="b">
        <f>COUNTIF(成本中心!B:B,当前年度!M50)=1</f>
        <v>1</v>
      </c>
      <c r="AU50" s="4" t="b">
        <f>COUNTIF(成本中心!B:B,当前年度!N50)=1</f>
        <v>1</v>
      </c>
      <c r="AV50" s="4" t="b">
        <f>COUNTIF(资产状态!B:B,当前年度!Q50)=1</f>
        <v>1</v>
      </c>
      <c r="AW50" s="4" t="b">
        <f>COUNTIF(资产增加、减少方式!B:C,当前年度!R50)=1</f>
        <v>1</v>
      </c>
      <c r="AX50" s="4" t="b">
        <f t="shared" si="1"/>
        <v>1</v>
      </c>
      <c r="AY50" s="4" t="b">
        <f>COUNTIF(折旧码!B:B,当前年度!X50)=1</f>
        <v>1</v>
      </c>
      <c r="AZ50" s="55">
        <f>AL50*(1-VLOOKUP(X50,折旧码!B:D,3,FALSE))*((11-MID(AD50,5,2)+1)/(Z50*12+AB50))</f>
        <v>0</v>
      </c>
      <c r="BA50" s="56">
        <f t="shared" si="2"/>
        <v>0</v>
      </c>
      <c r="BB50" s="4" t="b">
        <f>IF(LEFT(J50,4)=LEFT(AD50,4),MID(AD50,5,2)-MID(J50,5,2)=VLOOKUP(X50,折旧码!B:E,4,FALSE),FALSE)</f>
        <v>1</v>
      </c>
    </row>
    <row r="51" spans="1:54" hidden="1" x14ac:dyDescent="0.35">
      <c r="A51" s="2" t="s">
        <v>67</v>
      </c>
      <c r="B51" s="2">
        <v>9618</v>
      </c>
      <c r="C51" s="2" t="s">
        <v>264</v>
      </c>
      <c r="D51" s="2" t="s">
        <v>69</v>
      </c>
      <c r="E51" s="2" t="s">
        <v>265</v>
      </c>
      <c r="F51" s="2" t="s">
        <v>71</v>
      </c>
      <c r="G51" s="2">
        <v>1</v>
      </c>
      <c r="H51" s="2" t="s">
        <v>273</v>
      </c>
      <c r="I51" s="2" t="s">
        <v>401</v>
      </c>
      <c r="J51" s="2">
        <v>20160527</v>
      </c>
      <c r="K51" s="2">
        <v>20160527</v>
      </c>
      <c r="L51" s="2">
        <v>1003</v>
      </c>
      <c r="M51" s="2" t="s">
        <v>261</v>
      </c>
      <c r="N51" s="2" t="s">
        <v>266</v>
      </c>
      <c r="O51" s="2" t="s">
        <v>267</v>
      </c>
      <c r="P51" s="2" t="s">
        <v>71</v>
      </c>
      <c r="Q51" s="2" t="s">
        <v>76</v>
      </c>
      <c r="R51" s="2" t="s">
        <v>77</v>
      </c>
      <c r="U51" s="2" t="s">
        <v>268</v>
      </c>
      <c r="V51" s="2" t="s">
        <v>79</v>
      </c>
      <c r="W51" s="2" t="s">
        <v>80</v>
      </c>
      <c r="X51" s="2" t="s">
        <v>81</v>
      </c>
      <c r="Y51" s="2" t="s">
        <v>81</v>
      </c>
      <c r="Z51" s="2">
        <v>5</v>
      </c>
      <c r="AA51" s="2">
        <v>5</v>
      </c>
      <c r="AB51" s="2" t="s">
        <v>82</v>
      </c>
      <c r="AC51" s="2" t="s">
        <v>82</v>
      </c>
      <c r="AD51" s="2">
        <v>20160630</v>
      </c>
      <c r="AE51" s="2">
        <v>20160630</v>
      </c>
      <c r="AP51" s="4" t="b">
        <f>COUNTIF(资产分类!B:B,当前年度!A51)=1</f>
        <v>1</v>
      </c>
      <c r="AQ51" s="4" t="b">
        <f>COUNTIF(单位编码!C:C,H51)=1</f>
        <v>1</v>
      </c>
      <c r="AR51" s="4" t="b">
        <f t="shared" si="0"/>
        <v>1</v>
      </c>
      <c r="AS51" s="4" t="b">
        <f>COUNTIF(业务范围!B:B,L51)=1</f>
        <v>1</v>
      </c>
      <c r="AT51" s="4" t="b">
        <f>COUNTIF(成本中心!B:B,当前年度!M51)=1</f>
        <v>1</v>
      </c>
      <c r="AU51" s="4" t="b">
        <f>COUNTIF(成本中心!B:B,当前年度!N51)=1</f>
        <v>1</v>
      </c>
      <c r="AV51" s="4" t="b">
        <f>COUNTIF(资产状态!B:B,当前年度!Q51)=1</f>
        <v>1</v>
      </c>
      <c r="AW51" s="4" t="b">
        <f>COUNTIF(资产增加、减少方式!B:C,当前年度!R51)=1</f>
        <v>1</v>
      </c>
      <c r="AX51" s="4" t="b">
        <f t="shared" si="1"/>
        <v>1</v>
      </c>
      <c r="AY51" s="4" t="b">
        <f>COUNTIF(折旧码!B:B,当前年度!X51)=1</f>
        <v>1</v>
      </c>
      <c r="AZ51" s="55">
        <f>AL51*(1-VLOOKUP(X51,折旧码!B:D,3,FALSE))*((11-MID(AD51,5,2)+1)/(Z51*12+AB51))</f>
        <v>0</v>
      </c>
      <c r="BA51" s="56">
        <f t="shared" si="2"/>
        <v>0</v>
      </c>
      <c r="BB51" s="4" t="b">
        <f>IF(LEFT(J51,4)=LEFT(AD51,4),MID(AD51,5,2)-MID(J51,5,2)=VLOOKUP(X51,折旧码!B:E,4,FALSE),FALSE)</f>
        <v>1</v>
      </c>
    </row>
    <row r="52" spans="1:54" hidden="1" x14ac:dyDescent="0.35">
      <c r="A52" s="2" t="s">
        <v>210</v>
      </c>
      <c r="B52" s="2">
        <v>9618</v>
      </c>
      <c r="C52" s="2" t="s">
        <v>269</v>
      </c>
      <c r="D52" s="2" t="s">
        <v>69</v>
      </c>
      <c r="E52" s="2" t="s">
        <v>270</v>
      </c>
      <c r="F52" s="2" t="s">
        <v>71</v>
      </c>
      <c r="G52" s="2">
        <v>1</v>
      </c>
      <c r="H52" s="2" t="s">
        <v>273</v>
      </c>
      <c r="I52" s="2" t="s">
        <v>401</v>
      </c>
      <c r="J52" s="2">
        <v>20160527</v>
      </c>
      <c r="K52" s="2">
        <v>20160527</v>
      </c>
      <c r="L52" s="2">
        <v>1003</v>
      </c>
      <c r="M52" s="2" t="s">
        <v>261</v>
      </c>
      <c r="N52" s="2" t="s">
        <v>266</v>
      </c>
      <c r="O52" s="2" t="s">
        <v>267</v>
      </c>
      <c r="P52" s="2" t="s">
        <v>71</v>
      </c>
      <c r="Q52" s="2" t="s">
        <v>76</v>
      </c>
      <c r="R52" s="2" t="s">
        <v>77</v>
      </c>
      <c r="U52" s="2" t="s">
        <v>271</v>
      </c>
      <c r="V52" s="2" t="s">
        <v>79</v>
      </c>
      <c r="W52" s="2" t="s">
        <v>80</v>
      </c>
      <c r="X52" s="2" t="s">
        <v>81</v>
      </c>
      <c r="Y52" s="2" t="s">
        <v>81</v>
      </c>
      <c r="Z52" s="2">
        <v>5</v>
      </c>
      <c r="AA52" s="2">
        <v>5</v>
      </c>
      <c r="AB52" s="2" t="s">
        <v>82</v>
      </c>
      <c r="AC52" s="2" t="s">
        <v>82</v>
      </c>
      <c r="AD52" s="2">
        <v>20160630</v>
      </c>
      <c r="AE52" s="2">
        <v>20160630</v>
      </c>
      <c r="AP52" s="4" t="b">
        <f>COUNTIF(资产分类!B:B,当前年度!A52)=1</f>
        <v>1</v>
      </c>
      <c r="AQ52" s="4" t="b">
        <f>COUNTIF(单位编码!C:C,H52)=1</f>
        <v>1</v>
      </c>
      <c r="AR52" s="4" t="b">
        <f t="shared" si="0"/>
        <v>1</v>
      </c>
      <c r="AS52" s="4" t="b">
        <f>COUNTIF(业务范围!B:B,L52)=1</f>
        <v>1</v>
      </c>
      <c r="AT52" s="4" t="b">
        <f>COUNTIF(成本中心!B:B,当前年度!M52)=1</f>
        <v>1</v>
      </c>
      <c r="AU52" s="4" t="b">
        <f>COUNTIF(成本中心!B:B,当前年度!N52)=1</f>
        <v>1</v>
      </c>
      <c r="AV52" s="4" t="b">
        <f>COUNTIF(资产状态!B:B,当前年度!Q52)=1</f>
        <v>1</v>
      </c>
      <c r="AW52" s="4" t="b">
        <f>COUNTIF(资产增加、减少方式!B:C,当前年度!R52)=1</f>
        <v>1</v>
      </c>
      <c r="AX52" s="4" t="b">
        <f t="shared" si="1"/>
        <v>1</v>
      </c>
      <c r="AY52" s="4" t="b">
        <f>COUNTIF(折旧码!B:B,当前年度!X52)=1</f>
        <v>1</v>
      </c>
      <c r="AZ52" s="55">
        <f>AL52*(1-VLOOKUP(X52,折旧码!B:D,3,FALSE))*((11-MID(AD52,5,2)+1)/(Z52*12+AB52))</f>
        <v>0</v>
      </c>
      <c r="BA52" s="56">
        <f t="shared" si="2"/>
        <v>0</v>
      </c>
      <c r="BB52" s="4" t="b">
        <f>IF(LEFT(J52,4)=LEFT(AD52,4),MID(AD52,5,2)-MID(J52,5,2)=VLOOKUP(X52,折旧码!B:E,4,FALSE),FALSE)</f>
        <v>1</v>
      </c>
    </row>
    <row r="53" spans="1:54" hidden="1" x14ac:dyDescent="0.35">
      <c r="A53" s="2" t="s">
        <v>67</v>
      </c>
      <c r="B53" s="2">
        <v>9745</v>
      </c>
      <c r="C53" s="2" t="s">
        <v>272</v>
      </c>
      <c r="D53" s="2" t="s">
        <v>212</v>
      </c>
      <c r="E53" s="2" t="s">
        <v>71</v>
      </c>
      <c r="F53" s="2" t="s">
        <v>71</v>
      </c>
      <c r="G53" s="2">
        <v>1</v>
      </c>
      <c r="H53" s="2" t="s">
        <v>273</v>
      </c>
      <c r="I53" s="2" t="s">
        <v>402</v>
      </c>
      <c r="J53" s="2">
        <v>20161128</v>
      </c>
      <c r="K53" s="2">
        <v>20161128</v>
      </c>
      <c r="L53" s="2" t="s">
        <v>215</v>
      </c>
      <c r="M53" s="2" t="s">
        <v>274</v>
      </c>
      <c r="N53" s="2" t="s">
        <v>274</v>
      </c>
      <c r="O53" s="2" t="s">
        <v>275</v>
      </c>
      <c r="P53" s="2" t="s">
        <v>276</v>
      </c>
      <c r="Q53" s="2" t="s">
        <v>76</v>
      </c>
      <c r="R53" s="2" t="s">
        <v>77</v>
      </c>
      <c r="U53" s="2" t="s">
        <v>268</v>
      </c>
      <c r="V53" s="2" t="s">
        <v>79</v>
      </c>
      <c r="W53" s="2" t="s">
        <v>80</v>
      </c>
      <c r="X53" s="2" t="s">
        <v>81</v>
      </c>
      <c r="Y53" s="2" t="s">
        <v>81</v>
      </c>
      <c r="Z53" s="2">
        <v>5</v>
      </c>
      <c r="AA53" s="2">
        <v>5</v>
      </c>
      <c r="AB53" s="2" t="s">
        <v>82</v>
      </c>
      <c r="AC53" s="2" t="s">
        <v>82</v>
      </c>
      <c r="AD53" s="2">
        <v>20161201</v>
      </c>
      <c r="AE53" s="2">
        <v>20161201</v>
      </c>
      <c r="AJ53" s="2">
        <v>20161128</v>
      </c>
      <c r="AK53" s="2" t="s">
        <v>81</v>
      </c>
      <c r="AL53" s="2">
        <v>5650</v>
      </c>
      <c r="AM53" s="2">
        <v>5650</v>
      </c>
      <c r="AN53" s="2" t="s">
        <v>82</v>
      </c>
      <c r="AO53" s="2" t="s">
        <v>82</v>
      </c>
      <c r="AP53" s="4" t="b">
        <f>COUNTIF(资产分类!B:B,当前年度!A53)=1</f>
        <v>1</v>
      </c>
      <c r="AQ53" s="4" t="b">
        <f>COUNTIF(单位编码!C:C,H53)=1</f>
        <v>1</v>
      </c>
      <c r="AR53" s="4" t="b">
        <f t="shared" si="0"/>
        <v>1</v>
      </c>
      <c r="AS53" s="4" t="b">
        <f>COUNTIF(业务范围!B:B,L53)=1</f>
        <v>1</v>
      </c>
      <c r="AT53" s="4" t="b">
        <f>COUNTIF(成本中心!B:B,当前年度!M53)=1</f>
        <v>1</v>
      </c>
      <c r="AU53" s="4" t="b">
        <f>COUNTIF(成本中心!B:B,当前年度!N53)=1</f>
        <v>1</v>
      </c>
      <c r="AV53" s="4" t="b">
        <f>COUNTIF(资产状态!B:B,当前年度!Q53)=1</f>
        <v>1</v>
      </c>
      <c r="AW53" s="4" t="b">
        <f>COUNTIF(资产增加、减少方式!B:C,当前年度!R53)=1</f>
        <v>1</v>
      </c>
      <c r="AX53" s="4" t="b">
        <f t="shared" si="1"/>
        <v>1</v>
      </c>
      <c r="AY53" s="4" t="b">
        <f>COUNTIF(折旧码!B:B,当前年度!X53)=1</f>
        <v>1</v>
      </c>
      <c r="AZ53" s="55">
        <f>AL53*(1-VLOOKUP(X53,折旧码!B:D,3,FALSE))*((11-MID(AD53,5,2)+1)/(Z53*12+AB53))</f>
        <v>0</v>
      </c>
      <c r="BA53" s="56">
        <f t="shared" si="2"/>
        <v>0</v>
      </c>
      <c r="BB53" s="4" t="b">
        <f>IF(LEFT(J53,4)=LEFT(AD53,4),MID(AD53,5,2)-MID(J53,5,2)=VLOOKUP(X53,折旧码!B:E,4,FALSE),FALSE)</f>
        <v>1</v>
      </c>
    </row>
    <row r="54" spans="1:54" hidden="1" x14ac:dyDescent="0.35">
      <c r="A54" s="2" t="s">
        <v>67</v>
      </c>
      <c r="B54" s="2">
        <v>9745</v>
      </c>
      <c r="C54" s="2" t="s">
        <v>272</v>
      </c>
      <c r="D54" s="2" t="s">
        <v>277</v>
      </c>
      <c r="E54" s="2" t="s">
        <v>71</v>
      </c>
      <c r="F54" s="2" t="s">
        <v>71</v>
      </c>
      <c r="G54" s="2">
        <v>1</v>
      </c>
      <c r="H54" s="2" t="s">
        <v>273</v>
      </c>
      <c r="I54" s="2" t="s">
        <v>402</v>
      </c>
      <c r="J54" s="2">
        <v>20161128</v>
      </c>
      <c r="K54" s="2">
        <v>20161128</v>
      </c>
      <c r="L54" s="2" t="s">
        <v>215</v>
      </c>
      <c r="M54" s="2" t="s">
        <v>278</v>
      </c>
      <c r="N54" s="2" t="s">
        <v>278</v>
      </c>
      <c r="O54" s="2" t="s">
        <v>279</v>
      </c>
      <c r="P54" s="2" t="s">
        <v>280</v>
      </c>
      <c r="Q54" s="2" t="s">
        <v>76</v>
      </c>
      <c r="R54" s="2" t="s">
        <v>77</v>
      </c>
      <c r="U54" s="2" t="s">
        <v>268</v>
      </c>
      <c r="V54" s="2" t="s">
        <v>79</v>
      </c>
      <c r="W54" s="2" t="s">
        <v>80</v>
      </c>
      <c r="X54" s="2" t="s">
        <v>81</v>
      </c>
      <c r="Y54" s="2" t="s">
        <v>81</v>
      </c>
      <c r="Z54" s="2">
        <v>5</v>
      </c>
      <c r="AA54" s="2">
        <v>5</v>
      </c>
      <c r="AB54" s="2" t="s">
        <v>82</v>
      </c>
      <c r="AC54" s="2" t="s">
        <v>82</v>
      </c>
      <c r="AD54" s="2">
        <v>20161201</v>
      </c>
      <c r="AE54" s="2">
        <v>20161201</v>
      </c>
      <c r="AJ54" s="2">
        <v>20161128</v>
      </c>
      <c r="AK54" s="2" t="s">
        <v>81</v>
      </c>
      <c r="AL54" s="2">
        <v>5650</v>
      </c>
      <c r="AM54" s="2">
        <v>5650</v>
      </c>
      <c r="AN54" s="2" t="s">
        <v>82</v>
      </c>
      <c r="AO54" s="2" t="s">
        <v>82</v>
      </c>
      <c r="AP54" s="4" t="b">
        <f>COUNTIF(资产分类!B:B,当前年度!A54)=1</f>
        <v>1</v>
      </c>
      <c r="AQ54" s="4" t="b">
        <f>COUNTIF(单位编码!C:C,H54)=1</f>
        <v>1</v>
      </c>
      <c r="AR54" s="4" t="b">
        <f t="shared" si="0"/>
        <v>1</v>
      </c>
      <c r="AS54" s="4" t="b">
        <f>COUNTIF(业务范围!B:B,L54)=1</f>
        <v>1</v>
      </c>
      <c r="AT54" s="4" t="b">
        <f>COUNTIF(成本中心!B:B,当前年度!M54)=1</f>
        <v>1</v>
      </c>
      <c r="AU54" s="4" t="b">
        <f>COUNTIF(成本中心!B:B,当前年度!N54)=1</f>
        <v>1</v>
      </c>
      <c r="AV54" s="4" t="b">
        <f>COUNTIF(资产状态!B:B,当前年度!Q54)=1</f>
        <v>1</v>
      </c>
      <c r="AW54" s="4" t="b">
        <f>COUNTIF(资产增加、减少方式!B:C,当前年度!R54)=1</f>
        <v>1</v>
      </c>
      <c r="AX54" s="4" t="b">
        <f t="shared" si="1"/>
        <v>1</v>
      </c>
      <c r="AY54" s="4" t="b">
        <f>COUNTIF(折旧码!B:B,当前年度!X54)=1</f>
        <v>1</v>
      </c>
      <c r="AZ54" s="55">
        <f>AL54*(1-VLOOKUP(X54,折旧码!B:D,3,FALSE))*((11-MID(AD54,5,2)+1)/(Z54*12+AB54))</f>
        <v>0</v>
      </c>
      <c r="BA54" s="56">
        <f t="shared" si="2"/>
        <v>0</v>
      </c>
      <c r="BB54" s="4" t="b">
        <f>IF(LEFT(J54,4)=LEFT(AD54,4),MID(AD54,5,2)-MID(J54,5,2)=VLOOKUP(X54,折旧码!B:E,4,FALSE),FALSE)</f>
        <v>1</v>
      </c>
    </row>
    <row r="55" spans="1:54" hidden="1" x14ac:dyDescent="0.35">
      <c r="A55" s="2" t="s">
        <v>210</v>
      </c>
      <c r="B55" s="2">
        <v>9629</v>
      </c>
      <c r="C55" s="2" t="s">
        <v>281</v>
      </c>
      <c r="D55" s="2" t="s">
        <v>282</v>
      </c>
      <c r="E55" s="2" t="s">
        <v>283</v>
      </c>
      <c r="F55" s="2" t="s">
        <v>71</v>
      </c>
      <c r="G55" s="2">
        <v>1</v>
      </c>
      <c r="H55" s="2" t="s">
        <v>273</v>
      </c>
      <c r="I55" s="2" t="s">
        <v>393</v>
      </c>
      <c r="J55" s="2">
        <v>20160531</v>
      </c>
      <c r="K55" s="2">
        <v>20160531</v>
      </c>
      <c r="L55" s="2">
        <v>1007</v>
      </c>
      <c r="M55" s="2" t="s">
        <v>284</v>
      </c>
      <c r="N55" s="2" t="s">
        <v>284</v>
      </c>
      <c r="O55" s="2" t="s">
        <v>285</v>
      </c>
      <c r="P55" s="2" t="s">
        <v>286</v>
      </c>
      <c r="Q55" s="2" t="s">
        <v>76</v>
      </c>
      <c r="R55" s="2" t="s">
        <v>77</v>
      </c>
      <c r="U55" s="2" t="s">
        <v>287</v>
      </c>
      <c r="V55" s="2" t="s">
        <v>79</v>
      </c>
      <c r="W55" s="2" t="s">
        <v>80</v>
      </c>
      <c r="X55" s="2" t="s">
        <v>81</v>
      </c>
      <c r="Y55" s="2" t="s">
        <v>81</v>
      </c>
      <c r="Z55" s="2">
        <v>5</v>
      </c>
      <c r="AA55" s="2">
        <v>5</v>
      </c>
      <c r="AD55" s="2">
        <v>20160630</v>
      </c>
      <c r="AE55" s="2">
        <v>20160630</v>
      </c>
      <c r="AJ55" s="2">
        <v>20160531</v>
      </c>
      <c r="AK55" s="2" t="s">
        <v>81</v>
      </c>
      <c r="AL55" s="2">
        <v>2847.86</v>
      </c>
      <c r="AM55" s="2">
        <v>2847.86</v>
      </c>
      <c r="AN55" s="2">
        <v>-270.48</v>
      </c>
      <c r="AO55" s="2">
        <v>-270.48</v>
      </c>
      <c r="AP55" s="4" t="b">
        <f>COUNTIF(资产分类!B:B,当前年度!A55)=1</f>
        <v>1</v>
      </c>
      <c r="AQ55" s="4" t="b">
        <f>COUNTIF(单位编码!C:C,H55)=1</f>
        <v>1</v>
      </c>
      <c r="AR55" s="4" t="b">
        <f t="shared" si="0"/>
        <v>1</v>
      </c>
      <c r="AS55" s="4" t="b">
        <f>COUNTIF(业务范围!B:B,L55)=1</f>
        <v>1</v>
      </c>
      <c r="AT55" s="4" t="b">
        <f>COUNTIF(成本中心!B:B,当前年度!M55)=1</f>
        <v>1</v>
      </c>
      <c r="AU55" s="4" t="b">
        <f>COUNTIF(成本中心!B:B,当前年度!N55)=1</f>
        <v>1</v>
      </c>
      <c r="AV55" s="4" t="b">
        <f>COUNTIF(资产状态!B:B,当前年度!Q55)=1</f>
        <v>1</v>
      </c>
      <c r="AW55" s="4" t="b">
        <f>COUNTIF(资产增加、减少方式!B:C,当前年度!R55)=1</f>
        <v>1</v>
      </c>
      <c r="AX55" s="4" t="b">
        <f t="shared" si="1"/>
        <v>1</v>
      </c>
      <c r="AY55" s="4" t="b">
        <f>COUNTIF(折旧码!B:B,当前年度!X55)=1</f>
        <v>1</v>
      </c>
      <c r="AZ55" s="55">
        <f>AL55*(1-VLOOKUP(X55,折旧码!B:D,3,FALSE))*((11-MID(AD55,5,2)+1)/(Z55*12+AB55))</f>
        <v>270.54670000000004</v>
      </c>
      <c r="BA55" s="56">
        <f t="shared" si="2"/>
        <v>6.6700000000025739E-2</v>
      </c>
      <c r="BB55" s="4" t="b">
        <f>IF(LEFT(J55,4)=LEFT(AD55,4),MID(AD55,5,2)-MID(J55,5,2)=VLOOKUP(X55,折旧码!B:E,4,FALSE),FALSE)</f>
        <v>1</v>
      </c>
    </row>
    <row r="56" spans="1:54" hidden="1" x14ac:dyDescent="0.35">
      <c r="A56" s="2" t="s">
        <v>210</v>
      </c>
      <c r="B56" s="2">
        <v>9629</v>
      </c>
      <c r="C56" s="2" t="s">
        <v>281</v>
      </c>
      <c r="D56" s="2" t="s">
        <v>282</v>
      </c>
      <c r="E56" s="2" t="s">
        <v>288</v>
      </c>
      <c r="F56" s="2" t="s">
        <v>71</v>
      </c>
      <c r="G56" s="2">
        <v>1</v>
      </c>
      <c r="H56" s="2" t="s">
        <v>273</v>
      </c>
      <c r="I56" s="2" t="s">
        <v>393</v>
      </c>
      <c r="J56" s="2">
        <v>20160531</v>
      </c>
      <c r="K56" s="2">
        <v>20160531</v>
      </c>
      <c r="L56" s="2">
        <v>1007</v>
      </c>
      <c r="M56" s="2" t="s">
        <v>284</v>
      </c>
      <c r="N56" s="2" t="s">
        <v>284</v>
      </c>
      <c r="O56" s="2" t="s">
        <v>289</v>
      </c>
      <c r="P56" s="2" t="s">
        <v>286</v>
      </c>
      <c r="Q56" s="2" t="s">
        <v>76</v>
      </c>
      <c r="R56" s="2" t="s">
        <v>77</v>
      </c>
      <c r="U56" s="2" t="s">
        <v>287</v>
      </c>
      <c r="V56" s="2" t="s">
        <v>79</v>
      </c>
      <c r="W56" s="2" t="s">
        <v>80</v>
      </c>
      <c r="X56" s="2" t="s">
        <v>81</v>
      </c>
      <c r="Y56" s="2" t="s">
        <v>81</v>
      </c>
      <c r="Z56" s="2">
        <v>5</v>
      </c>
      <c r="AA56" s="2">
        <v>5</v>
      </c>
      <c r="AD56" s="2">
        <v>20160630</v>
      </c>
      <c r="AE56" s="2">
        <v>20160630</v>
      </c>
      <c r="AJ56" s="2">
        <v>20160531</v>
      </c>
      <c r="AK56" s="2" t="s">
        <v>81</v>
      </c>
      <c r="AL56" s="2">
        <v>2847.86</v>
      </c>
      <c r="AM56" s="2">
        <v>2847.86</v>
      </c>
      <c r="AN56" s="2">
        <v>-270.48</v>
      </c>
      <c r="AO56" s="2">
        <v>-270.48</v>
      </c>
      <c r="AP56" s="4" t="b">
        <f>COUNTIF(资产分类!B:B,当前年度!A56)=1</f>
        <v>1</v>
      </c>
      <c r="AQ56" s="4" t="b">
        <f>COUNTIF(单位编码!C:C,H56)=1</f>
        <v>1</v>
      </c>
      <c r="AR56" s="4" t="b">
        <f t="shared" si="0"/>
        <v>1</v>
      </c>
      <c r="AS56" s="4" t="b">
        <f>COUNTIF(业务范围!B:B,L56)=1</f>
        <v>1</v>
      </c>
      <c r="AT56" s="4" t="b">
        <f>COUNTIF(成本中心!B:B,当前年度!M56)=1</f>
        <v>1</v>
      </c>
      <c r="AU56" s="4" t="b">
        <f>COUNTIF(成本中心!B:B,当前年度!N56)=1</f>
        <v>1</v>
      </c>
      <c r="AV56" s="4" t="b">
        <f>COUNTIF(资产状态!B:B,当前年度!Q56)=1</f>
        <v>1</v>
      </c>
      <c r="AW56" s="4" t="b">
        <f>COUNTIF(资产增加、减少方式!B:C,当前年度!R56)=1</f>
        <v>1</v>
      </c>
      <c r="AX56" s="4" t="b">
        <f t="shared" si="1"/>
        <v>1</v>
      </c>
      <c r="AY56" s="4" t="b">
        <f>COUNTIF(折旧码!B:B,当前年度!X56)=1</f>
        <v>1</v>
      </c>
      <c r="AZ56" s="55">
        <f>AL56*(1-VLOOKUP(X56,折旧码!B:D,3,FALSE))*((11-MID(AD56,5,2)+1)/(Z56*12+AB56))</f>
        <v>270.54670000000004</v>
      </c>
      <c r="BA56" s="56">
        <f t="shared" si="2"/>
        <v>6.6700000000025739E-2</v>
      </c>
      <c r="BB56" s="4" t="b">
        <f>IF(LEFT(J56,4)=LEFT(AD56,4),MID(AD56,5,2)-MID(J56,5,2)=VLOOKUP(X56,折旧码!B:E,4,FALSE),FALSE)</f>
        <v>1</v>
      </c>
    </row>
    <row r="57" spans="1:54" hidden="1" x14ac:dyDescent="0.35">
      <c r="A57" s="2" t="s">
        <v>210</v>
      </c>
      <c r="B57" s="2">
        <v>9629</v>
      </c>
      <c r="C57" s="2" t="s">
        <v>281</v>
      </c>
      <c r="D57" s="2" t="s">
        <v>290</v>
      </c>
      <c r="E57" s="2" t="s">
        <v>291</v>
      </c>
      <c r="F57" s="2" t="s">
        <v>71</v>
      </c>
      <c r="G57" s="2">
        <v>1</v>
      </c>
      <c r="H57" s="2" t="s">
        <v>273</v>
      </c>
      <c r="I57" s="2" t="s">
        <v>393</v>
      </c>
      <c r="J57" s="2">
        <v>20160531</v>
      </c>
      <c r="K57" s="2">
        <v>20160531</v>
      </c>
      <c r="L57" s="2">
        <v>1007</v>
      </c>
      <c r="M57" s="2" t="s">
        <v>292</v>
      </c>
      <c r="N57" s="2" t="s">
        <v>292</v>
      </c>
      <c r="O57" s="2" t="s">
        <v>293</v>
      </c>
      <c r="P57" s="2" t="s">
        <v>286</v>
      </c>
      <c r="Q57" s="2" t="s">
        <v>76</v>
      </c>
      <c r="R57" s="2" t="s">
        <v>77</v>
      </c>
      <c r="U57" s="2" t="s">
        <v>287</v>
      </c>
      <c r="V57" s="2" t="s">
        <v>79</v>
      </c>
      <c r="W57" s="2" t="s">
        <v>80</v>
      </c>
      <c r="X57" s="2" t="s">
        <v>81</v>
      </c>
      <c r="Y57" s="2" t="s">
        <v>81</v>
      </c>
      <c r="Z57" s="2">
        <v>5</v>
      </c>
      <c r="AA57" s="2">
        <v>5</v>
      </c>
      <c r="AD57" s="2">
        <v>20160630</v>
      </c>
      <c r="AE57" s="2">
        <v>20160630</v>
      </c>
      <c r="AJ57" s="2">
        <v>20160531</v>
      </c>
      <c r="AK57" s="2" t="s">
        <v>81</v>
      </c>
      <c r="AL57" s="2">
        <v>2847.86</v>
      </c>
      <c r="AM57" s="2">
        <v>2847.86</v>
      </c>
      <c r="AN57" s="2">
        <v>-270.48</v>
      </c>
      <c r="AO57" s="2">
        <v>-270.48</v>
      </c>
      <c r="AP57" s="4" t="b">
        <f>COUNTIF(资产分类!B:B,当前年度!A57)=1</f>
        <v>1</v>
      </c>
      <c r="AQ57" s="4" t="b">
        <f>COUNTIF(单位编码!C:C,H57)=1</f>
        <v>1</v>
      </c>
      <c r="AR57" s="4" t="b">
        <f t="shared" si="0"/>
        <v>1</v>
      </c>
      <c r="AS57" s="4" t="b">
        <f>COUNTIF(业务范围!B:B,L57)=1</f>
        <v>1</v>
      </c>
      <c r="AT57" s="4" t="b">
        <f>COUNTIF(成本中心!B:B,当前年度!M57)=1</f>
        <v>1</v>
      </c>
      <c r="AU57" s="4" t="b">
        <f>COUNTIF(成本中心!B:B,当前年度!N57)=1</f>
        <v>1</v>
      </c>
      <c r="AV57" s="4" t="b">
        <f>COUNTIF(资产状态!B:B,当前年度!Q57)=1</f>
        <v>1</v>
      </c>
      <c r="AW57" s="4" t="b">
        <f>COUNTIF(资产增加、减少方式!B:C,当前年度!R57)=1</f>
        <v>1</v>
      </c>
      <c r="AX57" s="4" t="b">
        <f t="shared" si="1"/>
        <v>1</v>
      </c>
      <c r="AY57" s="4" t="b">
        <f>COUNTIF(折旧码!B:B,当前年度!X57)=1</f>
        <v>1</v>
      </c>
      <c r="AZ57" s="55">
        <f>AL57*(1-VLOOKUP(X57,折旧码!B:D,3,FALSE))*((11-MID(AD57,5,2)+1)/(Z57*12+AB57))</f>
        <v>270.54670000000004</v>
      </c>
      <c r="BA57" s="56">
        <f t="shared" si="2"/>
        <v>6.6700000000025739E-2</v>
      </c>
      <c r="BB57" s="4" t="b">
        <f>IF(LEFT(J57,4)=LEFT(AD57,4),MID(AD57,5,2)-MID(J57,5,2)=VLOOKUP(X57,折旧码!B:E,4,FALSE),FALSE)</f>
        <v>1</v>
      </c>
    </row>
    <row r="58" spans="1:54" hidden="1" x14ac:dyDescent="0.35">
      <c r="A58" s="2" t="s">
        <v>210</v>
      </c>
      <c r="B58" s="2">
        <v>9629</v>
      </c>
      <c r="C58" s="2" t="s">
        <v>294</v>
      </c>
      <c r="D58" s="2" t="s">
        <v>295</v>
      </c>
      <c r="E58" s="2" t="s">
        <v>296</v>
      </c>
      <c r="F58" s="2" t="s">
        <v>71</v>
      </c>
      <c r="G58" s="2">
        <v>1</v>
      </c>
      <c r="H58" s="2" t="s">
        <v>273</v>
      </c>
      <c r="I58" s="2" t="s">
        <v>393</v>
      </c>
      <c r="J58" s="2">
        <v>20160531</v>
      </c>
      <c r="K58" s="2">
        <v>20160531</v>
      </c>
      <c r="L58" s="2">
        <v>1007</v>
      </c>
      <c r="M58" s="2" t="s">
        <v>297</v>
      </c>
      <c r="N58" s="2" t="s">
        <v>297</v>
      </c>
      <c r="O58" s="2" t="s">
        <v>298</v>
      </c>
      <c r="P58" s="2" t="s">
        <v>299</v>
      </c>
      <c r="Q58" s="2" t="s">
        <v>76</v>
      </c>
      <c r="R58" s="2" t="s">
        <v>77</v>
      </c>
      <c r="U58" s="2" t="s">
        <v>300</v>
      </c>
      <c r="V58" s="2" t="s">
        <v>79</v>
      </c>
      <c r="W58" s="2" t="s">
        <v>80</v>
      </c>
      <c r="X58" s="2" t="s">
        <v>81</v>
      </c>
      <c r="Y58" s="2" t="s">
        <v>81</v>
      </c>
      <c r="Z58" s="2">
        <v>5</v>
      </c>
      <c r="AA58" s="2">
        <v>5</v>
      </c>
      <c r="AD58" s="2">
        <v>20160630</v>
      </c>
      <c r="AE58" s="2">
        <v>20160630</v>
      </c>
      <c r="AJ58" s="2">
        <v>20160531</v>
      </c>
      <c r="AK58" s="2" t="s">
        <v>81</v>
      </c>
      <c r="AL58" s="2">
        <v>2846.15</v>
      </c>
      <c r="AM58" s="2">
        <v>2846.15</v>
      </c>
      <c r="AN58" s="2">
        <v>-270.3</v>
      </c>
      <c r="AO58" s="2">
        <v>-270.3</v>
      </c>
      <c r="AP58" s="4" t="b">
        <f>COUNTIF(资产分类!B:B,当前年度!A58)=1</f>
        <v>1</v>
      </c>
      <c r="AQ58" s="4" t="b">
        <f>COUNTIF(单位编码!C:C,H58)=1</f>
        <v>1</v>
      </c>
      <c r="AR58" s="4" t="b">
        <f t="shared" si="0"/>
        <v>1</v>
      </c>
      <c r="AS58" s="4" t="b">
        <f>COUNTIF(业务范围!B:B,L58)=1</f>
        <v>1</v>
      </c>
      <c r="AT58" s="4" t="b">
        <f>COUNTIF(成本中心!B:B,当前年度!M58)=1</f>
        <v>1</v>
      </c>
      <c r="AU58" s="4" t="b">
        <f>COUNTIF(成本中心!B:B,当前年度!N58)=1</f>
        <v>1</v>
      </c>
      <c r="AV58" s="4" t="b">
        <f>COUNTIF(资产状态!B:B,当前年度!Q58)=1</f>
        <v>1</v>
      </c>
      <c r="AW58" s="4" t="b">
        <f>COUNTIF(资产增加、减少方式!B:C,当前年度!R58)=1</f>
        <v>1</v>
      </c>
      <c r="AX58" s="4" t="b">
        <f t="shared" si="1"/>
        <v>1</v>
      </c>
      <c r="AY58" s="4" t="b">
        <f>COUNTIF(折旧码!B:B,当前年度!X58)=1</f>
        <v>1</v>
      </c>
      <c r="AZ58" s="55">
        <f>AL58*(1-VLOOKUP(X58,折旧码!B:D,3,FALSE))*((11-MID(AD58,5,2)+1)/(Z58*12+AB58))</f>
        <v>270.38425000000001</v>
      </c>
      <c r="BA58" s="56">
        <f t="shared" si="2"/>
        <v>8.4249999999997272E-2</v>
      </c>
      <c r="BB58" s="4" t="b">
        <f>IF(LEFT(J58,4)=LEFT(AD58,4),MID(AD58,5,2)-MID(J58,5,2)=VLOOKUP(X58,折旧码!B:E,4,FALSE),FALSE)</f>
        <v>1</v>
      </c>
    </row>
    <row r="59" spans="1:54" hidden="1" x14ac:dyDescent="0.35">
      <c r="A59" s="2" t="s">
        <v>210</v>
      </c>
      <c r="B59" s="2">
        <v>9629</v>
      </c>
      <c r="C59" s="2" t="s">
        <v>281</v>
      </c>
      <c r="D59" s="2" t="s">
        <v>301</v>
      </c>
      <c r="E59" s="2" t="s">
        <v>302</v>
      </c>
      <c r="F59" s="2" t="s">
        <v>71</v>
      </c>
      <c r="G59" s="2">
        <v>1</v>
      </c>
      <c r="H59" s="2" t="s">
        <v>273</v>
      </c>
      <c r="I59" s="2" t="s">
        <v>393</v>
      </c>
      <c r="J59" s="2">
        <v>20160531</v>
      </c>
      <c r="K59" s="2">
        <v>20160531</v>
      </c>
      <c r="L59" s="2">
        <v>1007</v>
      </c>
      <c r="M59" s="2" t="s">
        <v>303</v>
      </c>
      <c r="N59" s="2" t="s">
        <v>303</v>
      </c>
      <c r="O59" s="2" t="s">
        <v>304</v>
      </c>
      <c r="P59" s="2" t="s">
        <v>286</v>
      </c>
      <c r="Q59" s="2" t="s">
        <v>76</v>
      </c>
      <c r="R59" s="2" t="s">
        <v>77</v>
      </c>
      <c r="U59" s="2" t="s">
        <v>287</v>
      </c>
      <c r="V59" s="2" t="s">
        <v>79</v>
      </c>
      <c r="W59" s="2" t="s">
        <v>80</v>
      </c>
      <c r="X59" s="2" t="s">
        <v>81</v>
      </c>
      <c r="Y59" s="2" t="s">
        <v>81</v>
      </c>
      <c r="Z59" s="2">
        <v>5</v>
      </c>
      <c r="AA59" s="2">
        <v>5</v>
      </c>
      <c r="AD59" s="2">
        <v>20160630</v>
      </c>
      <c r="AE59" s="2">
        <v>20160630</v>
      </c>
      <c r="AJ59" s="2">
        <v>20160531</v>
      </c>
      <c r="AK59" s="2" t="s">
        <v>81</v>
      </c>
      <c r="AL59" s="2">
        <v>2847.87</v>
      </c>
      <c r="AM59" s="2">
        <v>2847.87</v>
      </c>
      <c r="AN59" s="2">
        <v>-270.48</v>
      </c>
      <c r="AO59" s="2">
        <v>-270.48</v>
      </c>
      <c r="AP59" s="4" t="b">
        <f>COUNTIF(资产分类!B:B,当前年度!A59)=1</f>
        <v>1</v>
      </c>
      <c r="AQ59" s="4" t="b">
        <f>COUNTIF(单位编码!C:C,H59)=1</f>
        <v>1</v>
      </c>
      <c r="AR59" s="4" t="b">
        <f t="shared" si="0"/>
        <v>1</v>
      </c>
      <c r="AS59" s="4" t="b">
        <f>COUNTIF(业务范围!B:B,L59)=1</f>
        <v>1</v>
      </c>
      <c r="AT59" s="4" t="b">
        <f>COUNTIF(成本中心!B:B,当前年度!M59)=1</f>
        <v>1</v>
      </c>
      <c r="AU59" s="4" t="b">
        <f>COUNTIF(成本中心!B:B,当前年度!N59)=1</f>
        <v>1</v>
      </c>
      <c r="AV59" s="4" t="b">
        <f>COUNTIF(资产状态!B:B,当前年度!Q59)=1</f>
        <v>1</v>
      </c>
      <c r="AW59" s="4" t="b">
        <f>COUNTIF(资产增加、减少方式!B:C,当前年度!R59)=1</f>
        <v>1</v>
      </c>
      <c r="AX59" s="4" t="b">
        <f t="shared" si="1"/>
        <v>1</v>
      </c>
      <c r="AY59" s="4" t="b">
        <f>COUNTIF(折旧码!B:B,当前年度!X59)=1</f>
        <v>1</v>
      </c>
      <c r="AZ59" s="55">
        <f>AL59*(1-VLOOKUP(X59,折旧码!B:D,3,FALSE))*((11-MID(AD59,5,2)+1)/(Z59*12+AB59))</f>
        <v>270.54764999999998</v>
      </c>
      <c r="BA59" s="56">
        <f t="shared" si="2"/>
        <v>6.7649999999957799E-2</v>
      </c>
      <c r="BB59" s="4" t="b">
        <f>IF(LEFT(J59,4)=LEFT(AD59,4),MID(AD59,5,2)-MID(J59,5,2)=VLOOKUP(X59,折旧码!B:E,4,FALSE),FALSE)</f>
        <v>1</v>
      </c>
    </row>
    <row r="60" spans="1:54" hidden="1" x14ac:dyDescent="0.35">
      <c r="A60" s="2" t="s">
        <v>210</v>
      </c>
      <c r="B60" s="2">
        <v>9629</v>
      </c>
      <c r="C60" s="2" t="s">
        <v>281</v>
      </c>
      <c r="D60" s="2" t="s">
        <v>305</v>
      </c>
      <c r="E60" s="2" t="s">
        <v>306</v>
      </c>
      <c r="F60" s="2" t="s">
        <v>71</v>
      </c>
      <c r="G60" s="2">
        <v>1</v>
      </c>
      <c r="H60" s="2" t="s">
        <v>273</v>
      </c>
      <c r="I60" s="2" t="s">
        <v>393</v>
      </c>
      <c r="J60" s="2">
        <v>20160531</v>
      </c>
      <c r="K60" s="2">
        <v>20160531</v>
      </c>
      <c r="L60" s="2">
        <v>1007</v>
      </c>
      <c r="M60" s="2" t="s">
        <v>307</v>
      </c>
      <c r="N60" s="2" t="s">
        <v>307</v>
      </c>
      <c r="O60" s="2" t="s">
        <v>308</v>
      </c>
      <c r="P60" s="2" t="s">
        <v>286</v>
      </c>
      <c r="Q60" s="2" t="s">
        <v>76</v>
      </c>
      <c r="R60" s="2" t="s">
        <v>77</v>
      </c>
      <c r="U60" s="2" t="s">
        <v>287</v>
      </c>
      <c r="V60" s="2" t="s">
        <v>79</v>
      </c>
      <c r="W60" s="2" t="s">
        <v>80</v>
      </c>
      <c r="X60" s="2" t="s">
        <v>81</v>
      </c>
      <c r="Y60" s="2" t="s">
        <v>81</v>
      </c>
      <c r="Z60" s="2">
        <v>5</v>
      </c>
      <c r="AA60" s="2">
        <v>5</v>
      </c>
      <c r="AD60" s="2">
        <v>20160630</v>
      </c>
      <c r="AE60" s="2">
        <v>20160630</v>
      </c>
      <c r="AJ60" s="2">
        <v>20160531</v>
      </c>
      <c r="AK60" s="2" t="s">
        <v>81</v>
      </c>
      <c r="AL60" s="2">
        <v>2847.87</v>
      </c>
      <c r="AM60" s="2">
        <v>2847.87</v>
      </c>
      <c r="AN60" s="2">
        <v>-270.48</v>
      </c>
      <c r="AO60" s="2">
        <v>-270.48</v>
      </c>
      <c r="AP60" s="4" t="b">
        <f>COUNTIF(资产分类!B:B,当前年度!A60)=1</f>
        <v>1</v>
      </c>
      <c r="AQ60" s="4" t="b">
        <f>COUNTIF(单位编码!C:C,H60)=1</f>
        <v>1</v>
      </c>
      <c r="AR60" s="4" t="b">
        <f t="shared" si="0"/>
        <v>1</v>
      </c>
      <c r="AS60" s="4" t="b">
        <f>COUNTIF(业务范围!B:B,L60)=1</f>
        <v>1</v>
      </c>
      <c r="AT60" s="4" t="b">
        <f>COUNTIF(成本中心!B:B,当前年度!M60)=1</f>
        <v>1</v>
      </c>
      <c r="AU60" s="4" t="b">
        <f>COUNTIF(成本中心!B:B,当前年度!N60)=1</f>
        <v>1</v>
      </c>
      <c r="AV60" s="4" t="b">
        <f>COUNTIF(资产状态!B:B,当前年度!Q60)=1</f>
        <v>1</v>
      </c>
      <c r="AW60" s="4" t="b">
        <f>COUNTIF(资产增加、减少方式!B:C,当前年度!R60)=1</f>
        <v>1</v>
      </c>
      <c r="AX60" s="4" t="b">
        <f t="shared" si="1"/>
        <v>1</v>
      </c>
      <c r="AY60" s="4" t="b">
        <f>COUNTIF(折旧码!B:B,当前年度!X60)=1</f>
        <v>1</v>
      </c>
      <c r="AZ60" s="55">
        <f>AL60*(1-VLOOKUP(X60,折旧码!B:D,3,FALSE))*((11-MID(AD60,5,2)+1)/(Z60*12+AB60))</f>
        <v>270.54764999999998</v>
      </c>
      <c r="BA60" s="56">
        <f t="shared" si="2"/>
        <v>6.7649999999957799E-2</v>
      </c>
      <c r="BB60" s="4" t="b">
        <f>IF(LEFT(J60,4)=LEFT(AD60,4),MID(AD60,5,2)-MID(J60,5,2)=VLOOKUP(X60,折旧码!B:E,4,FALSE),FALSE)</f>
        <v>1</v>
      </c>
    </row>
    <row r="61" spans="1:54" hidden="1" x14ac:dyDescent="0.35">
      <c r="A61" s="2" t="s">
        <v>210</v>
      </c>
      <c r="B61" s="2">
        <v>9629</v>
      </c>
      <c r="C61" s="2" t="s">
        <v>309</v>
      </c>
      <c r="D61" s="2" t="s">
        <v>295</v>
      </c>
      <c r="E61" s="2" t="s">
        <v>310</v>
      </c>
      <c r="F61" s="2" t="s">
        <v>71</v>
      </c>
      <c r="G61" s="2">
        <v>1</v>
      </c>
      <c r="H61" s="2" t="s">
        <v>273</v>
      </c>
      <c r="I61" s="2" t="s">
        <v>393</v>
      </c>
      <c r="J61" s="2">
        <v>20160531</v>
      </c>
      <c r="K61" s="2">
        <v>20160531</v>
      </c>
      <c r="L61" s="2">
        <v>1007</v>
      </c>
      <c r="M61" s="2" t="s">
        <v>297</v>
      </c>
      <c r="N61" s="2" t="s">
        <v>297</v>
      </c>
      <c r="O61" s="2" t="s">
        <v>289</v>
      </c>
      <c r="P61" s="2" t="s">
        <v>311</v>
      </c>
      <c r="Q61" s="2" t="s">
        <v>76</v>
      </c>
      <c r="R61" s="2" t="s">
        <v>77</v>
      </c>
      <c r="U61" s="2" t="s">
        <v>312</v>
      </c>
      <c r="V61" s="2" t="s">
        <v>79</v>
      </c>
      <c r="W61" s="2" t="s">
        <v>80</v>
      </c>
      <c r="X61" s="2" t="s">
        <v>81</v>
      </c>
      <c r="Y61" s="2" t="s">
        <v>81</v>
      </c>
      <c r="Z61" s="2">
        <v>5</v>
      </c>
      <c r="AA61" s="2">
        <v>5</v>
      </c>
      <c r="AD61" s="2">
        <v>20160630</v>
      </c>
      <c r="AE61" s="2">
        <v>20160630</v>
      </c>
      <c r="AJ61" s="2">
        <v>20160531</v>
      </c>
      <c r="AK61" s="2" t="s">
        <v>81</v>
      </c>
      <c r="AL61" s="2">
        <v>4999</v>
      </c>
      <c r="AM61" s="2">
        <v>4999</v>
      </c>
      <c r="AN61" s="2">
        <v>-474.78</v>
      </c>
      <c r="AO61" s="2">
        <v>-474.78</v>
      </c>
      <c r="AP61" s="4" t="b">
        <f>COUNTIF(资产分类!B:B,当前年度!A61)=1</f>
        <v>1</v>
      </c>
      <c r="AQ61" s="4" t="b">
        <f>COUNTIF(单位编码!C:C,H61)=1</f>
        <v>1</v>
      </c>
      <c r="AR61" s="4" t="b">
        <f t="shared" si="0"/>
        <v>1</v>
      </c>
      <c r="AS61" s="4" t="b">
        <f>COUNTIF(业务范围!B:B,L61)=1</f>
        <v>1</v>
      </c>
      <c r="AT61" s="4" t="b">
        <f>COUNTIF(成本中心!B:B,当前年度!M61)=1</f>
        <v>1</v>
      </c>
      <c r="AU61" s="4" t="b">
        <f>COUNTIF(成本中心!B:B,当前年度!N61)=1</f>
        <v>1</v>
      </c>
      <c r="AV61" s="4" t="b">
        <f>COUNTIF(资产状态!B:B,当前年度!Q61)=1</f>
        <v>1</v>
      </c>
      <c r="AW61" s="4" t="b">
        <f>COUNTIF(资产增加、减少方式!B:C,当前年度!R61)=1</f>
        <v>1</v>
      </c>
      <c r="AX61" s="4" t="b">
        <f t="shared" si="1"/>
        <v>1</v>
      </c>
      <c r="AY61" s="4" t="b">
        <f>COUNTIF(折旧码!B:B,当前年度!X61)=1</f>
        <v>1</v>
      </c>
      <c r="AZ61" s="55">
        <f>AL61*(1-VLOOKUP(X61,折旧码!B:D,3,FALSE))*((11-MID(AD61,5,2)+1)/(Z61*12+AB61))</f>
        <v>474.90500000000003</v>
      </c>
      <c r="BA61" s="56">
        <f t="shared" si="2"/>
        <v>0.12500000000005684</v>
      </c>
      <c r="BB61" s="4" t="b">
        <f>IF(LEFT(J61,4)=LEFT(AD61,4),MID(AD61,5,2)-MID(J61,5,2)=VLOOKUP(X61,折旧码!B:E,4,FALSE),FALSE)</f>
        <v>1</v>
      </c>
    </row>
    <row r="62" spans="1:54" hidden="1" x14ac:dyDescent="0.35">
      <c r="A62" s="2" t="s">
        <v>210</v>
      </c>
      <c r="B62" s="2">
        <v>9629</v>
      </c>
      <c r="C62" s="2" t="s">
        <v>313</v>
      </c>
      <c r="D62" s="2" t="s">
        <v>295</v>
      </c>
      <c r="E62" s="2" t="s">
        <v>314</v>
      </c>
      <c r="F62" s="2" t="s">
        <v>71</v>
      </c>
      <c r="G62" s="2">
        <v>1</v>
      </c>
      <c r="H62" s="2" t="s">
        <v>273</v>
      </c>
      <c r="I62" s="2" t="s">
        <v>393</v>
      </c>
      <c r="J62" s="2">
        <v>20160531</v>
      </c>
      <c r="K62" s="2">
        <v>20160531</v>
      </c>
      <c r="L62" s="2">
        <v>1007</v>
      </c>
      <c r="M62" s="2" t="s">
        <v>297</v>
      </c>
      <c r="N62" s="2" t="s">
        <v>297</v>
      </c>
      <c r="O62" s="2" t="s">
        <v>298</v>
      </c>
      <c r="P62" s="2" t="s">
        <v>313</v>
      </c>
      <c r="Q62" s="2" t="s">
        <v>76</v>
      </c>
      <c r="R62" s="2" t="s">
        <v>77</v>
      </c>
      <c r="U62" s="2" t="s">
        <v>315</v>
      </c>
      <c r="V62" s="2" t="s">
        <v>79</v>
      </c>
      <c r="W62" s="2" t="s">
        <v>80</v>
      </c>
      <c r="X62" s="2" t="s">
        <v>81</v>
      </c>
      <c r="Y62" s="2" t="s">
        <v>81</v>
      </c>
      <c r="Z62" s="2">
        <v>5</v>
      </c>
      <c r="AA62" s="2">
        <v>5</v>
      </c>
      <c r="AD62" s="2">
        <v>20160630</v>
      </c>
      <c r="AE62" s="2">
        <v>20160630</v>
      </c>
      <c r="AJ62" s="2">
        <v>20160531</v>
      </c>
      <c r="AK62" s="2" t="s">
        <v>81</v>
      </c>
      <c r="AL62" s="2">
        <v>3811.97</v>
      </c>
      <c r="AM62" s="2">
        <v>3811.97</v>
      </c>
      <c r="AN62" s="2">
        <v>-362.04</v>
      </c>
      <c r="AO62" s="2">
        <v>-362.04</v>
      </c>
      <c r="AP62" s="4" t="b">
        <f>COUNTIF(资产分类!B:B,当前年度!A62)=1</f>
        <v>1</v>
      </c>
      <c r="AQ62" s="4" t="b">
        <f>COUNTIF(单位编码!C:C,H62)=1</f>
        <v>1</v>
      </c>
      <c r="AR62" s="4" t="b">
        <f t="shared" si="0"/>
        <v>1</v>
      </c>
      <c r="AS62" s="4" t="b">
        <f>COUNTIF(业务范围!B:B,L62)=1</f>
        <v>1</v>
      </c>
      <c r="AT62" s="4" t="b">
        <f>COUNTIF(成本中心!B:B,当前年度!M62)=1</f>
        <v>1</v>
      </c>
      <c r="AU62" s="4" t="b">
        <f>COUNTIF(成本中心!B:B,当前年度!N62)=1</f>
        <v>1</v>
      </c>
      <c r="AV62" s="4" t="b">
        <f>COUNTIF(资产状态!B:B,当前年度!Q62)=1</f>
        <v>1</v>
      </c>
      <c r="AW62" s="4" t="b">
        <f>COUNTIF(资产增加、减少方式!B:C,当前年度!R62)=1</f>
        <v>1</v>
      </c>
      <c r="AX62" s="4" t="b">
        <f t="shared" si="1"/>
        <v>1</v>
      </c>
      <c r="AY62" s="4" t="b">
        <f>COUNTIF(折旧码!B:B,当前年度!X62)=1</f>
        <v>1</v>
      </c>
      <c r="AZ62" s="55">
        <f>AL62*(1-VLOOKUP(X62,折旧码!B:D,3,FALSE))*((11-MID(AD62,5,2)+1)/(Z62*12+AB62))</f>
        <v>362.13715000000002</v>
      </c>
      <c r="BA62" s="56">
        <f t="shared" si="2"/>
        <v>9.7149999999999181E-2</v>
      </c>
      <c r="BB62" s="4" t="b">
        <f>IF(LEFT(J62,4)=LEFT(AD62,4),MID(AD62,5,2)-MID(J62,5,2)=VLOOKUP(X62,折旧码!B:E,4,FALSE),FALSE)</f>
        <v>1</v>
      </c>
    </row>
    <row r="63" spans="1:54" hidden="1" x14ac:dyDescent="0.35">
      <c r="A63" s="2" t="s">
        <v>226</v>
      </c>
      <c r="B63" s="2">
        <v>9769</v>
      </c>
      <c r="C63" s="2" t="s">
        <v>316</v>
      </c>
      <c r="D63" s="2" t="s">
        <v>282</v>
      </c>
      <c r="E63" s="2" t="s">
        <v>317</v>
      </c>
      <c r="F63" s="2" t="s">
        <v>71</v>
      </c>
      <c r="G63" s="2">
        <v>1</v>
      </c>
      <c r="H63" s="2" t="s">
        <v>273</v>
      </c>
      <c r="I63" s="2" t="s">
        <v>403</v>
      </c>
      <c r="J63" s="2">
        <v>20160420</v>
      </c>
      <c r="K63" s="2">
        <v>20160420</v>
      </c>
      <c r="L63" s="2">
        <v>1007</v>
      </c>
      <c r="M63" s="2" t="s">
        <v>318</v>
      </c>
      <c r="N63" s="2" t="s">
        <v>318</v>
      </c>
      <c r="O63" s="2" t="s">
        <v>319</v>
      </c>
      <c r="P63" s="2" t="s">
        <v>320</v>
      </c>
      <c r="Q63" s="2" t="s">
        <v>76</v>
      </c>
      <c r="R63" s="2" t="s">
        <v>77</v>
      </c>
      <c r="U63" s="2" t="s">
        <v>321</v>
      </c>
      <c r="V63" s="2" t="s">
        <v>79</v>
      </c>
      <c r="W63" s="2" t="s">
        <v>80</v>
      </c>
      <c r="X63" s="2" t="s">
        <v>88</v>
      </c>
      <c r="Y63" s="2" t="s">
        <v>88</v>
      </c>
      <c r="Z63" s="2">
        <v>5</v>
      </c>
      <c r="AA63" s="2">
        <v>5</v>
      </c>
      <c r="AB63" s="2">
        <v>0</v>
      </c>
      <c r="AC63" s="2">
        <v>0</v>
      </c>
      <c r="AD63" s="2">
        <v>20160501</v>
      </c>
      <c r="AE63" s="2">
        <v>20160501</v>
      </c>
      <c r="AJ63" s="2">
        <v>20160420</v>
      </c>
      <c r="AK63" s="2" t="s">
        <v>81</v>
      </c>
      <c r="AL63" s="2">
        <v>3800</v>
      </c>
      <c r="AM63" s="2">
        <v>3800</v>
      </c>
      <c r="AN63" s="2">
        <v>-444.22</v>
      </c>
      <c r="AO63" s="2">
        <v>-444.22</v>
      </c>
      <c r="AP63" s="4" t="b">
        <f>COUNTIF(资产分类!B:B,当前年度!A63)=1</f>
        <v>1</v>
      </c>
      <c r="AQ63" s="4" t="b">
        <f>COUNTIF(单位编码!C:C,H63)=1</f>
        <v>1</v>
      </c>
      <c r="AR63" s="4" t="b">
        <f t="shared" si="0"/>
        <v>1</v>
      </c>
      <c r="AS63" s="4" t="b">
        <f>COUNTIF(业务范围!B:B,L63)=1</f>
        <v>1</v>
      </c>
      <c r="AT63" s="4" t="b">
        <f>COUNTIF(成本中心!B:B,当前年度!M63)=1</f>
        <v>1</v>
      </c>
      <c r="AU63" s="4" t="b">
        <f>COUNTIF(成本中心!B:B,当前年度!N63)=1</f>
        <v>1</v>
      </c>
      <c r="AV63" s="4" t="b">
        <f>COUNTIF(资产状态!B:B,当前年度!Q63)=1</f>
        <v>1</v>
      </c>
      <c r="AW63" s="4" t="b">
        <f>COUNTIF(资产增加、减少方式!B:C,当前年度!R63)=1</f>
        <v>1</v>
      </c>
      <c r="AX63" s="4" t="b">
        <f t="shared" si="1"/>
        <v>1</v>
      </c>
      <c r="AY63" s="4" t="b">
        <f>COUNTIF(折旧码!B:B,当前年度!X63)=1</f>
        <v>1</v>
      </c>
      <c r="AZ63" s="55">
        <f>AL63*(1-VLOOKUP(X63,折旧码!B:D,3,FALSE))*((11-MID(AD63,5,2)+1)/(Z63*12+AB63))</f>
        <v>443.33333333333331</v>
      </c>
      <c r="BA63" s="56">
        <f t="shared" si="2"/>
        <v>-0.8866666666667129</v>
      </c>
      <c r="BB63" s="4" t="b">
        <f>IF(LEFT(J63,4)=LEFT(AD63,4),MID(AD63,5,2)-MID(J63,5,2)=VLOOKUP(X63,折旧码!B:E,4,FALSE),FALSE)</f>
        <v>1</v>
      </c>
    </row>
    <row r="64" spans="1:54" hidden="1" x14ac:dyDescent="0.35">
      <c r="A64" s="2" t="s">
        <v>226</v>
      </c>
      <c r="B64" s="2">
        <v>9769</v>
      </c>
      <c r="C64" s="2" t="s">
        <v>322</v>
      </c>
      <c r="D64" s="2" t="s">
        <v>301</v>
      </c>
      <c r="E64" s="2" t="s">
        <v>323</v>
      </c>
      <c r="F64" s="2" t="s">
        <v>71</v>
      </c>
      <c r="G64" s="2">
        <v>1</v>
      </c>
      <c r="H64" s="2" t="s">
        <v>273</v>
      </c>
      <c r="I64" s="2" t="s">
        <v>404</v>
      </c>
      <c r="J64" s="2">
        <v>20160628</v>
      </c>
      <c r="K64" s="2">
        <v>20160628</v>
      </c>
      <c r="L64" s="2">
        <v>1007</v>
      </c>
      <c r="M64" s="2" t="s">
        <v>324</v>
      </c>
      <c r="N64" s="2" t="s">
        <v>324</v>
      </c>
      <c r="O64" s="2" t="s">
        <v>325</v>
      </c>
      <c r="P64" s="2" t="s">
        <v>326</v>
      </c>
      <c r="Q64" s="2" t="s">
        <v>76</v>
      </c>
      <c r="R64" s="2" t="s">
        <v>77</v>
      </c>
      <c r="U64" s="2" t="s">
        <v>327</v>
      </c>
      <c r="V64" s="2" t="s">
        <v>79</v>
      </c>
      <c r="W64" s="2" t="s">
        <v>80</v>
      </c>
      <c r="X64" s="2" t="s">
        <v>88</v>
      </c>
      <c r="Y64" s="2" t="s">
        <v>88</v>
      </c>
      <c r="Z64" s="2">
        <v>5</v>
      </c>
      <c r="AA64" s="2">
        <v>5</v>
      </c>
      <c r="AB64" s="2">
        <v>0</v>
      </c>
      <c r="AC64" s="2">
        <v>0</v>
      </c>
      <c r="AD64" s="2">
        <v>20160701</v>
      </c>
      <c r="AE64" s="2">
        <v>20160701</v>
      </c>
      <c r="AJ64" s="2">
        <v>20160608</v>
      </c>
      <c r="AK64" s="2" t="s">
        <v>81</v>
      </c>
      <c r="AL64" s="2">
        <v>2800</v>
      </c>
      <c r="AM64" s="2">
        <v>2800</v>
      </c>
      <c r="AN64" s="2">
        <v>-233.8</v>
      </c>
      <c r="AO64" s="2">
        <v>-233.8</v>
      </c>
      <c r="AP64" s="4" t="b">
        <f>COUNTIF(资产分类!B:B,当前年度!A64)=1</f>
        <v>1</v>
      </c>
      <c r="AQ64" s="4" t="b">
        <f>COUNTIF(单位编码!C:C,H64)=1</f>
        <v>1</v>
      </c>
      <c r="AR64" s="4" t="b">
        <f t="shared" si="0"/>
        <v>1</v>
      </c>
      <c r="AS64" s="4" t="b">
        <f>COUNTIF(业务范围!B:B,L64)=1</f>
        <v>1</v>
      </c>
      <c r="AT64" s="4" t="b">
        <f>COUNTIF(成本中心!B:B,当前年度!M64)=1</f>
        <v>1</v>
      </c>
      <c r="AU64" s="4" t="b">
        <f>COUNTIF(成本中心!B:B,当前年度!N64)=1</f>
        <v>1</v>
      </c>
      <c r="AV64" s="4" t="b">
        <f>COUNTIF(资产状态!B:B,当前年度!Q64)=1</f>
        <v>1</v>
      </c>
      <c r="AW64" s="4" t="b">
        <f>COUNTIF(资产增加、减少方式!B:C,当前年度!R64)=1</f>
        <v>1</v>
      </c>
      <c r="AX64" s="4" t="b">
        <f t="shared" si="1"/>
        <v>1</v>
      </c>
      <c r="AY64" s="4" t="b">
        <f>COUNTIF(折旧码!B:B,当前年度!X64)=1</f>
        <v>1</v>
      </c>
      <c r="AZ64" s="55">
        <f>AL64*(1-VLOOKUP(X64,折旧码!B:D,3,FALSE))*((11-MID(AD64,5,2)+1)/(Z64*12+AB64))</f>
        <v>233.33333333333331</v>
      </c>
      <c r="BA64" s="56">
        <f t="shared" si="2"/>
        <v>-0.46666666666669698</v>
      </c>
      <c r="BB64" s="4" t="b">
        <f>IF(LEFT(J64,4)=LEFT(AD64,4),MID(AD64,5,2)-MID(J64,5,2)=VLOOKUP(X64,折旧码!B:E,4,FALSE),FALSE)</f>
        <v>1</v>
      </c>
    </row>
    <row r="65" spans="1:54" hidden="1" x14ac:dyDescent="0.35">
      <c r="A65" s="2" t="s">
        <v>226</v>
      </c>
      <c r="B65" s="2">
        <v>9769</v>
      </c>
      <c r="C65" s="2" t="s">
        <v>322</v>
      </c>
      <c r="D65" s="2" t="s">
        <v>301</v>
      </c>
      <c r="E65" s="2" t="s">
        <v>328</v>
      </c>
      <c r="F65" s="2" t="s">
        <v>71</v>
      </c>
      <c r="G65" s="2">
        <v>1</v>
      </c>
      <c r="H65" s="2" t="s">
        <v>273</v>
      </c>
      <c r="I65" s="2" t="s">
        <v>404</v>
      </c>
      <c r="J65" s="2">
        <v>20160608</v>
      </c>
      <c r="K65" s="2">
        <v>20160608</v>
      </c>
      <c r="L65" s="2">
        <v>1007</v>
      </c>
      <c r="M65" s="2" t="s">
        <v>324</v>
      </c>
      <c r="N65" s="2" t="s">
        <v>324</v>
      </c>
      <c r="O65" s="2" t="s">
        <v>325</v>
      </c>
      <c r="P65" s="2" t="s">
        <v>326</v>
      </c>
      <c r="Q65" s="2" t="s">
        <v>76</v>
      </c>
      <c r="R65" s="2" t="s">
        <v>77</v>
      </c>
      <c r="U65" s="2" t="s">
        <v>327</v>
      </c>
      <c r="V65" s="2" t="s">
        <v>79</v>
      </c>
      <c r="W65" s="2" t="s">
        <v>80</v>
      </c>
      <c r="X65" s="2" t="s">
        <v>88</v>
      </c>
      <c r="Y65" s="2" t="s">
        <v>88</v>
      </c>
      <c r="Z65" s="2">
        <v>5</v>
      </c>
      <c r="AA65" s="2">
        <v>5</v>
      </c>
      <c r="AB65" s="2">
        <v>0</v>
      </c>
      <c r="AC65" s="2">
        <v>0</v>
      </c>
      <c r="AD65" s="2">
        <v>20160701</v>
      </c>
      <c r="AE65" s="2">
        <v>20160701</v>
      </c>
      <c r="AJ65" s="2">
        <v>20160608</v>
      </c>
      <c r="AK65" s="2" t="s">
        <v>81</v>
      </c>
      <c r="AL65" s="2">
        <v>2800</v>
      </c>
      <c r="AM65" s="2">
        <v>2800</v>
      </c>
      <c r="AN65" s="2">
        <v>-233.8</v>
      </c>
      <c r="AO65" s="2">
        <v>-233.8</v>
      </c>
      <c r="AP65" s="4" t="b">
        <f>COUNTIF(资产分类!B:B,当前年度!A65)=1</f>
        <v>1</v>
      </c>
      <c r="AQ65" s="4" t="b">
        <f>COUNTIF(单位编码!C:C,H65)=1</f>
        <v>1</v>
      </c>
      <c r="AR65" s="4" t="b">
        <f t="shared" si="0"/>
        <v>1</v>
      </c>
      <c r="AS65" s="4" t="b">
        <f>COUNTIF(业务范围!B:B,L65)=1</f>
        <v>1</v>
      </c>
      <c r="AT65" s="4" t="b">
        <f>COUNTIF(成本中心!B:B,当前年度!M65)=1</f>
        <v>1</v>
      </c>
      <c r="AU65" s="4" t="b">
        <f>COUNTIF(成本中心!B:B,当前年度!N65)=1</f>
        <v>1</v>
      </c>
      <c r="AV65" s="4" t="b">
        <f>COUNTIF(资产状态!B:B,当前年度!Q65)=1</f>
        <v>1</v>
      </c>
      <c r="AW65" s="4" t="b">
        <f>COUNTIF(资产增加、减少方式!B:C,当前年度!R65)=1</f>
        <v>1</v>
      </c>
      <c r="AX65" s="4" t="b">
        <f t="shared" si="1"/>
        <v>1</v>
      </c>
      <c r="AY65" s="4" t="b">
        <f>COUNTIF(折旧码!B:B,当前年度!X65)=1</f>
        <v>1</v>
      </c>
      <c r="AZ65" s="55">
        <f>AL65*(1-VLOOKUP(X65,折旧码!B:D,3,FALSE))*((11-MID(AD65,5,2)+1)/(Z65*12+AB65))</f>
        <v>233.33333333333331</v>
      </c>
      <c r="BA65" s="56">
        <f t="shared" si="2"/>
        <v>-0.46666666666669698</v>
      </c>
      <c r="BB65" s="4" t="b">
        <f>IF(LEFT(J65,4)=LEFT(AD65,4),MID(AD65,5,2)-MID(J65,5,2)=VLOOKUP(X65,折旧码!B:E,4,FALSE),FALSE)</f>
        <v>1</v>
      </c>
    </row>
    <row r="66" spans="1:54" x14ac:dyDescent="0.35">
      <c r="A66" s="2" t="s">
        <v>210</v>
      </c>
      <c r="B66" s="2">
        <v>9769</v>
      </c>
      <c r="C66" s="2" t="s">
        <v>329</v>
      </c>
      <c r="D66" s="2" t="s">
        <v>330</v>
      </c>
      <c r="E66" s="2" t="s">
        <v>331</v>
      </c>
      <c r="F66" s="2" t="s">
        <v>71</v>
      </c>
      <c r="G66" s="2">
        <v>1</v>
      </c>
      <c r="H66" s="2" t="s">
        <v>273</v>
      </c>
      <c r="I66" s="2" t="s">
        <v>405</v>
      </c>
      <c r="J66" s="2">
        <v>20160628</v>
      </c>
      <c r="K66" s="2">
        <v>20160628</v>
      </c>
      <c r="L66" s="2">
        <v>1007</v>
      </c>
      <c r="M66" s="2" t="s">
        <v>332</v>
      </c>
      <c r="N66" s="2" t="s">
        <v>332</v>
      </c>
      <c r="O66" s="2" t="s">
        <v>333</v>
      </c>
      <c r="P66" s="2" t="s">
        <v>334</v>
      </c>
      <c r="Q66" s="2" t="s">
        <v>76</v>
      </c>
      <c r="R66" s="2" t="s">
        <v>77</v>
      </c>
      <c r="U66" s="2" t="s">
        <v>335</v>
      </c>
      <c r="V66" s="2" t="s">
        <v>79</v>
      </c>
      <c r="W66" s="2" t="s">
        <v>80</v>
      </c>
      <c r="X66" s="2" t="s">
        <v>88</v>
      </c>
      <c r="Y66" s="2" t="s">
        <v>88</v>
      </c>
      <c r="Z66" s="2">
        <v>5</v>
      </c>
      <c r="AA66" s="2">
        <v>5</v>
      </c>
      <c r="AB66" s="2">
        <v>0</v>
      </c>
      <c r="AC66" s="2">
        <v>0</v>
      </c>
      <c r="AD66" s="2">
        <v>20160701</v>
      </c>
      <c r="AE66" s="2">
        <v>20160701</v>
      </c>
      <c r="AJ66" s="2">
        <v>20160628</v>
      </c>
      <c r="AK66" s="2" t="s">
        <v>81</v>
      </c>
      <c r="AL66" s="2">
        <v>11964.96</v>
      </c>
      <c r="AM66" s="2">
        <v>11964.96</v>
      </c>
      <c r="AN66" s="2">
        <v>-999.05</v>
      </c>
      <c r="AO66" s="2">
        <v>-999.05</v>
      </c>
      <c r="AP66" s="4" t="b">
        <f>COUNTIF(资产分类!B:B,当前年度!A66)=1</f>
        <v>1</v>
      </c>
      <c r="AQ66" s="4" t="b">
        <f>COUNTIF(单位编码!C:C,H66)=1</f>
        <v>1</v>
      </c>
      <c r="AR66" s="4" t="b">
        <f t="shared" si="0"/>
        <v>1</v>
      </c>
      <c r="AS66" s="4" t="b">
        <f>COUNTIF(业务范围!B:B,L66)=1</f>
        <v>1</v>
      </c>
      <c r="AT66" s="4" t="b">
        <f>COUNTIF(成本中心!B:B,当前年度!M66)=1</f>
        <v>1</v>
      </c>
      <c r="AU66" s="4" t="b">
        <f>COUNTIF(成本中心!B:B,当前年度!N66)=1</f>
        <v>1</v>
      </c>
      <c r="AV66" s="4" t="b">
        <f>COUNTIF(资产状态!B:B,当前年度!Q66)=1</f>
        <v>1</v>
      </c>
      <c r="AW66" s="4" t="b">
        <f>COUNTIF(资产增加、减少方式!B:C,当前年度!R66)=1</f>
        <v>1</v>
      </c>
      <c r="AX66" s="4" t="b">
        <f t="shared" si="1"/>
        <v>1</v>
      </c>
      <c r="AY66" s="4" t="b">
        <f>COUNTIF(折旧码!B:B,当前年度!X66)=1</f>
        <v>1</v>
      </c>
      <c r="AZ66" s="55">
        <f>AL66*(1-VLOOKUP(X66,折旧码!B:D,3,FALSE))*((11-MID(AD66,5,2)+1)/(Z66*12+AB66))</f>
        <v>997.07999999999993</v>
      </c>
      <c r="BA66" s="56">
        <f t="shared" si="2"/>
        <v>-1.9700000000000273</v>
      </c>
      <c r="BB66" s="4" t="b">
        <f>IF(LEFT(J66,4)=LEFT(AD66,4),MID(AD66,5,2)-MID(J66,5,2)=VLOOKUP(X66,折旧码!B:E,4,FALSE),FALSE)</f>
        <v>1</v>
      </c>
    </row>
    <row r="67" spans="1:54" hidden="1" x14ac:dyDescent="0.35">
      <c r="A67" s="2" t="s">
        <v>210</v>
      </c>
      <c r="B67" s="2">
        <v>9769</v>
      </c>
      <c r="C67" s="2" t="s">
        <v>281</v>
      </c>
      <c r="D67" s="2" t="s">
        <v>282</v>
      </c>
      <c r="E67" s="2" t="s">
        <v>336</v>
      </c>
      <c r="F67" s="2" t="s">
        <v>71</v>
      </c>
      <c r="G67" s="2">
        <v>1</v>
      </c>
      <c r="H67" s="2" t="s">
        <v>273</v>
      </c>
      <c r="I67" s="2" t="s">
        <v>406</v>
      </c>
      <c r="J67" s="2">
        <v>20160630</v>
      </c>
      <c r="K67" s="2">
        <v>20160630</v>
      </c>
      <c r="L67" s="2">
        <v>1007</v>
      </c>
      <c r="M67" s="2" t="s">
        <v>318</v>
      </c>
      <c r="N67" s="2" t="s">
        <v>318</v>
      </c>
      <c r="O67" s="2" t="s">
        <v>319</v>
      </c>
      <c r="P67" s="2" t="s">
        <v>337</v>
      </c>
      <c r="Q67" s="2" t="s">
        <v>76</v>
      </c>
      <c r="R67" s="2" t="s">
        <v>77</v>
      </c>
      <c r="U67" s="2" t="s">
        <v>71</v>
      </c>
      <c r="V67" s="2" t="s">
        <v>79</v>
      </c>
      <c r="W67" s="2" t="s">
        <v>80</v>
      </c>
      <c r="X67" s="2" t="s">
        <v>88</v>
      </c>
      <c r="Y67" s="2" t="s">
        <v>88</v>
      </c>
      <c r="Z67" s="2">
        <v>5</v>
      </c>
      <c r="AA67" s="2">
        <v>5</v>
      </c>
      <c r="AB67" s="2">
        <v>0</v>
      </c>
      <c r="AC67" s="2">
        <v>0</v>
      </c>
      <c r="AD67" s="2">
        <v>20160701</v>
      </c>
      <c r="AE67" s="2">
        <v>20160701</v>
      </c>
      <c r="AJ67" s="2">
        <v>20160630</v>
      </c>
      <c r="AK67" s="2" t="s">
        <v>81</v>
      </c>
      <c r="AL67" s="2">
        <v>2136.75</v>
      </c>
      <c r="AM67" s="2">
        <v>2136.75</v>
      </c>
      <c r="AN67" s="2">
        <v>-178.4</v>
      </c>
      <c r="AO67" s="2">
        <v>-178.4</v>
      </c>
      <c r="AP67" s="4" t="b">
        <f>COUNTIF(资产分类!B:B,当前年度!A67)=1</f>
        <v>1</v>
      </c>
      <c r="AQ67" s="4" t="b">
        <f>COUNTIF(单位编码!C:C,H67)=1</f>
        <v>1</v>
      </c>
      <c r="AR67" s="4" t="b">
        <f t="shared" si="0"/>
        <v>1</v>
      </c>
      <c r="AS67" s="4" t="b">
        <f>COUNTIF(业务范围!B:B,L67)=1</f>
        <v>1</v>
      </c>
      <c r="AT67" s="4" t="b">
        <f>COUNTIF(成本中心!B:B,当前年度!M67)=1</f>
        <v>1</v>
      </c>
      <c r="AU67" s="4" t="b">
        <f>COUNTIF(成本中心!B:B,当前年度!N67)=1</f>
        <v>1</v>
      </c>
      <c r="AV67" s="4" t="b">
        <f>COUNTIF(资产状态!B:B,当前年度!Q67)=1</f>
        <v>1</v>
      </c>
      <c r="AW67" s="4" t="b">
        <f>COUNTIF(资产增加、减少方式!B:C,当前年度!R67)=1</f>
        <v>1</v>
      </c>
      <c r="AX67" s="4" t="b">
        <f t="shared" si="1"/>
        <v>1</v>
      </c>
      <c r="AY67" s="4" t="b">
        <f>COUNTIF(折旧码!B:B,当前年度!X67)=1</f>
        <v>1</v>
      </c>
      <c r="AZ67" s="55">
        <f>AL67*(1-VLOOKUP(X67,折旧码!B:D,3,FALSE))*((11-MID(AD67,5,2)+1)/(Z67*12+AB67))</f>
        <v>178.0625</v>
      </c>
      <c r="BA67" s="56">
        <f t="shared" si="2"/>
        <v>-0.33750000000000568</v>
      </c>
      <c r="BB67" s="4" t="b">
        <f>IF(LEFT(J67,4)=LEFT(AD67,4),MID(AD67,5,2)-MID(J67,5,2)=VLOOKUP(X67,折旧码!B:E,4,FALSE),FALSE)</f>
        <v>1</v>
      </c>
    </row>
    <row r="68" spans="1:54" hidden="1" x14ac:dyDescent="0.35">
      <c r="A68" s="2" t="s">
        <v>210</v>
      </c>
      <c r="B68" s="2">
        <v>9769</v>
      </c>
      <c r="C68" s="2" t="s">
        <v>281</v>
      </c>
      <c r="D68" s="2" t="s">
        <v>282</v>
      </c>
      <c r="E68" s="2" t="s">
        <v>338</v>
      </c>
      <c r="F68" s="2" t="s">
        <v>71</v>
      </c>
      <c r="G68" s="2">
        <v>1</v>
      </c>
      <c r="H68" s="2" t="s">
        <v>273</v>
      </c>
      <c r="I68" s="2" t="s">
        <v>406</v>
      </c>
      <c r="J68" s="2">
        <v>20160630</v>
      </c>
      <c r="K68" s="2">
        <v>20160630</v>
      </c>
      <c r="L68" s="2">
        <v>1007</v>
      </c>
      <c r="M68" s="2" t="s">
        <v>318</v>
      </c>
      <c r="N68" s="2" t="s">
        <v>318</v>
      </c>
      <c r="O68" s="2" t="s">
        <v>319</v>
      </c>
      <c r="P68" s="2" t="s">
        <v>337</v>
      </c>
      <c r="Q68" s="2" t="s">
        <v>76</v>
      </c>
      <c r="R68" s="2" t="s">
        <v>77</v>
      </c>
      <c r="U68" s="2" t="s">
        <v>71</v>
      </c>
      <c r="V68" s="2" t="s">
        <v>79</v>
      </c>
      <c r="W68" s="2" t="s">
        <v>80</v>
      </c>
      <c r="X68" s="2" t="s">
        <v>88</v>
      </c>
      <c r="Y68" s="2" t="s">
        <v>88</v>
      </c>
      <c r="Z68" s="2">
        <v>5</v>
      </c>
      <c r="AA68" s="2">
        <v>5</v>
      </c>
      <c r="AB68" s="2">
        <v>0</v>
      </c>
      <c r="AC68" s="2">
        <v>0</v>
      </c>
      <c r="AD68" s="2">
        <v>20160701</v>
      </c>
      <c r="AE68" s="2">
        <v>20160701</v>
      </c>
      <c r="AJ68" s="2">
        <v>20160630</v>
      </c>
      <c r="AK68" s="2" t="s">
        <v>81</v>
      </c>
      <c r="AL68" s="2">
        <v>2136.75</v>
      </c>
      <c r="AM68" s="2">
        <v>2136.75</v>
      </c>
      <c r="AN68" s="2">
        <v>-178.4</v>
      </c>
      <c r="AO68" s="2">
        <v>-178.4</v>
      </c>
      <c r="AP68" s="4" t="b">
        <f>COUNTIF(资产分类!B:B,当前年度!A68)=1</f>
        <v>1</v>
      </c>
      <c r="AQ68" s="4" t="b">
        <f>COUNTIF(单位编码!C:C,H68)=1</f>
        <v>1</v>
      </c>
      <c r="AR68" s="4" t="b">
        <f t="shared" ref="AR68:AR89" si="3">LEFT(J68,4)="2016"</f>
        <v>1</v>
      </c>
      <c r="AS68" s="4" t="b">
        <f>COUNTIF(业务范围!B:B,L68)=1</f>
        <v>1</v>
      </c>
      <c r="AT68" s="4" t="b">
        <f>COUNTIF(成本中心!B:B,当前年度!M68)=1</f>
        <v>1</v>
      </c>
      <c r="AU68" s="4" t="b">
        <f>COUNTIF(成本中心!B:B,当前年度!N68)=1</f>
        <v>1</v>
      </c>
      <c r="AV68" s="4" t="b">
        <f>COUNTIF(资产状态!B:B,当前年度!Q68)=1</f>
        <v>1</v>
      </c>
      <c r="AW68" s="4" t="b">
        <f>COUNTIF(资产增加、减少方式!B:C,当前年度!R68)=1</f>
        <v>1</v>
      </c>
      <c r="AX68" s="4" t="b">
        <f t="shared" ref="AX68:AX89" si="4">IF(OR(A68="Z1005",A68="Z1004",A68="Z1003"),V68&lt;&gt;"",TRUE)</f>
        <v>1</v>
      </c>
      <c r="AY68" s="4" t="b">
        <f>COUNTIF(折旧码!B:B,当前年度!X68)=1</f>
        <v>1</v>
      </c>
      <c r="AZ68" s="55">
        <f>AL68*(1-VLOOKUP(X68,折旧码!B:D,3,FALSE))*((11-MID(AD68,5,2)+1)/(Z68*12+AB68))</f>
        <v>178.0625</v>
      </c>
      <c r="BA68" s="56">
        <f t="shared" ref="BA68:BA89" si="5">AN68+AZ68</f>
        <v>-0.33750000000000568</v>
      </c>
      <c r="BB68" s="4" t="b">
        <f>IF(LEFT(J68,4)=LEFT(AD68,4),MID(AD68,5,2)-MID(J68,5,2)=VLOOKUP(X68,折旧码!B:E,4,FALSE),FALSE)</f>
        <v>1</v>
      </c>
    </row>
    <row r="69" spans="1:54" hidden="1" x14ac:dyDescent="0.35">
      <c r="A69" s="2" t="s">
        <v>210</v>
      </c>
      <c r="B69" s="2">
        <v>9769</v>
      </c>
      <c r="C69" s="2" t="s">
        <v>281</v>
      </c>
      <c r="D69" s="2" t="s">
        <v>282</v>
      </c>
      <c r="E69" s="2" t="s">
        <v>339</v>
      </c>
      <c r="F69" s="2" t="s">
        <v>71</v>
      </c>
      <c r="G69" s="2">
        <v>1</v>
      </c>
      <c r="H69" s="2" t="s">
        <v>273</v>
      </c>
      <c r="I69" s="2" t="s">
        <v>406</v>
      </c>
      <c r="J69" s="2">
        <v>20160630</v>
      </c>
      <c r="K69" s="2">
        <v>20160630</v>
      </c>
      <c r="L69" s="2">
        <v>1007</v>
      </c>
      <c r="M69" s="2" t="s">
        <v>318</v>
      </c>
      <c r="N69" s="2" t="s">
        <v>318</v>
      </c>
      <c r="O69" s="2" t="s">
        <v>319</v>
      </c>
      <c r="P69" s="2" t="s">
        <v>337</v>
      </c>
      <c r="Q69" s="2" t="s">
        <v>76</v>
      </c>
      <c r="R69" s="2" t="s">
        <v>77</v>
      </c>
      <c r="U69" s="2" t="s">
        <v>71</v>
      </c>
      <c r="V69" s="2" t="s">
        <v>79</v>
      </c>
      <c r="W69" s="2" t="s">
        <v>80</v>
      </c>
      <c r="X69" s="2" t="s">
        <v>88</v>
      </c>
      <c r="Y69" s="2" t="s">
        <v>88</v>
      </c>
      <c r="Z69" s="2">
        <v>5</v>
      </c>
      <c r="AA69" s="2">
        <v>5</v>
      </c>
      <c r="AB69" s="2">
        <v>0</v>
      </c>
      <c r="AC69" s="2">
        <v>0</v>
      </c>
      <c r="AD69" s="2">
        <v>20160701</v>
      </c>
      <c r="AE69" s="2">
        <v>20160701</v>
      </c>
      <c r="AJ69" s="2">
        <v>20160630</v>
      </c>
      <c r="AK69" s="2" t="s">
        <v>81</v>
      </c>
      <c r="AL69" s="2">
        <v>2136.75</v>
      </c>
      <c r="AM69" s="2">
        <v>2136.75</v>
      </c>
      <c r="AN69" s="2">
        <v>-178.4</v>
      </c>
      <c r="AO69" s="2">
        <v>-178.4</v>
      </c>
      <c r="AP69" s="4" t="b">
        <f>COUNTIF(资产分类!B:B,当前年度!A69)=1</f>
        <v>1</v>
      </c>
      <c r="AQ69" s="4" t="b">
        <f>COUNTIF(单位编码!C:C,H69)=1</f>
        <v>1</v>
      </c>
      <c r="AR69" s="4" t="b">
        <f t="shared" si="3"/>
        <v>1</v>
      </c>
      <c r="AS69" s="4" t="b">
        <f>COUNTIF(业务范围!B:B,L69)=1</f>
        <v>1</v>
      </c>
      <c r="AT69" s="4" t="b">
        <f>COUNTIF(成本中心!B:B,当前年度!M69)=1</f>
        <v>1</v>
      </c>
      <c r="AU69" s="4" t="b">
        <f>COUNTIF(成本中心!B:B,当前年度!N69)=1</f>
        <v>1</v>
      </c>
      <c r="AV69" s="4" t="b">
        <f>COUNTIF(资产状态!B:B,当前年度!Q69)=1</f>
        <v>1</v>
      </c>
      <c r="AW69" s="4" t="b">
        <f>COUNTIF(资产增加、减少方式!B:C,当前年度!R69)=1</f>
        <v>1</v>
      </c>
      <c r="AX69" s="4" t="b">
        <f t="shared" si="4"/>
        <v>1</v>
      </c>
      <c r="AY69" s="4" t="b">
        <f>COUNTIF(折旧码!B:B,当前年度!X69)=1</f>
        <v>1</v>
      </c>
      <c r="AZ69" s="55">
        <f>AL69*(1-VLOOKUP(X69,折旧码!B:D,3,FALSE))*((11-MID(AD69,5,2)+1)/(Z69*12+AB69))</f>
        <v>178.0625</v>
      </c>
      <c r="BA69" s="56">
        <f t="shared" si="5"/>
        <v>-0.33750000000000568</v>
      </c>
      <c r="BB69" s="4" t="b">
        <f>IF(LEFT(J69,4)=LEFT(AD69,4),MID(AD69,5,2)-MID(J69,5,2)=VLOOKUP(X69,折旧码!B:E,4,FALSE),FALSE)</f>
        <v>1</v>
      </c>
    </row>
    <row r="70" spans="1:54" hidden="1" x14ac:dyDescent="0.35">
      <c r="A70" s="2" t="s">
        <v>210</v>
      </c>
      <c r="B70" s="2">
        <v>9769</v>
      </c>
      <c r="C70" s="2" t="s">
        <v>281</v>
      </c>
      <c r="D70" s="2" t="s">
        <v>282</v>
      </c>
      <c r="E70" s="2" t="s">
        <v>340</v>
      </c>
      <c r="F70" s="2" t="s">
        <v>71</v>
      </c>
      <c r="G70" s="2">
        <v>1</v>
      </c>
      <c r="H70" s="2" t="s">
        <v>273</v>
      </c>
      <c r="I70" s="2" t="s">
        <v>406</v>
      </c>
      <c r="J70" s="2">
        <v>20160630</v>
      </c>
      <c r="K70" s="2">
        <v>20160630</v>
      </c>
      <c r="L70" s="2">
        <v>1007</v>
      </c>
      <c r="M70" s="2" t="s">
        <v>318</v>
      </c>
      <c r="N70" s="2" t="s">
        <v>318</v>
      </c>
      <c r="O70" s="2" t="s">
        <v>319</v>
      </c>
      <c r="P70" s="2" t="s">
        <v>337</v>
      </c>
      <c r="Q70" s="2" t="s">
        <v>76</v>
      </c>
      <c r="R70" s="2" t="s">
        <v>77</v>
      </c>
      <c r="U70" s="2" t="s">
        <v>71</v>
      </c>
      <c r="V70" s="2" t="s">
        <v>79</v>
      </c>
      <c r="W70" s="2" t="s">
        <v>80</v>
      </c>
      <c r="X70" s="2" t="s">
        <v>88</v>
      </c>
      <c r="Y70" s="2" t="s">
        <v>88</v>
      </c>
      <c r="Z70" s="2">
        <v>5</v>
      </c>
      <c r="AA70" s="2">
        <v>5</v>
      </c>
      <c r="AB70" s="2">
        <v>0</v>
      </c>
      <c r="AC70" s="2">
        <v>0</v>
      </c>
      <c r="AD70" s="2">
        <v>20160701</v>
      </c>
      <c r="AE70" s="2">
        <v>20160701</v>
      </c>
      <c r="AJ70" s="2">
        <v>20160630</v>
      </c>
      <c r="AK70" s="2" t="s">
        <v>81</v>
      </c>
      <c r="AL70" s="2">
        <v>2136.7600000000002</v>
      </c>
      <c r="AM70" s="2">
        <v>2136.7600000000002</v>
      </c>
      <c r="AN70" s="2">
        <v>-178.4</v>
      </c>
      <c r="AO70" s="2">
        <v>-178.4</v>
      </c>
      <c r="AP70" s="4" t="b">
        <f>COUNTIF(资产分类!B:B,当前年度!A70)=1</f>
        <v>1</v>
      </c>
      <c r="AQ70" s="4" t="b">
        <f>COUNTIF(单位编码!C:C,H70)=1</f>
        <v>1</v>
      </c>
      <c r="AR70" s="4" t="b">
        <f t="shared" si="3"/>
        <v>1</v>
      </c>
      <c r="AS70" s="4" t="b">
        <f>COUNTIF(业务范围!B:B,L70)=1</f>
        <v>1</v>
      </c>
      <c r="AT70" s="4" t="b">
        <f>COUNTIF(成本中心!B:B,当前年度!M70)=1</f>
        <v>1</v>
      </c>
      <c r="AU70" s="4" t="b">
        <f>COUNTIF(成本中心!B:B,当前年度!N70)=1</f>
        <v>1</v>
      </c>
      <c r="AV70" s="4" t="b">
        <f>COUNTIF(资产状态!B:B,当前年度!Q70)=1</f>
        <v>1</v>
      </c>
      <c r="AW70" s="4" t="b">
        <f>COUNTIF(资产增加、减少方式!B:C,当前年度!R70)=1</f>
        <v>1</v>
      </c>
      <c r="AX70" s="4" t="b">
        <f t="shared" si="4"/>
        <v>1</v>
      </c>
      <c r="AY70" s="4" t="b">
        <f>COUNTIF(折旧码!B:B,当前年度!X70)=1</f>
        <v>1</v>
      </c>
      <c r="AZ70" s="55">
        <f>AL70*(1-VLOOKUP(X70,折旧码!B:D,3,FALSE))*((11-MID(AD70,5,2)+1)/(Z70*12+AB70))</f>
        <v>178.06333333333333</v>
      </c>
      <c r="BA70" s="56">
        <f t="shared" si="5"/>
        <v>-0.33666666666667311</v>
      </c>
      <c r="BB70" s="4" t="b">
        <f>IF(LEFT(J70,4)=LEFT(AD70,4),MID(AD70,5,2)-MID(J70,5,2)=VLOOKUP(X70,折旧码!B:E,4,FALSE),FALSE)</f>
        <v>1</v>
      </c>
    </row>
    <row r="71" spans="1:54" hidden="1" x14ac:dyDescent="0.35">
      <c r="A71" s="2" t="s">
        <v>210</v>
      </c>
      <c r="B71" s="2">
        <v>9769</v>
      </c>
      <c r="C71" s="2" t="s">
        <v>341</v>
      </c>
      <c r="D71" s="2" t="s">
        <v>69</v>
      </c>
      <c r="E71" s="2" t="s">
        <v>342</v>
      </c>
      <c r="F71" s="2" t="s">
        <v>71</v>
      </c>
      <c r="G71" s="2">
        <v>1</v>
      </c>
      <c r="H71" s="2" t="s">
        <v>273</v>
      </c>
      <c r="I71" s="2" t="s">
        <v>407</v>
      </c>
      <c r="J71" s="2">
        <v>20160914</v>
      </c>
      <c r="K71" s="2">
        <v>20160914</v>
      </c>
      <c r="L71" s="2">
        <v>1007</v>
      </c>
      <c r="M71" s="2" t="s">
        <v>343</v>
      </c>
      <c r="N71" s="2" t="s">
        <v>343</v>
      </c>
      <c r="O71" s="2" t="s">
        <v>344</v>
      </c>
      <c r="P71" s="2">
        <v>3650</v>
      </c>
      <c r="Q71" s="2" t="s">
        <v>76</v>
      </c>
      <c r="R71" s="2" t="s">
        <v>77</v>
      </c>
      <c r="U71" s="2" t="s">
        <v>345</v>
      </c>
      <c r="V71" s="2" t="s">
        <v>79</v>
      </c>
      <c r="W71" s="2" t="s">
        <v>80</v>
      </c>
      <c r="X71" s="2" t="s">
        <v>88</v>
      </c>
      <c r="Y71" s="2" t="s">
        <v>88</v>
      </c>
      <c r="Z71" s="2">
        <v>5</v>
      </c>
      <c r="AA71" s="2">
        <v>5</v>
      </c>
      <c r="AB71" s="2">
        <v>0</v>
      </c>
      <c r="AC71" s="2">
        <v>0</v>
      </c>
      <c r="AD71" s="2" t="s">
        <v>195</v>
      </c>
      <c r="AE71" s="2" t="s">
        <v>195</v>
      </c>
      <c r="AJ71" s="2">
        <v>20160914</v>
      </c>
      <c r="AK71" s="2" t="s">
        <v>81</v>
      </c>
      <c r="AL71" s="2">
        <v>4358.97</v>
      </c>
      <c r="AM71" s="2">
        <v>4358.97</v>
      </c>
      <c r="AN71" s="2">
        <v>-145.58000000000001</v>
      </c>
      <c r="AO71" s="2">
        <v>-145.58000000000001</v>
      </c>
      <c r="AP71" s="4" t="b">
        <f>COUNTIF(资产分类!B:B,当前年度!A71)=1</f>
        <v>1</v>
      </c>
      <c r="AQ71" s="4" t="b">
        <f>COUNTIF(单位编码!C:C,H71)=1</f>
        <v>1</v>
      </c>
      <c r="AR71" s="4" t="b">
        <f t="shared" si="3"/>
        <v>1</v>
      </c>
      <c r="AS71" s="4" t="b">
        <f>COUNTIF(业务范围!B:B,L71)=1</f>
        <v>1</v>
      </c>
      <c r="AT71" s="4" t="b">
        <f>COUNTIF(成本中心!B:B,当前年度!M71)=1</f>
        <v>1</v>
      </c>
      <c r="AU71" s="4" t="b">
        <f>COUNTIF(成本中心!B:B,当前年度!N71)=1</f>
        <v>1</v>
      </c>
      <c r="AV71" s="4" t="b">
        <f>COUNTIF(资产状态!B:B,当前年度!Q71)=1</f>
        <v>1</v>
      </c>
      <c r="AW71" s="4" t="b">
        <f>COUNTIF(资产增加、减少方式!B:C,当前年度!R71)=1</f>
        <v>1</v>
      </c>
      <c r="AX71" s="4" t="b">
        <f t="shared" si="4"/>
        <v>1</v>
      </c>
      <c r="AY71" s="4" t="b">
        <f>COUNTIF(折旧码!B:B,当前年度!X71)=1</f>
        <v>1</v>
      </c>
      <c r="AZ71" s="55">
        <f>AL71*(1-VLOOKUP(X71,折旧码!B:D,3,FALSE))*((11-MID(AD71,5,2)+1)/(Z71*12+AB71))</f>
        <v>145.29900000000001</v>
      </c>
      <c r="BA71" s="56">
        <f t="shared" si="5"/>
        <v>-0.28100000000000591</v>
      </c>
      <c r="BB71" s="4" t="b">
        <f>IF(LEFT(J71,4)=LEFT(AD71,4),MID(AD71,5,2)-MID(J71,5,2)=VLOOKUP(X71,折旧码!B:E,4,FALSE),FALSE)</f>
        <v>1</v>
      </c>
    </row>
    <row r="72" spans="1:54" hidden="1" x14ac:dyDescent="0.35">
      <c r="A72" s="2" t="s">
        <v>210</v>
      </c>
      <c r="B72" s="2">
        <v>9769</v>
      </c>
      <c r="C72" s="2" t="s">
        <v>341</v>
      </c>
      <c r="D72" s="2" t="s">
        <v>69</v>
      </c>
      <c r="E72" s="2" t="s">
        <v>346</v>
      </c>
      <c r="F72" s="2" t="s">
        <v>71</v>
      </c>
      <c r="G72" s="2">
        <v>1</v>
      </c>
      <c r="H72" s="2" t="s">
        <v>273</v>
      </c>
      <c r="I72" s="2" t="s">
        <v>407</v>
      </c>
      <c r="J72" s="2">
        <v>20160914</v>
      </c>
      <c r="K72" s="2">
        <v>20160914</v>
      </c>
      <c r="L72" s="2">
        <v>1007</v>
      </c>
      <c r="M72" s="2" t="s">
        <v>343</v>
      </c>
      <c r="N72" s="2" t="s">
        <v>343</v>
      </c>
      <c r="O72" s="2" t="s">
        <v>344</v>
      </c>
      <c r="P72" s="2" t="s">
        <v>347</v>
      </c>
      <c r="Q72" s="2" t="s">
        <v>76</v>
      </c>
      <c r="R72" s="2" t="s">
        <v>77</v>
      </c>
      <c r="U72" s="2" t="s">
        <v>345</v>
      </c>
      <c r="V72" s="2" t="s">
        <v>79</v>
      </c>
      <c r="W72" s="2" t="s">
        <v>80</v>
      </c>
      <c r="X72" s="2" t="s">
        <v>88</v>
      </c>
      <c r="Y72" s="2" t="s">
        <v>88</v>
      </c>
      <c r="Z72" s="2">
        <v>5</v>
      </c>
      <c r="AA72" s="2">
        <v>5</v>
      </c>
      <c r="AB72" s="2">
        <v>0</v>
      </c>
      <c r="AC72" s="2">
        <v>0</v>
      </c>
      <c r="AD72" s="2" t="s">
        <v>195</v>
      </c>
      <c r="AE72" s="2" t="s">
        <v>195</v>
      </c>
      <c r="AJ72" s="2">
        <v>20160914</v>
      </c>
      <c r="AK72" s="2" t="s">
        <v>81</v>
      </c>
      <c r="AL72" s="2">
        <v>2564.1</v>
      </c>
      <c r="AM72" s="2">
        <v>2564.1</v>
      </c>
      <c r="AN72" s="2">
        <v>-85.64</v>
      </c>
      <c r="AO72" s="2">
        <v>-85.64</v>
      </c>
      <c r="AP72" s="4" t="b">
        <f>COUNTIF(资产分类!B:B,当前年度!A72)=1</f>
        <v>1</v>
      </c>
      <c r="AQ72" s="4" t="b">
        <f>COUNTIF(单位编码!C:C,H72)=1</f>
        <v>1</v>
      </c>
      <c r="AR72" s="4" t="b">
        <f t="shared" si="3"/>
        <v>1</v>
      </c>
      <c r="AS72" s="4" t="b">
        <f>COUNTIF(业务范围!B:B,L72)=1</f>
        <v>1</v>
      </c>
      <c r="AT72" s="4" t="b">
        <f>COUNTIF(成本中心!B:B,当前年度!M72)=1</f>
        <v>1</v>
      </c>
      <c r="AU72" s="4" t="b">
        <f>COUNTIF(成本中心!B:B,当前年度!N72)=1</f>
        <v>1</v>
      </c>
      <c r="AV72" s="4" t="b">
        <f>COUNTIF(资产状态!B:B,当前年度!Q72)=1</f>
        <v>1</v>
      </c>
      <c r="AW72" s="4" t="b">
        <f>COUNTIF(资产增加、减少方式!B:C,当前年度!R72)=1</f>
        <v>1</v>
      </c>
      <c r="AX72" s="4" t="b">
        <f t="shared" si="4"/>
        <v>1</v>
      </c>
      <c r="AY72" s="4" t="b">
        <f>COUNTIF(折旧码!B:B,当前年度!X72)=1</f>
        <v>1</v>
      </c>
      <c r="AZ72" s="55">
        <f>AL72*(1-VLOOKUP(X72,折旧码!B:D,3,FALSE))*((11-MID(AD72,5,2)+1)/(Z72*12+AB72))</f>
        <v>85.47</v>
      </c>
      <c r="BA72" s="56">
        <f t="shared" si="5"/>
        <v>-0.17000000000000171</v>
      </c>
      <c r="BB72" s="4" t="b">
        <f>IF(LEFT(J72,4)=LEFT(AD72,4),MID(AD72,5,2)-MID(J72,5,2)=VLOOKUP(X72,折旧码!B:E,4,FALSE),FALSE)</f>
        <v>1</v>
      </c>
    </row>
    <row r="73" spans="1:54" hidden="1" x14ac:dyDescent="0.35">
      <c r="A73" s="2" t="s">
        <v>67</v>
      </c>
      <c r="B73" s="2">
        <v>9602</v>
      </c>
      <c r="C73" s="2" t="s">
        <v>348</v>
      </c>
      <c r="D73" s="2" t="s">
        <v>349</v>
      </c>
      <c r="E73" s="2" t="s">
        <v>71</v>
      </c>
      <c r="F73" s="2" t="s">
        <v>350</v>
      </c>
      <c r="G73" s="2">
        <v>2</v>
      </c>
      <c r="H73" s="2" t="s">
        <v>273</v>
      </c>
      <c r="I73" s="2" t="s">
        <v>408</v>
      </c>
      <c r="J73" s="2">
        <v>20160530</v>
      </c>
      <c r="K73" s="2">
        <v>20160530</v>
      </c>
      <c r="L73" s="2">
        <v>1007</v>
      </c>
      <c r="M73" s="2" t="s">
        <v>351</v>
      </c>
      <c r="N73" s="2" t="s">
        <v>351</v>
      </c>
      <c r="O73" s="2" t="s">
        <v>352</v>
      </c>
      <c r="P73" s="2" t="s">
        <v>71</v>
      </c>
      <c r="Q73" s="2" t="s">
        <v>76</v>
      </c>
      <c r="R73" s="2" t="s">
        <v>77</v>
      </c>
      <c r="U73" s="2" t="s">
        <v>353</v>
      </c>
      <c r="V73" s="2" t="s">
        <v>79</v>
      </c>
      <c r="W73" s="2" t="s">
        <v>80</v>
      </c>
      <c r="X73" s="2" t="s">
        <v>81</v>
      </c>
      <c r="Y73" s="2" t="s">
        <v>81</v>
      </c>
      <c r="Z73" s="2">
        <v>5</v>
      </c>
      <c r="AA73" s="2">
        <v>5</v>
      </c>
      <c r="AB73" s="2" t="s">
        <v>82</v>
      </c>
      <c r="AC73" s="2" t="s">
        <v>82</v>
      </c>
      <c r="AD73" s="2">
        <v>20160630</v>
      </c>
      <c r="AE73" s="2">
        <v>20160630</v>
      </c>
      <c r="AJ73" s="2">
        <v>20160530</v>
      </c>
      <c r="AK73" s="2" t="s">
        <v>81</v>
      </c>
      <c r="AL73" s="2">
        <v>9580</v>
      </c>
      <c r="AM73" s="2">
        <v>9580</v>
      </c>
      <c r="AN73" s="2">
        <v>-909.9</v>
      </c>
      <c r="AO73" s="2">
        <v>-909.9</v>
      </c>
      <c r="AP73" s="4" t="b">
        <f>COUNTIF(资产分类!B:B,当前年度!A73)=1</f>
        <v>1</v>
      </c>
      <c r="AQ73" s="4" t="b">
        <f>COUNTIF(单位编码!C:C,H73)=1</f>
        <v>1</v>
      </c>
      <c r="AR73" s="4" t="b">
        <f t="shared" si="3"/>
        <v>1</v>
      </c>
      <c r="AS73" s="4" t="b">
        <f>COUNTIF(业务范围!B:B,L73)=1</f>
        <v>1</v>
      </c>
      <c r="AT73" s="4" t="b">
        <f>COUNTIF(成本中心!B:B,当前年度!M73)=1</f>
        <v>1</v>
      </c>
      <c r="AU73" s="4" t="b">
        <f>COUNTIF(成本中心!B:B,当前年度!N73)=1</f>
        <v>1</v>
      </c>
      <c r="AV73" s="4" t="b">
        <f>COUNTIF(资产状态!B:B,当前年度!Q73)=1</f>
        <v>1</v>
      </c>
      <c r="AW73" s="4" t="b">
        <f>COUNTIF(资产增加、减少方式!B:C,当前年度!R73)=1</f>
        <v>1</v>
      </c>
      <c r="AX73" s="4" t="b">
        <f t="shared" si="4"/>
        <v>1</v>
      </c>
      <c r="AY73" s="4" t="b">
        <f>COUNTIF(折旧码!B:B,当前年度!X73)=1</f>
        <v>1</v>
      </c>
      <c r="AZ73" s="55">
        <f>AL73*(1-VLOOKUP(X73,折旧码!B:D,3,FALSE))*((11-MID(AD73,5,2)+1)/(Z73*12+AB73))</f>
        <v>910.1</v>
      </c>
      <c r="BA73" s="56">
        <f t="shared" si="5"/>
        <v>0.20000000000004547</v>
      </c>
      <c r="BB73" s="4" t="b">
        <f>IF(LEFT(J73,4)=LEFT(AD73,4),MID(AD73,5,2)-MID(J73,5,2)=VLOOKUP(X73,折旧码!B:E,4,FALSE),FALSE)</f>
        <v>1</v>
      </c>
    </row>
    <row r="74" spans="1:54" hidden="1" x14ac:dyDescent="0.35">
      <c r="A74" s="2" t="s">
        <v>67</v>
      </c>
      <c r="B74" s="2">
        <v>9602</v>
      </c>
      <c r="C74" s="2" t="s">
        <v>348</v>
      </c>
      <c r="D74" s="2" t="s">
        <v>349</v>
      </c>
      <c r="E74" s="2" t="s">
        <v>71</v>
      </c>
      <c r="F74" s="2" t="s">
        <v>354</v>
      </c>
      <c r="G74" s="2">
        <v>2</v>
      </c>
      <c r="H74" s="2" t="s">
        <v>273</v>
      </c>
      <c r="I74" s="2" t="s">
        <v>408</v>
      </c>
      <c r="J74" s="2">
        <v>20160530</v>
      </c>
      <c r="K74" s="2">
        <v>20160530</v>
      </c>
      <c r="L74" s="2">
        <v>1007</v>
      </c>
      <c r="M74" s="2" t="s">
        <v>351</v>
      </c>
      <c r="N74" s="2" t="s">
        <v>351</v>
      </c>
      <c r="O74" s="2" t="s">
        <v>352</v>
      </c>
      <c r="P74" s="2" t="s">
        <v>71</v>
      </c>
      <c r="Q74" s="2" t="s">
        <v>76</v>
      </c>
      <c r="R74" s="2" t="s">
        <v>77</v>
      </c>
      <c r="U74" s="2" t="s">
        <v>353</v>
      </c>
      <c r="V74" s="2" t="s">
        <v>79</v>
      </c>
      <c r="W74" s="2" t="s">
        <v>80</v>
      </c>
      <c r="X74" s="2" t="s">
        <v>81</v>
      </c>
      <c r="Y74" s="2" t="s">
        <v>81</v>
      </c>
      <c r="Z74" s="2">
        <v>5</v>
      </c>
      <c r="AA74" s="2">
        <v>5</v>
      </c>
      <c r="AB74" s="2" t="s">
        <v>82</v>
      </c>
      <c r="AC74" s="2" t="s">
        <v>82</v>
      </c>
      <c r="AD74" s="2">
        <v>20160630</v>
      </c>
      <c r="AE74" s="2">
        <v>20160630</v>
      </c>
      <c r="AJ74" s="2">
        <v>20160530</v>
      </c>
      <c r="AK74" s="2" t="s">
        <v>81</v>
      </c>
      <c r="AL74" s="2">
        <v>9580</v>
      </c>
      <c r="AM74" s="2">
        <v>9580</v>
      </c>
      <c r="AN74" s="2">
        <v>-909.9</v>
      </c>
      <c r="AO74" s="2">
        <v>-909.9</v>
      </c>
      <c r="AP74" s="4" t="b">
        <f>COUNTIF(资产分类!B:B,当前年度!A74)=1</f>
        <v>1</v>
      </c>
      <c r="AQ74" s="4" t="b">
        <f>COUNTIF(单位编码!C:C,H74)=1</f>
        <v>1</v>
      </c>
      <c r="AR74" s="4" t="b">
        <f t="shared" si="3"/>
        <v>1</v>
      </c>
      <c r="AS74" s="4" t="b">
        <f>COUNTIF(业务范围!B:B,L74)=1</f>
        <v>1</v>
      </c>
      <c r="AT74" s="4" t="b">
        <f>COUNTIF(成本中心!B:B,当前年度!M74)=1</f>
        <v>1</v>
      </c>
      <c r="AU74" s="4" t="b">
        <f>COUNTIF(成本中心!B:B,当前年度!N74)=1</f>
        <v>1</v>
      </c>
      <c r="AV74" s="4" t="b">
        <f>COUNTIF(资产状态!B:B,当前年度!Q74)=1</f>
        <v>1</v>
      </c>
      <c r="AW74" s="4" t="b">
        <f>COUNTIF(资产增加、减少方式!B:C,当前年度!R74)=1</f>
        <v>1</v>
      </c>
      <c r="AX74" s="4" t="b">
        <f t="shared" si="4"/>
        <v>1</v>
      </c>
      <c r="AY74" s="4" t="b">
        <f>COUNTIF(折旧码!B:B,当前年度!X74)=1</f>
        <v>1</v>
      </c>
      <c r="AZ74" s="55">
        <f>AL74*(1-VLOOKUP(X74,折旧码!B:D,3,FALSE))*((11-MID(AD74,5,2)+1)/(Z74*12+AB74))</f>
        <v>910.1</v>
      </c>
      <c r="BA74" s="56">
        <f t="shared" si="5"/>
        <v>0.20000000000004547</v>
      </c>
      <c r="BB74" s="4" t="b">
        <f>IF(LEFT(J74,4)=LEFT(AD74,4),MID(AD74,5,2)-MID(J74,5,2)=VLOOKUP(X74,折旧码!B:E,4,FALSE),FALSE)</f>
        <v>1</v>
      </c>
    </row>
    <row r="75" spans="1:54" hidden="1" x14ac:dyDescent="0.35">
      <c r="A75" s="2" t="s">
        <v>67</v>
      </c>
      <c r="B75" s="2">
        <v>9602</v>
      </c>
      <c r="C75" s="2" t="s">
        <v>348</v>
      </c>
      <c r="D75" s="2" t="s">
        <v>349</v>
      </c>
      <c r="E75" s="2" t="s">
        <v>71</v>
      </c>
      <c r="F75" s="2" t="s">
        <v>355</v>
      </c>
      <c r="G75" s="2">
        <v>9</v>
      </c>
      <c r="H75" s="2" t="s">
        <v>273</v>
      </c>
      <c r="I75" s="2" t="s">
        <v>408</v>
      </c>
      <c r="J75" s="2">
        <v>20160530</v>
      </c>
      <c r="K75" s="2">
        <v>20160530</v>
      </c>
      <c r="L75" s="2">
        <v>1007</v>
      </c>
      <c r="M75" s="2" t="s">
        <v>351</v>
      </c>
      <c r="N75" s="2" t="s">
        <v>351</v>
      </c>
      <c r="O75" s="2" t="s">
        <v>352</v>
      </c>
      <c r="P75" s="2" t="s">
        <v>71</v>
      </c>
      <c r="Q75" s="2" t="s">
        <v>76</v>
      </c>
      <c r="R75" s="2" t="s">
        <v>77</v>
      </c>
      <c r="U75" s="2" t="s">
        <v>353</v>
      </c>
      <c r="V75" s="2" t="s">
        <v>79</v>
      </c>
      <c r="W75" s="2" t="s">
        <v>80</v>
      </c>
      <c r="X75" s="2" t="s">
        <v>81</v>
      </c>
      <c r="Y75" s="2" t="s">
        <v>81</v>
      </c>
      <c r="Z75" s="2">
        <v>5</v>
      </c>
      <c r="AA75" s="2">
        <v>5</v>
      </c>
      <c r="AB75" s="2" t="s">
        <v>82</v>
      </c>
      <c r="AC75" s="2" t="s">
        <v>82</v>
      </c>
      <c r="AD75" s="2">
        <v>20160630</v>
      </c>
      <c r="AE75" s="2">
        <v>20160630</v>
      </c>
      <c r="AJ75" s="2">
        <v>20160530</v>
      </c>
      <c r="AK75" s="2" t="s">
        <v>81</v>
      </c>
      <c r="AL75" s="2">
        <v>43110</v>
      </c>
      <c r="AM75" s="2">
        <v>43110</v>
      </c>
      <c r="AN75" s="2">
        <v>-4094.58</v>
      </c>
      <c r="AO75" s="2">
        <v>-4094.58</v>
      </c>
      <c r="AP75" s="4" t="b">
        <f>COUNTIF(资产分类!B:B,当前年度!A75)=1</f>
        <v>1</v>
      </c>
      <c r="AQ75" s="4" t="b">
        <f>COUNTIF(单位编码!C:C,H75)=1</f>
        <v>1</v>
      </c>
      <c r="AR75" s="4" t="b">
        <f t="shared" si="3"/>
        <v>1</v>
      </c>
      <c r="AS75" s="4" t="b">
        <f>COUNTIF(业务范围!B:B,L75)=1</f>
        <v>1</v>
      </c>
      <c r="AT75" s="4" t="b">
        <f>COUNTIF(成本中心!B:B,当前年度!M75)=1</f>
        <v>1</v>
      </c>
      <c r="AU75" s="4" t="b">
        <f>COUNTIF(成本中心!B:B,当前年度!N75)=1</f>
        <v>1</v>
      </c>
      <c r="AV75" s="4" t="b">
        <f>COUNTIF(资产状态!B:B,当前年度!Q75)=1</f>
        <v>1</v>
      </c>
      <c r="AW75" s="4" t="b">
        <f>COUNTIF(资产增加、减少方式!B:C,当前年度!R75)=1</f>
        <v>1</v>
      </c>
      <c r="AX75" s="4" t="b">
        <f t="shared" si="4"/>
        <v>1</v>
      </c>
      <c r="AY75" s="4" t="b">
        <f>COUNTIF(折旧码!B:B,当前年度!X75)=1</f>
        <v>1</v>
      </c>
      <c r="AZ75" s="55">
        <f>AL75*(1-VLOOKUP(X75,折旧码!B:D,3,FALSE))*((11-MID(AD75,5,2)+1)/(Z75*12+AB75))</f>
        <v>4095.4500000000003</v>
      </c>
      <c r="BA75" s="56">
        <f t="shared" si="5"/>
        <v>0.87000000000034561</v>
      </c>
      <c r="BB75" s="4" t="b">
        <f>IF(LEFT(J75,4)=LEFT(AD75,4),MID(AD75,5,2)-MID(J75,5,2)=VLOOKUP(X75,折旧码!B:E,4,FALSE),FALSE)</f>
        <v>1</v>
      </c>
    </row>
    <row r="76" spans="1:54" hidden="1" x14ac:dyDescent="0.35">
      <c r="A76" s="2" t="s">
        <v>67</v>
      </c>
      <c r="B76" s="2">
        <v>9602</v>
      </c>
      <c r="C76" s="2" t="s">
        <v>348</v>
      </c>
      <c r="D76" s="2" t="s">
        <v>349</v>
      </c>
      <c r="E76" s="2" t="s">
        <v>71</v>
      </c>
      <c r="F76" s="2" t="s">
        <v>356</v>
      </c>
      <c r="G76" s="2">
        <v>1</v>
      </c>
      <c r="H76" s="2" t="s">
        <v>273</v>
      </c>
      <c r="I76" s="2" t="s">
        <v>408</v>
      </c>
      <c r="J76" s="2">
        <v>20160530</v>
      </c>
      <c r="K76" s="2">
        <v>20160530</v>
      </c>
      <c r="L76" s="2">
        <v>1007</v>
      </c>
      <c r="M76" s="2" t="s">
        <v>351</v>
      </c>
      <c r="N76" s="2" t="s">
        <v>351</v>
      </c>
      <c r="O76" s="2" t="s">
        <v>352</v>
      </c>
      <c r="P76" s="2" t="s">
        <v>71</v>
      </c>
      <c r="Q76" s="2" t="s">
        <v>76</v>
      </c>
      <c r="R76" s="2" t="s">
        <v>77</v>
      </c>
      <c r="U76" s="2" t="s">
        <v>353</v>
      </c>
      <c r="V76" s="2" t="s">
        <v>79</v>
      </c>
      <c r="W76" s="2" t="s">
        <v>80</v>
      </c>
      <c r="X76" s="2" t="s">
        <v>81</v>
      </c>
      <c r="Y76" s="2" t="s">
        <v>81</v>
      </c>
      <c r="Z76" s="2">
        <v>5</v>
      </c>
      <c r="AA76" s="2">
        <v>5</v>
      </c>
      <c r="AB76" s="2" t="s">
        <v>82</v>
      </c>
      <c r="AC76" s="2" t="s">
        <v>82</v>
      </c>
      <c r="AD76" s="2">
        <v>20160630</v>
      </c>
      <c r="AE76" s="2">
        <v>20160630</v>
      </c>
      <c r="AJ76" s="2">
        <v>20160530</v>
      </c>
      <c r="AK76" s="2" t="s">
        <v>81</v>
      </c>
      <c r="AL76" s="2">
        <v>4790</v>
      </c>
      <c r="AM76" s="2">
        <v>4790</v>
      </c>
      <c r="AN76" s="2">
        <v>-454.98</v>
      </c>
      <c r="AO76" s="2">
        <v>-454.98</v>
      </c>
      <c r="AP76" s="4" t="b">
        <f>COUNTIF(资产分类!B:B,当前年度!A76)=1</f>
        <v>1</v>
      </c>
      <c r="AQ76" s="4" t="b">
        <f>COUNTIF(单位编码!C:C,H76)=1</f>
        <v>1</v>
      </c>
      <c r="AR76" s="4" t="b">
        <f t="shared" si="3"/>
        <v>1</v>
      </c>
      <c r="AS76" s="4" t="b">
        <f>COUNTIF(业务范围!B:B,L76)=1</f>
        <v>1</v>
      </c>
      <c r="AT76" s="4" t="b">
        <f>COUNTIF(成本中心!B:B,当前年度!M76)=1</f>
        <v>1</v>
      </c>
      <c r="AU76" s="4" t="b">
        <f>COUNTIF(成本中心!B:B,当前年度!N76)=1</f>
        <v>1</v>
      </c>
      <c r="AV76" s="4" t="b">
        <f>COUNTIF(资产状态!B:B,当前年度!Q76)=1</f>
        <v>1</v>
      </c>
      <c r="AW76" s="4" t="b">
        <f>COUNTIF(资产增加、减少方式!B:C,当前年度!R76)=1</f>
        <v>1</v>
      </c>
      <c r="AX76" s="4" t="b">
        <f t="shared" si="4"/>
        <v>1</v>
      </c>
      <c r="AY76" s="4" t="b">
        <f>COUNTIF(折旧码!B:B,当前年度!X76)=1</f>
        <v>1</v>
      </c>
      <c r="AZ76" s="55">
        <f>AL76*(1-VLOOKUP(X76,折旧码!B:D,3,FALSE))*((11-MID(AD76,5,2)+1)/(Z76*12+AB76))</f>
        <v>455.05</v>
      </c>
      <c r="BA76" s="56">
        <f t="shared" si="5"/>
        <v>6.9999999999993179E-2</v>
      </c>
      <c r="BB76" s="4" t="b">
        <f>IF(LEFT(J76,4)=LEFT(AD76,4),MID(AD76,5,2)-MID(J76,5,2)=VLOOKUP(X76,折旧码!B:E,4,FALSE),FALSE)</f>
        <v>1</v>
      </c>
    </row>
    <row r="77" spans="1:54" hidden="1" x14ac:dyDescent="0.35">
      <c r="A77" s="2" t="s">
        <v>67</v>
      </c>
      <c r="B77" s="2">
        <v>9602</v>
      </c>
      <c r="C77" s="2" t="s">
        <v>357</v>
      </c>
      <c r="D77" s="2" t="s">
        <v>349</v>
      </c>
      <c r="E77" s="2" t="s">
        <v>71</v>
      </c>
      <c r="F77" s="2" t="s">
        <v>358</v>
      </c>
      <c r="G77" s="2">
        <v>4</v>
      </c>
      <c r="H77" s="2" t="s">
        <v>273</v>
      </c>
      <c r="I77" s="2" t="s">
        <v>409</v>
      </c>
      <c r="J77" s="2">
        <v>20160824</v>
      </c>
      <c r="K77" s="2">
        <v>20160824</v>
      </c>
      <c r="L77" s="2">
        <v>1007</v>
      </c>
      <c r="M77" s="2" t="s">
        <v>351</v>
      </c>
      <c r="N77" s="2" t="s">
        <v>351</v>
      </c>
      <c r="O77" s="2" t="s">
        <v>352</v>
      </c>
      <c r="P77" s="2" t="s">
        <v>71</v>
      </c>
      <c r="Q77" s="2" t="s">
        <v>76</v>
      </c>
      <c r="R77" s="2" t="s">
        <v>77</v>
      </c>
      <c r="U77" s="2" t="s">
        <v>359</v>
      </c>
      <c r="V77" s="2" t="s">
        <v>79</v>
      </c>
      <c r="W77" s="2" t="s">
        <v>80</v>
      </c>
      <c r="X77" s="2" t="s">
        <v>81</v>
      </c>
      <c r="Y77" s="2" t="s">
        <v>81</v>
      </c>
      <c r="Z77" s="2">
        <v>5</v>
      </c>
      <c r="AA77" s="2">
        <v>5</v>
      </c>
      <c r="AB77" s="2" t="s">
        <v>82</v>
      </c>
      <c r="AC77" s="2" t="s">
        <v>82</v>
      </c>
      <c r="AD77" s="2">
        <v>20160924</v>
      </c>
      <c r="AE77" s="2">
        <v>20160924</v>
      </c>
      <c r="AJ77" s="2">
        <v>20160824</v>
      </c>
      <c r="AK77" s="2" t="s">
        <v>81</v>
      </c>
      <c r="AL77" s="2">
        <v>11572.64</v>
      </c>
      <c r="AM77" s="2">
        <v>11572.64</v>
      </c>
      <c r="AN77" s="2">
        <v>-549.57000000000005</v>
      </c>
      <c r="AO77" s="2">
        <v>-549.57000000000005</v>
      </c>
      <c r="AP77" s="4" t="b">
        <f>COUNTIF(资产分类!B:B,当前年度!A77)=1</f>
        <v>1</v>
      </c>
      <c r="AQ77" s="4" t="b">
        <f>COUNTIF(单位编码!C:C,H77)=1</f>
        <v>1</v>
      </c>
      <c r="AR77" s="4" t="b">
        <f t="shared" si="3"/>
        <v>1</v>
      </c>
      <c r="AS77" s="4" t="b">
        <f>COUNTIF(业务范围!B:B,L77)=1</f>
        <v>1</v>
      </c>
      <c r="AT77" s="4" t="b">
        <f>COUNTIF(成本中心!B:B,当前年度!M77)=1</f>
        <v>1</v>
      </c>
      <c r="AU77" s="4" t="b">
        <f>COUNTIF(成本中心!B:B,当前年度!N77)=1</f>
        <v>1</v>
      </c>
      <c r="AV77" s="4" t="b">
        <f>COUNTIF(资产状态!B:B,当前年度!Q77)=1</f>
        <v>1</v>
      </c>
      <c r="AW77" s="4" t="b">
        <f>COUNTIF(资产增加、减少方式!B:C,当前年度!R77)=1</f>
        <v>1</v>
      </c>
      <c r="AX77" s="4" t="b">
        <f t="shared" si="4"/>
        <v>1</v>
      </c>
      <c r="AY77" s="4" t="b">
        <f>COUNTIF(折旧码!B:B,当前年度!X77)=1</f>
        <v>1</v>
      </c>
      <c r="AZ77" s="55">
        <f>AL77*(1-VLOOKUP(X77,折旧码!B:D,3,FALSE))*((11-MID(AD77,5,2)+1)/(Z77*12+AB77))</f>
        <v>549.70040000000006</v>
      </c>
      <c r="BA77" s="56">
        <f t="shared" si="5"/>
        <v>0.13040000000000873</v>
      </c>
      <c r="BB77" s="4" t="b">
        <f>IF(LEFT(J77,4)=LEFT(AD77,4),MID(AD77,5,2)-MID(J77,5,2)=VLOOKUP(X77,折旧码!B:E,4,FALSE),FALSE)</f>
        <v>1</v>
      </c>
    </row>
    <row r="78" spans="1:54" hidden="1" x14ac:dyDescent="0.35">
      <c r="A78" s="2" t="s">
        <v>67</v>
      </c>
      <c r="B78" s="2">
        <v>9602</v>
      </c>
      <c r="C78" s="2" t="s">
        <v>360</v>
      </c>
      <c r="D78" s="2" t="s">
        <v>349</v>
      </c>
      <c r="E78" s="2" t="s">
        <v>71</v>
      </c>
      <c r="F78" s="2" t="s">
        <v>361</v>
      </c>
      <c r="G78" s="2">
        <v>1</v>
      </c>
      <c r="H78" s="2" t="s">
        <v>273</v>
      </c>
      <c r="I78" s="2" t="s">
        <v>410</v>
      </c>
      <c r="J78" s="2">
        <v>20160829</v>
      </c>
      <c r="K78" s="2">
        <v>20160829</v>
      </c>
      <c r="L78" s="2">
        <v>1007</v>
      </c>
      <c r="M78" s="2" t="s">
        <v>351</v>
      </c>
      <c r="N78" s="2" t="s">
        <v>351</v>
      </c>
      <c r="O78" s="2" t="s">
        <v>352</v>
      </c>
      <c r="P78" s="2" t="s">
        <v>71</v>
      </c>
      <c r="Q78" s="2" t="s">
        <v>76</v>
      </c>
      <c r="R78" s="2" t="s">
        <v>77</v>
      </c>
      <c r="U78" s="2" t="s">
        <v>71</v>
      </c>
      <c r="V78" s="2" t="s">
        <v>79</v>
      </c>
      <c r="W78" s="2" t="s">
        <v>80</v>
      </c>
      <c r="X78" s="2" t="s">
        <v>81</v>
      </c>
      <c r="Y78" s="2" t="s">
        <v>81</v>
      </c>
      <c r="Z78" s="2">
        <v>5</v>
      </c>
      <c r="AA78" s="2">
        <v>5</v>
      </c>
      <c r="AB78" s="2" t="s">
        <v>82</v>
      </c>
      <c r="AC78" s="2" t="s">
        <v>82</v>
      </c>
      <c r="AD78" s="2">
        <v>20160929</v>
      </c>
      <c r="AE78" s="2">
        <v>20160929</v>
      </c>
      <c r="AJ78" s="2">
        <v>20160829</v>
      </c>
      <c r="AK78" s="2" t="s">
        <v>81</v>
      </c>
      <c r="AL78" s="2">
        <v>4256.41</v>
      </c>
      <c r="AM78" s="2">
        <v>4256.41</v>
      </c>
      <c r="AN78" s="2">
        <v>-202.14</v>
      </c>
      <c r="AO78" s="2">
        <v>-202.14</v>
      </c>
      <c r="AP78" s="4" t="b">
        <f>COUNTIF(资产分类!B:B,当前年度!A78)=1</f>
        <v>1</v>
      </c>
      <c r="AQ78" s="4" t="b">
        <f>COUNTIF(单位编码!C:C,H78)=1</f>
        <v>1</v>
      </c>
      <c r="AR78" s="4" t="b">
        <f t="shared" si="3"/>
        <v>1</v>
      </c>
      <c r="AS78" s="4" t="b">
        <f>COUNTIF(业务范围!B:B,L78)=1</f>
        <v>1</v>
      </c>
      <c r="AT78" s="4" t="b">
        <f>COUNTIF(成本中心!B:B,当前年度!M78)=1</f>
        <v>1</v>
      </c>
      <c r="AU78" s="4" t="b">
        <f>COUNTIF(成本中心!B:B,当前年度!N78)=1</f>
        <v>1</v>
      </c>
      <c r="AV78" s="4" t="b">
        <f>COUNTIF(资产状态!B:B,当前年度!Q78)=1</f>
        <v>1</v>
      </c>
      <c r="AW78" s="4" t="b">
        <f>COUNTIF(资产增加、减少方式!B:C,当前年度!R78)=1</f>
        <v>1</v>
      </c>
      <c r="AX78" s="4" t="b">
        <f t="shared" si="4"/>
        <v>1</v>
      </c>
      <c r="AY78" s="4" t="b">
        <f>COUNTIF(折旧码!B:B,当前年度!X78)=1</f>
        <v>1</v>
      </c>
      <c r="AZ78" s="55">
        <f>AL78*(1-VLOOKUP(X78,折旧码!B:D,3,FALSE))*((11-MID(AD78,5,2)+1)/(Z78*12+AB78))</f>
        <v>202.179475</v>
      </c>
      <c r="BA78" s="56">
        <f t="shared" si="5"/>
        <v>3.9475000000010141E-2</v>
      </c>
      <c r="BB78" s="4" t="b">
        <f>IF(LEFT(J78,4)=LEFT(AD78,4),MID(AD78,5,2)-MID(J78,5,2)=VLOOKUP(X78,折旧码!B:E,4,FALSE),FALSE)</f>
        <v>1</v>
      </c>
    </row>
    <row r="79" spans="1:54" hidden="1" x14ac:dyDescent="0.35">
      <c r="A79" s="2" t="s">
        <v>67</v>
      </c>
      <c r="B79" s="2">
        <v>9602</v>
      </c>
      <c r="C79" s="2" t="s">
        <v>362</v>
      </c>
      <c r="D79" s="2" t="s">
        <v>363</v>
      </c>
      <c r="E79" s="2" t="s">
        <v>71</v>
      </c>
      <c r="F79" s="2" t="s">
        <v>364</v>
      </c>
      <c r="G79" s="2">
        <v>1</v>
      </c>
      <c r="H79" s="2" t="s">
        <v>273</v>
      </c>
      <c r="I79" s="2" t="s">
        <v>411</v>
      </c>
      <c r="J79" s="2">
        <v>20161019</v>
      </c>
      <c r="K79" s="2">
        <v>20161019</v>
      </c>
      <c r="L79" s="2">
        <v>1007</v>
      </c>
      <c r="M79" s="2" t="s">
        <v>365</v>
      </c>
      <c r="N79" s="2" t="s">
        <v>365</v>
      </c>
      <c r="O79" s="2" t="s">
        <v>352</v>
      </c>
      <c r="P79" s="2" t="s">
        <v>71</v>
      </c>
      <c r="Q79" s="2" t="s">
        <v>76</v>
      </c>
      <c r="R79" s="2" t="s">
        <v>77</v>
      </c>
      <c r="U79" s="2" t="s">
        <v>71</v>
      </c>
      <c r="V79" s="2" t="s">
        <v>79</v>
      </c>
      <c r="W79" s="2" t="s">
        <v>80</v>
      </c>
      <c r="X79" s="2" t="s">
        <v>81</v>
      </c>
      <c r="Y79" s="2" t="s">
        <v>81</v>
      </c>
      <c r="Z79" s="2">
        <v>5</v>
      </c>
      <c r="AA79" s="2">
        <v>5</v>
      </c>
      <c r="AB79" s="2" t="s">
        <v>82</v>
      </c>
      <c r="AC79" s="2" t="s">
        <v>82</v>
      </c>
      <c r="AD79" s="2">
        <v>20161119</v>
      </c>
      <c r="AE79" s="2">
        <v>20161119</v>
      </c>
      <c r="AJ79" s="2">
        <v>20161019</v>
      </c>
      <c r="AK79" s="2" t="s">
        <v>81</v>
      </c>
      <c r="AL79" s="2">
        <v>4102.5600000000004</v>
      </c>
      <c r="AM79" s="2">
        <v>4102.5600000000004</v>
      </c>
      <c r="AN79" s="2">
        <v>-64.94</v>
      </c>
      <c r="AO79" s="2">
        <v>-64.94</v>
      </c>
      <c r="AP79" s="4" t="b">
        <f>COUNTIF(资产分类!B:B,当前年度!A79)=1</f>
        <v>1</v>
      </c>
      <c r="AQ79" s="4" t="b">
        <f>COUNTIF(单位编码!C:C,H79)=1</f>
        <v>1</v>
      </c>
      <c r="AR79" s="4" t="b">
        <f t="shared" si="3"/>
        <v>1</v>
      </c>
      <c r="AS79" s="4" t="b">
        <f>COUNTIF(业务范围!B:B,L79)=1</f>
        <v>1</v>
      </c>
      <c r="AT79" s="4" t="b">
        <f>COUNTIF(成本中心!B:B,当前年度!M79)=1</f>
        <v>1</v>
      </c>
      <c r="AU79" s="4" t="b">
        <f>COUNTIF(成本中心!B:B,当前年度!N79)=1</f>
        <v>1</v>
      </c>
      <c r="AV79" s="4" t="b">
        <f>COUNTIF(资产状态!B:B,当前年度!Q79)=1</f>
        <v>1</v>
      </c>
      <c r="AW79" s="4" t="b">
        <f>COUNTIF(资产增加、减少方式!B:C,当前年度!R79)=1</f>
        <v>1</v>
      </c>
      <c r="AX79" s="4" t="b">
        <f t="shared" si="4"/>
        <v>1</v>
      </c>
      <c r="AY79" s="4" t="b">
        <f>COUNTIF(折旧码!B:B,当前年度!X79)=1</f>
        <v>1</v>
      </c>
      <c r="AZ79" s="55">
        <f>AL79*(1-VLOOKUP(X79,折旧码!B:D,3,FALSE))*((11-MID(AD79,5,2)+1)/(Z79*12+AB79))</f>
        <v>64.9572</v>
      </c>
      <c r="BA79" s="56">
        <f t="shared" si="5"/>
        <v>1.7200000000002547E-2</v>
      </c>
      <c r="BB79" s="4" t="b">
        <f>IF(LEFT(J79,4)=LEFT(AD79,4),MID(AD79,5,2)-MID(J79,5,2)=VLOOKUP(X79,折旧码!B:E,4,FALSE),FALSE)</f>
        <v>1</v>
      </c>
    </row>
    <row r="80" spans="1:54" hidden="1" x14ac:dyDescent="0.35">
      <c r="A80" s="2" t="s">
        <v>67</v>
      </c>
      <c r="B80" s="2">
        <v>9612</v>
      </c>
      <c r="C80" s="2" t="s">
        <v>366</v>
      </c>
      <c r="D80" s="2" t="s">
        <v>69</v>
      </c>
      <c r="E80" s="2" t="s">
        <v>367</v>
      </c>
      <c r="F80" s="2" t="s">
        <v>71</v>
      </c>
      <c r="G80" s="2">
        <v>1</v>
      </c>
      <c r="H80" s="2" t="s">
        <v>273</v>
      </c>
      <c r="I80" s="2" t="s">
        <v>412</v>
      </c>
      <c r="J80" s="2">
        <v>20160325</v>
      </c>
      <c r="K80" s="2">
        <v>20160325</v>
      </c>
      <c r="L80" s="2">
        <v>1007</v>
      </c>
      <c r="M80" s="2" t="s">
        <v>368</v>
      </c>
      <c r="N80" s="2" t="s">
        <v>368</v>
      </c>
      <c r="O80" s="2" t="s">
        <v>369</v>
      </c>
      <c r="P80" s="2" t="s">
        <v>71</v>
      </c>
      <c r="Q80" s="2" t="s">
        <v>76</v>
      </c>
      <c r="R80" s="2" t="s">
        <v>77</v>
      </c>
      <c r="V80" s="2" t="s">
        <v>79</v>
      </c>
      <c r="W80" s="2" t="s">
        <v>80</v>
      </c>
      <c r="X80" s="2" t="s">
        <v>81</v>
      </c>
      <c r="Y80" s="2" t="s">
        <v>81</v>
      </c>
      <c r="Z80" s="2">
        <v>5</v>
      </c>
      <c r="AA80" s="2">
        <v>5</v>
      </c>
      <c r="AB80" s="2" t="s">
        <v>82</v>
      </c>
      <c r="AC80" s="2" t="s">
        <v>82</v>
      </c>
      <c r="AD80" s="2">
        <v>20160401</v>
      </c>
      <c r="AE80" s="2">
        <v>20160401</v>
      </c>
      <c r="AJ80" s="2">
        <v>20160325</v>
      </c>
      <c r="AK80" s="2" t="s">
        <v>81</v>
      </c>
      <c r="AL80" s="2">
        <v>3350</v>
      </c>
      <c r="AM80" s="2">
        <v>3350</v>
      </c>
      <c r="AN80" s="2">
        <v>-424.32</v>
      </c>
      <c r="AO80" s="2">
        <v>-424.32</v>
      </c>
      <c r="AP80" s="4" t="b">
        <f>COUNTIF(资产分类!B:B,当前年度!A80)=1</f>
        <v>1</v>
      </c>
      <c r="AQ80" s="4" t="b">
        <f>COUNTIF(单位编码!C:C,H80)=1</f>
        <v>1</v>
      </c>
      <c r="AR80" s="4" t="b">
        <f t="shared" si="3"/>
        <v>1</v>
      </c>
      <c r="AS80" s="4" t="b">
        <f>COUNTIF(业务范围!B:B,L80)=1</f>
        <v>1</v>
      </c>
      <c r="AT80" s="4" t="b">
        <f>COUNTIF(成本中心!B:B,当前年度!M80)=1</f>
        <v>1</v>
      </c>
      <c r="AU80" s="4" t="b">
        <f>COUNTIF(成本中心!B:B,当前年度!N80)=1</f>
        <v>1</v>
      </c>
      <c r="AV80" s="4" t="b">
        <f>COUNTIF(资产状态!B:B,当前年度!Q80)=1</f>
        <v>1</v>
      </c>
      <c r="AW80" s="4" t="b">
        <f>COUNTIF(资产增加、减少方式!B:C,当前年度!R80)=1</f>
        <v>1</v>
      </c>
      <c r="AX80" s="4" t="b">
        <f t="shared" si="4"/>
        <v>1</v>
      </c>
      <c r="AY80" s="4" t="b">
        <f>COUNTIF(折旧码!B:B,当前年度!X80)=1</f>
        <v>1</v>
      </c>
      <c r="AZ80" s="55">
        <f>AL80*(1-VLOOKUP(X80,折旧码!B:D,3,FALSE))*((11-MID(AD80,5,2)+1)/(Z80*12+AB80))</f>
        <v>424.33333333333331</v>
      </c>
      <c r="BA80" s="56">
        <f t="shared" si="5"/>
        <v>1.3333333333321207E-2</v>
      </c>
      <c r="BB80" s="4" t="b">
        <f>IF(LEFT(J80,4)=LEFT(AD80,4),MID(AD80,5,2)-MID(J80,5,2)=VLOOKUP(X80,折旧码!B:E,4,FALSE),FALSE)</f>
        <v>1</v>
      </c>
    </row>
    <row r="81" spans="1:54" hidden="1" x14ac:dyDescent="0.35">
      <c r="A81" s="2" t="s">
        <v>67</v>
      </c>
      <c r="B81" s="2">
        <v>9612</v>
      </c>
      <c r="C81" s="2" t="s">
        <v>366</v>
      </c>
      <c r="D81" s="2" t="s">
        <v>112</v>
      </c>
      <c r="E81" s="2" t="s">
        <v>370</v>
      </c>
      <c r="F81" s="2" t="s">
        <v>71</v>
      </c>
      <c r="G81" s="2">
        <v>1</v>
      </c>
      <c r="H81" s="2" t="s">
        <v>273</v>
      </c>
      <c r="I81" s="2" t="s">
        <v>412</v>
      </c>
      <c r="J81" s="2">
        <v>20160325</v>
      </c>
      <c r="K81" s="2">
        <v>20160325</v>
      </c>
      <c r="L81" s="2">
        <v>1007</v>
      </c>
      <c r="M81" s="2" t="s">
        <v>368</v>
      </c>
      <c r="N81" s="2" t="s">
        <v>368</v>
      </c>
      <c r="O81" s="2" t="s">
        <v>371</v>
      </c>
      <c r="P81" s="2" t="s">
        <v>71</v>
      </c>
      <c r="Q81" s="2" t="s">
        <v>76</v>
      </c>
      <c r="R81" s="2" t="s">
        <v>77</v>
      </c>
      <c r="V81" s="2" t="s">
        <v>79</v>
      </c>
      <c r="W81" s="2" t="s">
        <v>80</v>
      </c>
      <c r="X81" s="2" t="s">
        <v>81</v>
      </c>
      <c r="Y81" s="2" t="s">
        <v>81</v>
      </c>
      <c r="Z81" s="2">
        <v>5</v>
      </c>
      <c r="AA81" s="2">
        <v>5</v>
      </c>
      <c r="AB81" s="2" t="s">
        <v>82</v>
      </c>
      <c r="AC81" s="2" t="s">
        <v>82</v>
      </c>
      <c r="AD81" s="2">
        <v>20160401</v>
      </c>
      <c r="AE81" s="2">
        <v>20160401</v>
      </c>
      <c r="AJ81" s="2">
        <v>20160325</v>
      </c>
      <c r="AK81" s="2" t="s">
        <v>81</v>
      </c>
      <c r="AL81" s="2">
        <v>3350</v>
      </c>
      <c r="AM81" s="2">
        <v>3350</v>
      </c>
      <c r="AN81" s="2">
        <v>-424.32</v>
      </c>
      <c r="AO81" s="2">
        <v>-424.32</v>
      </c>
      <c r="AP81" s="4" t="b">
        <f>COUNTIF(资产分类!B:B,当前年度!A81)=1</f>
        <v>1</v>
      </c>
      <c r="AQ81" s="4" t="b">
        <f>COUNTIF(单位编码!C:C,H81)=1</f>
        <v>1</v>
      </c>
      <c r="AR81" s="4" t="b">
        <f t="shared" si="3"/>
        <v>1</v>
      </c>
      <c r="AS81" s="4" t="b">
        <f>COUNTIF(业务范围!B:B,L81)=1</f>
        <v>1</v>
      </c>
      <c r="AT81" s="4" t="b">
        <f>COUNTIF(成本中心!B:B,当前年度!M81)=1</f>
        <v>1</v>
      </c>
      <c r="AU81" s="4" t="b">
        <f>COUNTIF(成本中心!B:B,当前年度!N81)=1</f>
        <v>1</v>
      </c>
      <c r="AV81" s="4" t="b">
        <f>COUNTIF(资产状态!B:B,当前年度!Q81)=1</f>
        <v>1</v>
      </c>
      <c r="AW81" s="4" t="b">
        <f>COUNTIF(资产增加、减少方式!B:C,当前年度!R81)=1</f>
        <v>1</v>
      </c>
      <c r="AX81" s="4" t="b">
        <f t="shared" si="4"/>
        <v>1</v>
      </c>
      <c r="AY81" s="4" t="b">
        <f>COUNTIF(折旧码!B:B,当前年度!X81)=1</f>
        <v>1</v>
      </c>
      <c r="AZ81" s="55">
        <f>AL81*(1-VLOOKUP(X81,折旧码!B:D,3,FALSE))*((11-MID(AD81,5,2)+1)/(Z81*12+AB81))</f>
        <v>424.33333333333331</v>
      </c>
      <c r="BA81" s="56">
        <f t="shared" si="5"/>
        <v>1.3333333333321207E-2</v>
      </c>
      <c r="BB81" s="4" t="b">
        <f>IF(LEFT(J81,4)=LEFT(AD81,4),MID(AD81,5,2)-MID(J81,5,2)=VLOOKUP(X81,折旧码!B:E,4,FALSE),FALSE)</f>
        <v>1</v>
      </c>
    </row>
    <row r="82" spans="1:54" hidden="1" x14ac:dyDescent="0.35">
      <c r="A82" s="2" t="s">
        <v>67</v>
      </c>
      <c r="B82" s="2">
        <v>9612</v>
      </c>
      <c r="C82" s="2" t="s">
        <v>366</v>
      </c>
      <c r="D82" s="2" t="s">
        <v>112</v>
      </c>
      <c r="E82" s="2" t="s">
        <v>372</v>
      </c>
      <c r="F82" s="2" t="s">
        <v>71</v>
      </c>
      <c r="G82" s="2">
        <v>1</v>
      </c>
      <c r="H82" s="2" t="s">
        <v>273</v>
      </c>
      <c r="I82" s="2" t="s">
        <v>412</v>
      </c>
      <c r="J82" s="2">
        <v>20160325</v>
      </c>
      <c r="K82" s="2">
        <v>20160325</v>
      </c>
      <c r="L82" s="2">
        <v>1007</v>
      </c>
      <c r="M82" s="2" t="s">
        <v>368</v>
      </c>
      <c r="N82" s="2" t="s">
        <v>368</v>
      </c>
      <c r="O82" s="2" t="s">
        <v>373</v>
      </c>
      <c r="P82" s="2" t="s">
        <v>71</v>
      </c>
      <c r="Q82" s="2" t="s">
        <v>76</v>
      </c>
      <c r="R82" s="2" t="s">
        <v>77</v>
      </c>
      <c r="V82" s="2" t="s">
        <v>79</v>
      </c>
      <c r="W82" s="2" t="s">
        <v>80</v>
      </c>
      <c r="X82" s="2" t="s">
        <v>81</v>
      </c>
      <c r="Y82" s="2" t="s">
        <v>81</v>
      </c>
      <c r="Z82" s="2">
        <v>5</v>
      </c>
      <c r="AA82" s="2">
        <v>5</v>
      </c>
      <c r="AB82" s="2" t="s">
        <v>82</v>
      </c>
      <c r="AC82" s="2" t="s">
        <v>82</v>
      </c>
      <c r="AD82" s="2">
        <v>20160401</v>
      </c>
      <c r="AE82" s="2">
        <v>20160401</v>
      </c>
      <c r="AJ82" s="2">
        <v>20160325</v>
      </c>
      <c r="AK82" s="2" t="s">
        <v>81</v>
      </c>
      <c r="AL82" s="2">
        <v>3350</v>
      </c>
      <c r="AM82" s="2">
        <v>3350</v>
      </c>
      <c r="AN82" s="2">
        <v>-424.32</v>
      </c>
      <c r="AO82" s="2">
        <v>-424.32</v>
      </c>
      <c r="AP82" s="4" t="b">
        <f>COUNTIF(资产分类!B:B,当前年度!A82)=1</f>
        <v>1</v>
      </c>
      <c r="AQ82" s="4" t="b">
        <f>COUNTIF(单位编码!C:C,H82)=1</f>
        <v>1</v>
      </c>
      <c r="AR82" s="4" t="b">
        <f t="shared" si="3"/>
        <v>1</v>
      </c>
      <c r="AS82" s="4" t="b">
        <f>COUNTIF(业务范围!B:B,L82)=1</f>
        <v>1</v>
      </c>
      <c r="AT82" s="4" t="b">
        <f>COUNTIF(成本中心!B:B,当前年度!M82)=1</f>
        <v>1</v>
      </c>
      <c r="AU82" s="4" t="b">
        <f>COUNTIF(成本中心!B:B,当前年度!N82)=1</f>
        <v>1</v>
      </c>
      <c r="AV82" s="4" t="b">
        <f>COUNTIF(资产状态!B:B,当前年度!Q82)=1</f>
        <v>1</v>
      </c>
      <c r="AW82" s="4" t="b">
        <f>COUNTIF(资产增加、减少方式!B:C,当前年度!R82)=1</f>
        <v>1</v>
      </c>
      <c r="AX82" s="4" t="b">
        <f t="shared" si="4"/>
        <v>1</v>
      </c>
      <c r="AY82" s="4" t="b">
        <f>COUNTIF(折旧码!B:B,当前年度!X82)=1</f>
        <v>1</v>
      </c>
      <c r="AZ82" s="55">
        <f>AL82*(1-VLOOKUP(X82,折旧码!B:D,3,FALSE))*((11-MID(AD82,5,2)+1)/(Z82*12+AB82))</f>
        <v>424.33333333333331</v>
      </c>
      <c r="BA82" s="56">
        <f t="shared" si="5"/>
        <v>1.3333333333321207E-2</v>
      </c>
      <c r="BB82" s="4" t="b">
        <f>IF(LEFT(J82,4)=LEFT(AD82,4),MID(AD82,5,2)-MID(J82,5,2)=VLOOKUP(X82,折旧码!B:E,4,FALSE),FALSE)</f>
        <v>1</v>
      </c>
    </row>
    <row r="83" spans="1:54" hidden="1" x14ac:dyDescent="0.35">
      <c r="A83" s="2" t="s">
        <v>67</v>
      </c>
      <c r="B83" s="2">
        <v>9612</v>
      </c>
      <c r="C83" s="2" t="s">
        <v>313</v>
      </c>
      <c r="D83" s="2" t="s">
        <v>69</v>
      </c>
      <c r="E83" s="2" t="s">
        <v>374</v>
      </c>
      <c r="F83" s="2" t="s">
        <v>71</v>
      </c>
      <c r="G83" s="2">
        <v>1</v>
      </c>
      <c r="H83" s="2" t="s">
        <v>273</v>
      </c>
      <c r="I83" s="2" t="s">
        <v>413</v>
      </c>
      <c r="J83" s="2">
        <v>20160517</v>
      </c>
      <c r="K83" s="2">
        <v>20160517</v>
      </c>
      <c r="L83" s="2">
        <v>1007</v>
      </c>
      <c r="M83" s="2" t="s">
        <v>368</v>
      </c>
      <c r="N83" s="2" t="s">
        <v>368</v>
      </c>
      <c r="O83" s="2" t="s">
        <v>369</v>
      </c>
      <c r="P83" s="2" t="s">
        <v>71</v>
      </c>
      <c r="Q83" s="2" t="s">
        <v>76</v>
      </c>
      <c r="R83" s="2" t="s">
        <v>77</v>
      </c>
      <c r="V83" s="2" t="s">
        <v>79</v>
      </c>
      <c r="W83" s="2" t="s">
        <v>80</v>
      </c>
      <c r="X83" s="2" t="s">
        <v>81</v>
      </c>
      <c r="Y83" s="2" t="s">
        <v>81</v>
      </c>
      <c r="Z83" s="2">
        <v>5</v>
      </c>
      <c r="AA83" s="2">
        <v>5</v>
      </c>
      <c r="AB83" s="2" t="s">
        <v>82</v>
      </c>
      <c r="AC83" s="2" t="s">
        <v>82</v>
      </c>
      <c r="AD83" s="2">
        <v>20160601</v>
      </c>
      <c r="AE83" s="2">
        <v>20160601</v>
      </c>
      <c r="AJ83" s="2">
        <v>20160517</v>
      </c>
      <c r="AK83" s="2" t="s">
        <v>81</v>
      </c>
      <c r="AL83" s="2">
        <v>5500</v>
      </c>
      <c r="AM83" s="2">
        <v>5500</v>
      </c>
      <c r="AN83" s="2">
        <v>-522.48</v>
      </c>
      <c r="AO83" s="2">
        <v>-522.48</v>
      </c>
      <c r="AP83" s="4" t="b">
        <f>COUNTIF(资产分类!B:B,当前年度!A83)=1</f>
        <v>1</v>
      </c>
      <c r="AQ83" s="4" t="b">
        <f>COUNTIF(单位编码!C:C,H83)=1</f>
        <v>1</v>
      </c>
      <c r="AR83" s="4" t="b">
        <f t="shared" si="3"/>
        <v>1</v>
      </c>
      <c r="AS83" s="4" t="b">
        <f>COUNTIF(业务范围!B:B,L83)=1</f>
        <v>1</v>
      </c>
      <c r="AT83" s="4" t="b">
        <f>COUNTIF(成本中心!B:B,当前年度!M83)=1</f>
        <v>1</v>
      </c>
      <c r="AU83" s="4" t="b">
        <f>COUNTIF(成本中心!B:B,当前年度!N83)=1</f>
        <v>1</v>
      </c>
      <c r="AV83" s="4" t="b">
        <f>COUNTIF(资产状态!B:B,当前年度!Q83)=1</f>
        <v>1</v>
      </c>
      <c r="AW83" s="4" t="b">
        <f>COUNTIF(资产增加、减少方式!B:C,当前年度!R83)=1</f>
        <v>1</v>
      </c>
      <c r="AX83" s="4" t="b">
        <f t="shared" si="4"/>
        <v>1</v>
      </c>
      <c r="AY83" s="4" t="b">
        <f>COUNTIF(折旧码!B:B,当前年度!X83)=1</f>
        <v>1</v>
      </c>
      <c r="AZ83" s="55">
        <f>AL83*(1-VLOOKUP(X83,折旧码!B:D,3,FALSE))*((11-MID(AD83,5,2)+1)/(Z83*12+AB83))</f>
        <v>522.5</v>
      </c>
      <c r="BA83" s="56">
        <f t="shared" si="5"/>
        <v>1.999999999998181E-2</v>
      </c>
      <c r="BB83" s="4" t="b">
        <f>IF(LEFT(J83,4)=LEFT(AD83,4),MID(AD83,5,2)-MID(J83,5,2)=VLOOKUP(X83,折旧码!B:E,4,FALSE),FALSE)</f>
        <v>1</v>
      </c>
    </row>
    <row r="84" spans="1:54" hidden="1" x14ac:dyDescent="0.35">
      <c r="A84" s="2" t="s">
        <v>67</v>
      </c>
      <c r="B84" s="2">
        <v>9612</v>
      </c>
      <c r="C84" s="2" t="s">
        <v>313</v>
      </c>
      <c r="D84" s="2" t="s">
        <v>112</v>
      </c>
      <c r="E84" s="2" t="s">
        <v>375</v>
      </c>
      <c r="F84" s="2" t="s">
        <v>71</v>
      </c>
      <c r="G84" s="2">
        <v>1</v>
      </c>
      <c r="H84" s="2" t="s">
        <v>273</v>
      </c>
      <c r="I84" s="2" t="s">
        <v>413</v>
      </c>
      <c r="J84" s="2">
        <v>20160517</v>
      </c>
      <c r="K84" s="2">
        <v>20160517</v>
      </c>
      <c r="L84" s="2">
        <v>1007</v>
      </c>
      <c r="M84" s="2" t="s">
        <v>368</v>
      </c>
      <c r="N84" s="2" t="s">
        <v>368</v>
      </c>
      <c r="O84" s="2" t="s">
        <v>376</v>
      </c>
      <c r="P84" s="2" t="s">
        <v>71</v>
      </c>
      <c r="Q84" s="2" t="s">
        <v>76</v>
      </c>
      <c r="R84" s="2" t="s">
        <v>77</v>
      </c>
      <c r="V84" s="2" t="s">
        <v>79</v>
      </c>
      <c r="W84" s="2" t="s">
        <v>80</v>
      </c>
      <c r="X84" s="2" t="s">
        <v>81</v>
      </c>
      <c r="Y84" s="2" t="s">
        <v>81</v>
      </c>
      <c r="Z84" s="2">
        <v>5</v>
      </c>
      <c r="AA84" s="2">
        <v>5</v>
      </c>
      <c r="AB84" s="2" t="s">
        <v>82</v>
      </c>
      <c r="AC84" s="2" t="s">
        <v>82</v>
      </c>
      <c r="AD84" s="2">
        <v>20160601</v>
      </c>
      <c r="AE84" s="2">
        <v>20160601</v>
      </c>
      <c r="AJ84" s="2">
        <v>20160517</v>
      </c>
      <c r="AK84" s="2" t="s">
        <v>81</v>
      </c>
      <c r="AL84" s="2">
        <v>8300</v>
      </c>
      <c r="AM84" s="2">
        <v>8300</v>
      </c>
      <c r="AN84" s="2">
        <v>-788.46</v>
      </c>
      <c r="AO84" s="2">
        <v>-788.46</v>
      </c>
      <c r="AP84" s="4" t="b">
        <f>COUNTIF(资产分类!B:B,当前年度!A84)=1</f>
        <v>1</v>
      </c>
      <c r="AQ84" s="4" t="b">
        <f>COUNTIF(单位编码!C:C,H84)=1</f>
        <v>1</v>
      </c>
      <c r="AR84" s="4" t="b">
        <f t="shared" si="3"/>
        <v>1</v>
      </c>
      <c r="AS84" s="4" t="b">
        <f>COUNTIF(业务范围!B:B,L84)=1</f>
        <v>1</v>
      </c>
      <c r="AT84" s="4" t="b">
        <f>COUNTIF(成本中心!B:B,当前年度!M84)=1</f>
        <v>1</v>
      </c>
      <c r="AU84" s="4" t="b">
        <f>COUNTIF(成本中心!B:B,当前年度!N84)=1</f>
        <v>1</v>
      </c>
      <c r="AV84" s="4" t="b">
        <f>COUNTIF(资产状态!B:B,当前年度!Q84)=1</f>
        <v>1</v>
      </c>
      <c r="AW84" s="4" t="b">
        <f>COUNTIF(资产增加、减少方式!B:C,当前年度!R84)=1</f>
        <v>1</v>
      </c>
      <c r="AX84" s="4" t="b">
        <f t="shared" si="4"/>
        <v>1</v>
      </c>
      <c r="AY84" s="4" t="b">
        <f>COUNTIF(折旧码!B:B,当前年度!X84)=1</f>
        <v>1</v>
      </c>
      <c r="AZ84" s="55">
        <f>AL84*(1-VLOOKUP(X84,折旧码!B:D,3,FALSE))*((11-MID(AD84,5,2)+1)/(Z84*12+AB84))</f>
        <v>788.5</v>
      </c>
      <c r="BA84" s="56">
        <f t="shared" si="5"/>
        <v>3.999999999996362E-2</v>
      </c>
      <c r="BB84" s="4" t="b">
        <f>IF(LEFT(J84,4)=LEFT(AD84,4),MID(AD84,5,2)-MID(J84,5,2)=VLOOKUP(X84,折旧码!B:E,4,FALSE),FALSE)</f>
        <v>1</v>
      </c>
    </row>
    <row r="85" spans="1:54" hidden="1" x14ac:dyDescent="0.35">
      <c r="A85" s="2" t="s">
        <v>67</v>
      </c>
      <c r="B85" s="2">
        <v>9612</v>
      </c>
      <c r="C85" s="2" t="s">
        <v>377</v>
      </c>
      <c r="D85" s="2" t="s">
        <v>69</v>
      </c>
      <c r="E85" s="2" t="s">
        <v>378</v>
      </c>
      <c r="F85" s="2" t="s">
        <v>71</v>
      </c>
      <c r="G85" s="2">
        <v>1</v>
      </c>
      <c r="H85" s="2" t="s">
        <v>273</v>
      </c>
      <c r="I85" s="2" t="s">
        <v>414</v>
      </c>
      <c r="J85" s="2">
        <v>20160525</v>
      </c>
      <c r="K85" s="2">
        <v>20160525</v>
      </c>
      <c r="L85" s="2">
        <v>1007</v>
      </c>
      <c r="M85" s="2" t="s">
        <v>368</v>
      </c>
      <c r="N85" s="2" t="s">
        <v>368</v>
      </c>
      <c r="O85" s="2" t="s">
        <v>379</v>
      </c>
      <c r="P85" s="2" t="s">
        <v>71</v>
      </c>
      <c r="Q85" s="2" t="s">
        <v>76</v>
      </c>
      <c r="R85" s="2" t="s">
        <v>77</v>
      </c>
      <c r="V85" s="2" t="s">
        <v>79</v>
      </c>
      <c r="W85" s="2" t="s">
        <v>80</v>
      </c>
      <c r="X85" s="2" t="s">
        <v>81</v>
      </c>
      <c r="Y85" s="2" t="s">
        <v>81</v>
      </c>
      <c r="Z85" s="2">
        <v>5</v>
      </c>
      <c r="AA85" s="2">
        <v>5</v>
      </c>
      <c r="AB85" s="2" t="s">
        <v>82</v>
      </c>
      <c r="AC85" s="2" t="s">
        <v>82</v>
      </c>
      <c r="AD85" s="2">
        <v>20160601</v>
      </c>
      <c r="AE85" s="2">
        <v>20160601</v>
      </c>
      <c r="AJ85" s="2">
        <v>20160525</v>
      </c>
      <c r="AK85" s="2" t="s">
        <v>81</v>
      </c>
      <c r="AL85" s="2">
        <v>3600</v>
      </c>
      <c r="AM85" s="2">
        <v>3600</v>
      </c>
      <c r="AN85" s="2">
        <v>-342</v>
      </c>
      <c r="AO85" s="2">
        <v>-342</v>
      </c>
      <c r="AP85" s="4" t="b">
        <f>COUNTIF(资产分类!B:B,当前年度!A85)=1</f>
        <v>1</v>
      </c>
      <c r="AQ85" s="4" t="b">
        <f>COUNTIF(单位编码!C:C,H85)=1</f>
        <v>1</v>
      </c>
      <c r="AR85" s="4" t="b">
        <f t="shared" si="3"/>
        <v>1</v>
      </c>
      <c r="AS85" s="4" t="b">
        <f>COUNTIF(业务范围!B:B,L85)=1</f>
        <v>1</v>
      </c>
      <c r="AT85" s="4" t="b">
        <f>COUNTIF(成本中心!B:B,当前年度!M85)=1</f>
        <v>1</v>
      </c>
      <c r="AU85" s="4" t="b">
        <f>COUNTIF(成本中心!B:B,当前年度!N85)=1</f>
        <v>1</v>
      </c>
      <c r="AV85" s="4" t="b">
        <f>COUNTIF(资产状态!B:B,当前年度!Q85)=1</f>
        <v>1</v>
      </c>
      <c r="AW85" s="4" t="b">
        <f>COUNTIF(资产增加、减少方式!B:C,当前年度!R85)=1</f>
        <v>1</v>
      </c>
      <c r="AX85" s="4" t="b">
        <f t="shared" si="4"/>
        <v>1</v>
      </c>
      <c r="AY85" s="4" t="b">
        <f>COUNTIF(折旧码!B:B,当前年度!X85)=1</f>
        <v>1</v>
      </c>
      <c r="AZ85" s="55">
        <f>AL85*(1-VLOOKUP(X85,折旧码!B:D,3,FALSE))*((11-MID(AD85,5,2)+1)/(Z85*12+AB85))</f>
        <v>342</v>
      </c>
      <c r="BA85" s="56">
        <f t="shared" si="5"/>
        <v>0</v>
      </c>
      <c r="BB85" s="4" t="b">
        <f>IF(LEFT(J85,4)=LEFT(AD85,4),MID(AD85,5,2)-MID(J85,5,2)=VLOOKUP(X85,折旧码!B:E,4,FALSE),FALSE)</f>
        <v>1</v>
      </c>
    </row>
    <row r="86" spans="1:54" hidden="1" x14ac:dyDescent="0.35">
      <c r="A86" s="2" t="s">
        <v>67</v>
      </c>
      <c r="B86" s="2">
        <v>9612</v>
      </c>
      <c r="C86" s="2" t="s">
        <v>380</v>
      </c>
      <c r="D86" s="2" t="s">
        <v>69</v>
      </c>
      <c r="E86" s="2" t="s">
        <v>381</v>
      </c>
      <c r="F86" s="2" t="s">
        <v>71</v>
      </c>
      <c r="G86" s="2">
        <v>1</v>
      </c>
      <c r="H86" s="2" t="s">
        <v>273</v>
      </c>
      <c r="I86" s="2" t="s">
        <v>414</v>
      </c>
      <c r="J86" s="2">
        <v>20160525</v>
      </c>
      <c r="K86" s="2">
        <v>20160525</v>
      </c>
      <c r="L86" s="2">
        <v>1007</v>
      </c>
      <c r="M86" s="2" t="s">
        <v>368</v>
      </c>
      <c r="N86" s="2" t="s">
        <v>368</v>
      </c>
      <c r="O86" s="2" t="s">
        <v>379</v>
      </c>
      <c r="P86" s="2" t="s">
        <v>71</v>
      </c>
      <c r="Q86" s="2" t="s">
        <v>76</v>
      </c>
      <c r="R86" s="2" t="s">
        <v>77</v>
      </c>
      <c r="V86" s="2" t="s">
        <v>79</v>
      </c>
      <c r="W86" s="2" t="s">
        <v>80</v>
      </c>
      <c r="X86" s="2" t="s">
        <v>81</v>
      </c>
      <c r="Y86" s="2" t="s">
        <v>81</v>
      </c>
      <c r="Z86" s="2">
        <v>5</v>
      </c>
      <c r="AA86" s="2">
        <v>5</v>
      </c>
      <c r="AB86" s="2" t="s">
        <v>82</v>
      </c>
      <c r="AC86" s="2" t="s">
        <v>82</v>
      </c>
      <c r="AD86" s="2">
        <v>20160601</v>
      </c>
      <c r="AE86" s="2">
        <v>20160601</v>
      </c>
      <c r="AJ86" s="2">
        <v>20160525</v>
      </c>
      <c r="AK86" s="2" t="s">
        <v>81</v>
      </c>
      <c r="AL86" s="2">
        <v>3980</v>
      </c>
      <c r="AM86" s="2">
        <v>3980</v>
      </c>
      <c r="AN86" s="2">
        <v>-378.12</v>
      </c>
      <c r="AO86" s="2">
        <v>-378.12</v>
      </c>
      <c r="AP86" s="4" t="b">
        <f>COUNTIF(资产分类!B:B,当前年度!A86)=1</f>
        <v>1</v>
      </c>
      <c r="AQ86" s="4" t="b">
        <f>COUNTIF(单位编码!C:C,H86)=1</f>
        <v>1</v>
      </c>
      <c r="AR86" s="4" t="b">
        <f t="shared" si="3"/>
        <v>1</v>
      </c>
      <c r="AS86" s="4" t="b">
        <f>COUNTIF(业务范围!B:B,L86)=1</f>
        <v>1</v>
      </c>
      <c r="AT86" s="4" t="b">
        <f>COUNTIF(成本中心!B:B,当前年度!M86)=1</f>
        <v>1</v>
      </c>
      <c r="AU86" s="4" t="b">
        <f>COUNTIF(成本中心!B:B,当前年度!N86)=1</f>
        <v>1</v>
      </c>
      <c r="AV86" s="4" t="b">
        <f>COUNTIF(资产状态!B:B,当前年度!Q86)=1</f>
        <v>1</v>
      </c>
      <c r="AW86" s="4" t="b">
        <f>COUNTIF(资产增加、减少方式!B:C,当前年度!R86)=1</f>
        <v>1</v>
      </c>
      <c r="AX86" s="4" t="b">
        <f t="shared" si="4"/>
        <v>1</v>
      </c>
      <c r="AY86" s="4" t="b">
        <f>COUNTIF(折旧码!B:B,当前年度!X86)=1</f>
        <v>1</v>
      </c>
      <c r="AZ86" s="55">
        <f>AL86*(1-VLOOKUP(X86,折旧码!B:D,3,FALSE))*((11-MID(AD86,5,2)+1)/(Z86*12+AB86))</f>
        <v>378.1</v>
      </c>
      <c r="BA86" s="56">
        <f t="shared" si="5"/>
        <v>-1.999999999998181E-2</v>
      </c>
      <c r="BB86" s="4" t="b">
        <f>IF(LEFT(J86,4)=LEFT(AD86,4),MID(AD86,5,2)-MID(J86,5,2)=VLOOKUP(X86,折旧码!B:E,4,FALSE),FALSE)</f>
        <v>1</v>
      </c>
    </row>
    <row r="87" spans="1:54" hidden="1" x14ac:dyDescent="0.35">
      <c r="A87" s="2" t="s">
        <v>67</v>
      </c>
      <c r="B87" s="2">
        <v>9612</v>
      </c>
      <c r="C87" s="2" t="s">
        <v>382</v>
      </c>
      <c r="D87" s="2" t="s">
        <v>112</v>
      </c>
      <c r="E87" s="2" t="s">
        <v>383</v>
      </c>
      <c r="F87" s="2" t="s">
        <v>71</v>
      </c>
      <c r="G87" s="2">
        <v>1</v>
      </c>
      <c r="H87" s="2" t="s">
        <v>273</v>
      </c>
      <c r="I87" s="2" t="s">
        <v>394</v>
      </c>
      <c r="J87" s="2">
        <v>20160525</v>
      </c>
      <c r="K87" s="2">
        <v>20160525</v>
      </c>
      <c r="L87" s="2">
        <v>1007</v>
      </c>
      <c r="M87" s="2" t="s">
        <v>368</v>
      </c>
      <c r="N87" s="2" t="s">
        <v>368</v>
      </c>
      <c r="O87" s="2" t="s">
        <v>376</v>
      </c>
      <c r="P87" s="2" t="s">
        <v>71</v>
      </c>
      <c r="Q87" s="2" t="s">
        <v>76</v>
      </c>
      <c r="R87" s="2" t="s">
        <v>77</v>
      </c>
      <c r="V87" s="2" t="s">
        <v>79</v>
      </c>
      <c r="W87" s="2" t="s">
        <v>80</v>
      </c>
      <c r="X87" s="2" t="s">
        <v>81</v>
      </c>
      <c r="Y87" s="2" t="s">
        <v>81</v>
      </c>
      <c r="Z87" s="2">
        <v>5</v>
      </c>
      <c r="AA87" s="2">
        <v>5</v>
      </c>
      <c r="AB87" s="2" t="s">
        <v>82</v>
      </c>
      <c r="AC87" s="2" t="s">
        <v>82</v>
      </c>
      <c r="AD87" s="2">
        <v>20160901</v>
      </c>
      <c r="AE87" s="2">
        <v>20160901</v>
      </c>
      <c r="AJ87" s="2">
        <v>20160831</v>
      </c>
      <c r="AK87" s="2" t="s">
        <v>81</v>
      </c>
      <c r="AL87" s="2">
        <v>5800</v>
      </c>
      <c r="AM87" s="2">
        <v>5800</v>
      </c>
      <c r="AN87" s="2">
        <v>-183.66</v>
      </c>
      <c r="AO87" s="2">
        <v>-183.66</v>
      </c>
      <c r="AP87" s="4" t="b">
        <f>COUNTIF(资产分类!B:B,当前年度!A87)=1</f>
        <v>1</v>
      </c>
      <c r="AQ87" s="4" t="b">
        <f>COUNTIF(单位编码!C:C,H87)=1</f>
        <v>1</v>
      </c>
      <c r="AR87" s="4" t="b">
        <f t="shared" si="3"/>
        <v>1</v>
      </c>
      <c r="AS87" s="4" t="b">
        <f>COUNTIF(业务范围!B:B,L87)=1</f>
        <v>1</v>
      </c>
      <c r="AT87" s="4" t="b">
        <f>COUNTIF(成本中心!B:B,当前年度!M87)=1</f>
        <v>1</v>
      </c>
      <c r="AU87" s="4" t="b">
        <f>COUNTIF(成本中心!B:B,当前年度!N87)=1</f>
        <v>1</v>
      </c>
      <c r="AV87" s="4" t="b">
        <f>COUNTIF(资产状态!B:B,当前年度!Q87)=1</f>
        <v>1</v>
      </c>
      <c r="AW87" s="4" t="b">
        <f>COUNTIF(资产增加、减少方式!B:C,当前年度!R87)=1</f>
        <v>1</v>
      </c>
      <c r="AX87" s="4" t="b">
        <f t="shared" si="4"/>
        <v>1</v>
      </c>
      <c r="AY87" s="4" t="b">
        <f>COUNTIF(折旧码!B:B,当前年度!X87)=1</f>
        <v>1</v>
      </c>
      <c r="AZ87" s="55">
        <f>AL87*(1-VLOOKUP(X87,折旧码!B:D,3,FALSE))*((11-MID(AD87,5,2)+1)/(Z87*12+AB87))</f>
        <v>275.5</v>
      </c>
      <c r="BA87" s="56">
        <f t="shared" si="5"/>
        <v>91.84</v>
      </c>
      <c r="BB87" s="4" t="b">
        <f>IF(LEFT(J87,4)=LEFT(AD87,4),MID(AD87,5,2)-MID(J87,5,2)=VLOOKUP(X87,折旧码!B:E,4,FALSE),FALSE)</f>
        <v>0</v>
      </c>
    </row>
    <row r="88" spans="1:54" x14ac:dyDescent="0.35">
      <c r="A88" s="2" t="s">
        <v>384</v>
      </c>
      <c r="B88" s="2">
        <v>9617</v>
      </c>
      <c r="C88" s="2" t="s">
        <v>385</v>
      </c>
      <c r="D88" s="2" t="s">
        <v>112</v>
      </c>
      <c r="E88" s="2" t="s">
        <v>386</v>
      </c>
      <c r="F88" s="2" t="s">
        <v>71</v>
      </c>
      <c r="G88" s="2">
        <v>1</v>
      </c>
      <c r="H88" s="2" t="s">
        <v>518</v>
      </c>
      <c r="I88" s="2" t="s">
        <v>415</v>
      </c>
      <c r="J88" s="2" t="s">
        <v>415</v>
      </c>
      <c r="K88" s="2" t="s">
        <v>415</v>
      </c>
      <c r="L88" s="2">
        <v>1003</v>
      </c>
      <c r="M88" s="2" t="s">
        <v>387</v>
      </c>
      <c r="N88" s="2" t="s">
        <v>387</v>
      </c>
      <c r="P88" s="2" t="s">
        <v>71</v>
      </c>
      <c r="Q88" s="2" t="s">
        <v>76</v>
      </c>
      <c r="R88" s="2" t="s">
        <v>77</v>
      </c>
      <c r="V88" s="2" t="s">
        <v>79</v>
      </c>
      <c r="X88" s="2" t="s">
        <v>81</v>
      </c>
      <c r="Y88" s="2" t="s">
        <v>81</v>
      </c>
      <c r="Z88" s="2">
        <v>5</v>
      </c>
      <c r="AA88" s="2">
        <v>5</v>
      </c>
      <c r="AB88" s="2" t="s">
        <v>82</v>
      </c>
      <c r="AC88" s="2" t="s">
        <v>82</v>
      </c>
      <c r="AD88" s="2">
        <v>20160229</v>
      </c>
      <c r="AE88" s="2">
        <v>20160229</v>
      </c>
      <c r="AJ88" s="2">
        <v>42398</v>
      </c>
      <c r="AK88" s="2" t="s">
        <v>81</v>
      </c>
      <c r="AL88" s="2">
        <v>240642.06</v>
      </c>
      <c r="AM88" s="2">
        <v>240642.06</v>
      </c>
      <c r="AN88" s="2">
        <v>-40115</v>
      </c>
      <c r="AO88" s="2">
        <v>-40115</v>
      </c>
      <c r="AP88" s="4" t="b">
        <f>COUNTIF(资产分类!B:B,当前年度!A88)=1</f>
        <v>1</v>
      </c>
      <c r="AQ88" s="4" t="b">
        <f>COUNTIF(单位编码!C:C,H88)=1</f>
        <v>1</v>
      </c>
      <c r="AR88" s="4" t="b">
        <f t="shared" si="3"/>
        <v>1</v>
      </c>
      <c r="AS88" s="4" t="b">
        <f>COUNTIF(业务范围!B:B,L88)=1</f>
        <v>1</v>
      </c>
      <c r="AT88" s="4" t="b">
        <f>COUNTIF(成本中心!B:B,当前年度!M88)=1</f>
        <v>1</v>
      </c>
      <c r="AU88" s="4" t="b">
        <f>COUNTIF(成本中心!B:B,当前年度!N88)=1</f>
        <v>1</v>
      </c>
      <c r="AV88" s="4" t="b">
        <f>COUNTIF(资产状态!B:B,当前年度!Q88)=1</f>
        <v>1</v>
      </c>
      <c r="AW88" s="4" t="b">
        <f>COUNTIF(资产增加、减少方式!B:C,当前年度!R88)=1</f>
        <v>1</v>
      </c>
      <c r="AX88" s="4" t="b">
        <f t="shared" si="4"/>
        <v>1</v>
      </c>
      <c r="AY88" s="4" t="b">
        <f>COUNTIF(折旧码!B:B,当前年度!X88)=1</f>
        <v>1</v>
      </c>
      <c r="AZ88" s="55">
        <f>AL88*(1-VLOOKUP(X88,折旧码!B:D,3,FALSE))*((11-MID(AD88,5,2)+1)/(Z88*12+AB88))</f>
        <v>38101.659499999994</v>
      </c>
      <c r="BA88" s="56">
        <f t="shared" si="5"/>
        <v>-2013.3405000000057</v>
      </c>
      <c r="BB88" s="4" t="b">
        <f>IF(LEFT(J88,4)=LEFT(AD88,4),MID(AD88,5,2)-MID(J88,5,2)=VLOOKUP(X88,折旧码!B:E,4,FALSE),FALSE)</f>
        <v>1</v>
      </c>
    </row>
    <row r="89" spans="1:54" x14ac:dyDescent="0.35">
      <c r="A89" s="2" t="s">
        <v>67</v>
      </c>
      <c r="B89" s="2">
        <v>9617</v>
      </c>
      <c r="C89" s="2" t="s">
        <v>388</v>
      </c>
      <c r="D89" s="2" t="s">
        <v>112</v>
      </c>
      <c r="E89" s="2" t="s">
        <v>389</v>
      </c>
      <c r="F89" s="2" t="s">
        <v>71</v>
      </c>
      <c r="G89" s="2">
        <v>1</v>
      </c>
      <c r="H89" s="2" t="s">
        <v>273</v>
      </c>
      <c r="I89" s="2" t="s">
        <v>416</v>
      </c>
      <c r="J89" s="2" t="s">
        <v>416</v>
      </c>
      <c r="K89" s="2" t="s">
        <v>416</v>
      </c>
      <c r="L89" s="2">
        <v>1003</v>
      </c>
      <c r="M89" s="2" t="s">
        <v>390</v>
      </c>
      <c r="N89" s="2" t="s">
        <v>390</v>
      </c>
      <c r="O89" s="2" t="s">
        <v>391</v>
      </c>
      <c r="P89" s="2" t="s">
        <v>392</v>
      </c>
      <c r="Q89" s="2" t="s">
        <v>76</v>
      </c>
      <c r="R89" s="2" t="s">
        <v>77</v>
      </c>
      <c r="U89" s="2" t="s">
        <v>268</v>
      </c>
      <c r="V89" s="2" t="s">
        <v>79</v>
      </c>
      <c r="W89" s="2" t="s">
        <v>80</v>
      </c>
      <c r="X89" s="2" t="s">
        <v>81</v>
      </c>
      <c r="Y89" s="2" t="s">
        <v>81</v>
      </c>
      <c r="Z89" s="2">
        <v>5</v>
      </c>
      <c r="AA89" s="2">
        <v>5</v>
      </c>
      <c r="AB89" s="2" t="s">
        <v>82</v>
      </c>
      <c r="AC89" s="2" t="s">
        <v>82</v>
      </c>
      <c r="AD89" s="2">
        <v>20160919</v>
      </c>
      <c r="AE89" s="2">
        <v>20160919</v>
      </c>
      <c r="AJ89" s="2">
        <v>42601</v>
      </c>
      <c r="AK89" s="2" t="s">
        <v>81</v>
      </c>
      <c r="AL89" s="2">
        <v>9780</v>
      </c>
      <c r="AM89" s="2">
        <v>9780</v>
      </c>
      <c r="AN89" s="2">
        <v>-9291</v>
      </c>
      <c r="AO89" s="2">
        <v>-9291</v>
      </c>
      <c r="AP89" s="4" t="b">
        <f>COUNTIF(资产分类!B:B,当前年度!A89)=1</f>
        <v>1</v>
      </c>
      <c r="AQ89" s="4" t="b">
        <f>COUNTIF(单位编码!C:C,H89)=1</f>
        <v>1</v>
      </c>
      <c r="AR89" s="4" t="b">
        <f t="shared" si="3"/>
        <v>1</v>
      </c>
      <c r="AS89" s="4" t="b">
        <f>COUNTIF(业务范围!B:B,L89)=1</f>
        <v>1</v>
      </c>
      <c r="AT89" s="4" t="b">
        <f>COUNTIF(成本中心!B:B,当前年度!M89)=1</f>
        <v>1</v>
      </c>
      <c r="AU89" s="4" t="b">
        <f>COUNTIF(成本中心!B:B,当前年度!N89)=1</f>
        <v>1</v>
      </c>
      <c r="AV89" s="4" t="b">
        <f>COUNTIF(资产状态!B:B,当前年度!Q89)=1</f>
        <v>1</v>
      </c>
      <c r="AW89" s="4" t="b">
        <f>COUNTIF(资产增加、减少方式!B:C,当前年度!R89)=1</f>
        <v>1</v>
      </c>
      <c r="AX89" s="4" t="b">
        <f t="shared" si="4"/>
        <v>1</v>
      </c>
      <c r="AY89" s="4" t="b">
        <f>COUNTIF(折旧码!B:B,当前年度!X89)=1</f>
        <v>1</v>
      </c>
      <c r="AZ89" s="55">
        <f>AL89*(1-VLOOKUP(X89,折旧码!B:D,3,FALSE))*((11-MID(AD89,5,2)+1)/(Z89*12+AB89))</f>
        <v>464.55</v>
      </c>
      <c r="BA89" s="56">
        <f t="shared" si="5"/>
        <v>-8826.4500000000007</v>
      </c>
      <c r="BB89" s="4" t="b">
        <f>IF(LEFT(J89,4)=LEFT(AD89,4),MID(AD89,5,2)-MID(J89,5,2)=VLOOKUP(X89,折旧码!B:E,4,FALSE),FALSE)</f>
        <v>1</v>
      </c>
    </row>
  </sheetData>
  <autoFilter ref="A2:BB89">
    <filterColumn colId="9">
      <customFilters>
        <customFilter operator="notEqual" val=" "/>
      </customFilters>
    </filterColumn>
    <filterColumn colId="52">
      <filters>
        <filter val="-1.97"/>
        <filter val="-1.99"/>
        <filter val="-11.76"/>
        <filter val="-2013.34"/>
        <filter val="-23.52"/>
        <filter val="-8826.45"/>
        <filter val="-9.99"/>
      </filters>
    </filterColumn>
  </autoFilter>
  <mergeCells count="13">
    <mergeCell ref="AP1:AP2"/>
    <mergeCell ref="AQ1:AQ2"/>
    <mergeCell ref="AS1:AS2"/>
    <mergeCell ref="AT1:AT2"/>
    <mergeCell ref="AU1:AU2"/>
    <mergeCell ref="BB1:BB2"/>
    <mergeCell ref="AW1:AW2"/>
    <mergeCell ref="AR1:AR2"/>
    <mergeCell ref="AX1:AX2"/>
    <mergeCell ref="AY1:AY2"/>
    <mergeCell ref="AZ1:AZ2"/>
    <mergeCell ref="BA1:BA2"/>
    <mergeCell ref="AV1:AV2"/>
  </mergeCells>
  <phoneticPr fontId="3" type="noConversion"/>
  <conditionalFormatting sqref="AP1:AX1048576 AY1:AY2">
    <cfRule type="cellIs" dxfId="21" priority="1" operator="equal">
      <formula>FALSE</formula>
    </cfRule>
    <cfRule type="cellIs" dxfId="20" priority="2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6"/>
  <sheetViews>
    <sheetView topLeftCell="A788" workbookViewId="0">
      <selection activeCell="L804" sqref="L804"/>
    </sheetView>
  </sheetViews>
  <sheetFormatPr defaultRowHeight="16.5" x14ac:dyDescent="0.35"/>
  <cols>
    <col min="1" max="3" width="9" style="2"/>
    <col min="4" max="4" width="9" style="51"/>
    <col min="5" max="5" width="9.5" style="1" bestFit="1" customWidth="1"/>
    <col min="6" max="6" width="9" style="51"/>
    <col min="7" max="16384" width="9" style="1"/>
  </cols>
  <sheetData>
    <row r="1" spans="1:6" x14ac:dyDescent="0.35">
      <c r="A1" s="2" t="s">
        <v>8</v>
      </c>
    </row>
    <row r="2" spans="1:6" x14ac:dyDescent="0.35">
      <c r="A2" s="2" t="s">
        <v>44</v>
      </c>
    </row>
    <row r="3" spans="1:6" x14ac:dyDescent="0.35">
      <c r="A3" s="2">
        <v>20160531</v>
      </c>
      <c r="D3" s="51" t="b">
        <f>LEN(A3)=8</f>
        <v>1</v>
      </c>
      <c r="E3" s="51">
        <f t="shared" ref="E3:E66" si="0">IF(D3,A3,A3&amp;IF(LEN(B3)=2,B3,"0"&amp;B3)&amp;IF(LEN(C3)=2,C3,"0"&amp;C3))</f>
        <v>20160531</v>
      </c>
      <c r="F3" s="51" t="b">
        <f>LEN(E3)=8</f>
        <v>1</v>
      </c>
    </row>
    <row r="4" spans="1:6" x14ac:dyDescent="0.35">
      <c r="A4" s="2">
        <v>20160531</v>
      </c>
      <c r="D4" s="51" t="b">
        <f t="shared" ref="D4:D67" si="1">LEN(A4)=8</f>
        <v>1</v>
      </c>
      <c r="E4" s="51">
        <f t="shared" si="0"/>
        <v>20160531</v>
      </c>
      <c r="F4" s="51" t="b">
        <f t="shared" ref="F4:F67" si="2">LEN(E4)=8</f>
        <v>1</v>
      </c>
    </row>
    <row r="5" spans="1:6" x14ac:dyDescent="0.35">
      <c r="A5" s="2">
        <v>20160531</v>
      </c>
      <c r="D5" s="51" t="b">
        <f t="shared" si="1"/>
        <v>1</v>
      </c>
      <c r="E5" s="51">
        <f t="shared" si="0"/>
        <v>20160531</v>
      </c>
      <c r="F5" s="51" t="b">
        <f t="shared" si="2"/>
        <v>1</v>
      </c>
    </row>
    <row r="6" spans="1:6" x14ac:dyDescent="0.35">
      <c r="A6" s="2">
        <v>20160531</v>
      </c>
      <c r="D6" s="51" t="b">
        <f t="shared" si="1"/>
        <v>1</v>
      </c>
      <c r="E6" s="51">
        <f t="shared" si="0"/>
        <v>20160531</v>
      </c>
      <c r="F6" s="51" t="b">
        <f t="shared" si="2"/>
        <v>1</v>
      </c>
    </row>
    <row r="7" spans="1:6" x14ac:dyDescent="0.35">
      <c r="A7" s="2">
        <v>20160531</v>
      </c>
      <c r="D7" s="51" t="b">
        <f t="shared" si="1"/>
        <v>1</v>
      </c>
      <c r="E7" s="51">
        <f t="shared" si="0"/>
        <v>20160531</v>
      </c>
      <c r="F7" s="51" t="b">
        <f t="shared" si="2"/>
        <v>1</v>
      </c>
    </row>
    <row r="8" spans="1:6" x14ac:dyDescent="0.35">
      <c r="A8" s="2">
        <v>20160831</v>
      </c>
      <c r="D8" s="51" t="b">
        <f t="shared" si="1"/>
        <v>1</v>
      </c>
      <c r="E8" s="51">
        <f t="shared" si="0"/>
        <v>20160831</v>
      </c>
      <c r="F8" s="51" t="b">
        <f t="shared" si="2"/>
        <v>1</v>
      </c>
    </row>
    <row r="9" spans="1:6" x14ac:dyDescent="0.35">
      <c r="A9" s="2">
        <v>20160503</v>
      </c>
      <c r="D9" s="51" t="b">
        <f t="shared" si="1"/>
        <v>1</v>
      </c>
      <c r="E9" s="51">
        <f t="shared" si="0"/>
        <v>20160503</v>
      </c>
      <c r="F9" s="51" t="b">
        <f t="shared" si="2"/>
        <v>1</v>
      </c>
    </row>
    <row r="10" spans="1:6" x14ac:dyDescent="0.35">
      <c r="A10" s="2" t="s">
        <v>121</v>
      </c>
      <c r="D10" s="51" t="b">
        <f t="shared" si="1"/>
        <v>1</v>
      </c>
      <c r="E10" s="51" t="str">
        <f t="shared" si="0"/>
        <v>20160518</v>
      </c>
      <c r="F10" s="51" t="b">
        <f t="shared" si="2"/>
        <v>1</v>
      </c>
    </row>
    <row r="11" spans="1:6" x14ac:dyDescent="0.35">
      <c r="A11" s="2" t="s">
        <v>121</v>
      </c>
      <c r="D11" s="51" t="b">
        <f t="shared" si="1"/>
        <v>1</v>
      </c>
      <c r="E11" s="51" t="str">
        <f t="shared" si="0"/>
        <v>20160518</v>
      </c>
      <c r="F11" s="51" t="b">
        <f t="shared" si="2"/>
        <v>1</v>
      </c>
    </row>
    <row r="12" spans="1:6" x14ac:dyDescent="0.35">
      <c r="A12" s="2" t="s">
        <v>121</v>
      </c>
      <c r="D12" s="51" t="b">
        <f t="shared" si="1"/>
        <v>1</v>
      </c>
      <c r="E12" s="51" t="str">
        <f t="shared" si="0"/>
        <v>20160518</v>
      </c>
      <c r="F12" s="51" t="b">
        <f t="shared" si="2"/>
        <v>1</v>
      </c>
    </row>
    <row r="13" spans="1:6" x14ac:dyDescent="0.35">
      <c r="A13" s="2" t="s">
        <v>121</v>
      </c>
      <c r="D13" s="51" t="b">
        <f t="shared" si="1"/>
        <v>1</v>
      </c>
      <c r="E13" s="51" t="str">
        <f t="shared" si="0"/>
        <v>20160518</v>
      </c>
      <c r="F13" s="51" t="b">
        <f t="shared" si="2"/>
        <v>1</v>
      </c>
    </row>
    <row r="14" spans="1:6" x14ac:dyDescent="0.35">
      <c r="A14" s="2" t="s">
        <v>137</v>
      </c>
      <c r="D14" s="51" t="b">
        <f t="shared" si="1"/>
        <v>1</v>
      </c>
      <c r="E14" s="51" t="str">
        <f t="shared" si="0"/>
        <v>20160524</v>
      </c>
      <c r="F14" s="51" t="b">
        <f t="shared" si="2"/>
        <v>1</v>
      </c>
    </row>
    <row r="15" spans="1:6" x14ac:dyDescent="0.35">
      <c r="A15" s="2" t="s">
        <v>137</v>
      </c>
      <c r="D15" s="51" t="b">
        <f t="shared" si="1"/>
        <v>1</v>
      </c>
      <c r="E15" s="51" t="str">
        <f t="shared" si="0"/>
        <v>20160524</v>
      </c>
      <c r="F15" s="51" t="b">
        <f t="shared" si="2"/>
        <v>1</v>
      </c>
    </row>
    <row r="16" spans="1:6" x14ac:dyDescent="0.35">
      <c r="A16" s="2" t="s">
        <v>137</v>
      </c>
      <c r="D16" s="51" t="b">
        <f t="shared" si="1"/>
        <v>1</v>
      </c>
      <c r="E16" s="51" t="str">
        <f t="shared" si="0"/>
        <v>20160524</v>
      </c>
      <c r="F16" s="51" t="b">
        <f t="shared" si="2"/>
        <v>1</v>
      </c>
    </row>
    <row r="17" spans="1:6" x14ac:dyDescent="0.35">
      <c r="A17" s="2" t="s">
        <v>148</v>
      </c>
      <c r="D17" s="51" t="b">
        <f t="shared" si="1"/>
        <v>1</v>
      </c>
      <c r="E17" s="51" t="str">
        <f t="shared" si="0"/>
        <v>20160718</v>
      </c>
      <c r="F17" s="51" t="b">
        <f t="shared" si="2"/>
        <v>1</v>
      </c>
    </row>
    <row r="18" spans="1:6" x14ac:dyDescent="0.35">
      <c r="A18" s="2" t="s">
        <v>154</v>
      </c>
      <c r="D18" s="51" t="b">
        <f t="shared" si="1"/>
        <v>1</v>
      </c>
      <c r="E18" s="51" t="str">
        <f t="shared" si="0"/>
        <v>20160721</v>
      </c>
      <c r="F18" s="51" t="b">
        <f t="shared" si="2"/>
        <v>1</v>
      </c>
    </row>
    <row r="19" spans="1:6" x14ac:dyDescent="0.35">
      <c r="A19" s="2" t="s">
        <v>154</v>
      </c>
      <c r="D19" s="51" t="b">
        <f t="shared" si="1"/>
        <v>1</v>
      </c>
      <c r="E19" s="51" t="str">
        <f t="shared" si="0"/>
        <v>20160721</v>
      </c>
      <c r="F19" s="51" t="b">
        <f t="shared" si="2"/>
        <v>1</v>
      </c>
    </row>
    <row r="20" spans="1:6" x14ac:dyDescent="0.35">
      <c r="A20" s="2" t="s">
        <v>154</v>
      </c>
      <c r="D20" s="51" t="b">
        <f t="shared" si="1"/>
        <v>1</v>
      </c>
      <c r="E20" s="51" t="str">
        <f t="shared" si="0"/>
        <v>20160721</v>
      </c>
      <c r="F20" s="51" t="b">
        <f t="shared" si="2"/>
        <v>1</v>
      </c>
    </row>
    <row r="21" spans="1:6" x14ac:dyDescent="0.35">
      <c r="A21" s="2" t="s">
        <v>164</v>
      </c>
      <c r="D21" s="51" t="b">
        <f t="shared" si="1"/>
        <v>1</v>
      </c>
      <c r="E21" s="51" t="str">
        <f t="shared" si="0"/>
        <v>20160728</v>
      </c>
      <c r="F21" s="51" t="b">
        <f t="shared" si="2"/>
        <v>1</v>
      </c>
    </row>
    <row r="22" spans="1:6" x14ac:dyDescent="0.35">
      <c r="A22" s="2" t="s">
        <v>164</v>
      </c>
      <c r="D22" s="51" t="b">
        <f t="shared" si="1"/>
        <v>1</v>
      </c>
      <c r="E22" s="51" t="str">
        <f t="shared" si="0"/>
        <v>20160728</v>
      </c>
      <c r="F22" s="51" t="b">
        <f t="shared" si="2"/>
        <v>1</v>
      </c>
    </row>
    <row r="23" spans="1:6" x14ac:dyDescent="0.35">
      <c r="A23" s="2" t="s">
        <v>164</v>
      </c>
      <c r="D23" s="51" t="b">
        <f t="shared" si="1"/>
        <v>1</v>
      </c>
      <c r="E23" s="51" t="str">
        <f t="shared" si="0"/>
        <v>20160728</v>
      </c>
      <c r="F23" s="51" t="b">
        <f t="shared" si="2"/>
        <v>1</v>
      </c>
    </row>
    <row r="24" spans="1:6" x14ac:dyDescent="0.35">
      <c r="A24" s="2" t="s">
        <v>176</v>
      </c>
      <c r="D24" s="51" t="b">
        <f t="shared" si="1"/>
        <v>1</v>
      </c>
      <c r="E24" s="51" t="str">
        <f t="shared" si="0"/>
        <v>20160830</v>
      </c>
      <c r="F24" s="51" t="b">
        <f t="shared" si="2"/>
        <v>1</v>
      </c>
    </row>
    <row r="25" spans="1:6" x14ac:dyDescent="0.35">
      <c r="A25" s="2" t="s">
        <v>176</v>
      </c>
      <c r="D25" s="51" t="b">
        <f t="shared" si="1"/>
        <v>1</v>
      </c>
      <c r="E25" s="51" t="str">
        <f t="shared" si="0"/>
        <v>20160830</v>
      </c>
      <c r="F25" s="51" t="b">
        <f t="shared" si="2"/>
        <v>1</v>
      </c>
    </row>
    <row r="26" spans="1:6" x14ac:dyDescent="0.35">
      <c r="A26" s="2" t="s">
        <v>176</v>
      </c>
      <c r="D26" s="51" t="b">
        <f t="shared" si="1"/>
        <v>1</v>
      </c>
      <c r="E26" s="51" t="str">
        <f t="shared" si="0"/>
        <v>20160830</v>
      </c>
      <c r="F26" s="51" t="b">
        <f t="shared" si="2"/>
        <v>1</v>
      </c>
    </row>
    <row r="27" spans="1:6" x14ac:dyDescent="0.35">
      <c r="A27" s="2" t="s">
        <v>189</v>
      </c>
      <c r="D27" s="51" t="b">
        <f t="shared" si="1"/>
        <v>1</v>
      </c>
      <c r="E27" s="51" t="str">
        <f t="shared" si="0"/>
        <v>20160928</v>
      </c>
      <c r="F27" s="51" t="b">
        <f t="shared" si="2"/>
        <v>1</v>
      </c>
    </row>
    <row r="28" spans="1:6" x14ac:dyDescent="0.35">
      <c r="A28" s="2" t="s">
        <v>189</v>
      </c>
      <c r="D28" s="51" t="b">
        <f t="shared" si="1"/>
        <v>1</v>
      </c>
      <c r="E28" s="51" t="str">
        <f t="shared" si="0"/>
        <v>20160928</v>
      </c>
      <c r="F28" s="51" t="b">
        <f t="shared" si="2"/>
        <v>1</v>
      </c>
    </row>
    <row r="29" spans="1:6" x14ac:dyDescent="0.35">
      <c r="A29" s="2" t="s">
        <v>198</v>
      </c>
      <c r="D29" s="51" t="b">
        <f t="shared" si="1"/>
        <v>1</v>
      </c>
      <c r="E29" s="51" t="str">
        <f t="shared" si="0"/>
        <v>20160111</v>
      </c>
      <c r="F29" s="51" t="b">
        <f t="shared" si="2"/>
        <v>1</v>
      </c>
    </row>
    <row r="30" spans="1:6" x14ac:dyDescent="0.35">
      <c r="A30" s="2" t="s">
        <v>198</v>
      </c>
      <c r="D30" s="51" t="b">
        <f t="shared" si="1"/>
        <v>1</v>
      </c>
      <c r="E30" s="51" t="str">
        <f t="shared" si="0"/>
        <v>20160111</v>
      </c>
      <c r="F30" s="51" t="b">
        <f t="shared" si="2"/>
        <v>1</v>
      </c>
    </row>
    <row r="31" spans="1:6" x14ac:dyDescent="0.35">
      <c r="A31" s="2" t="s">
        <v>198</v>
      </c>
      <c r="D31" s="51" t="b">
        <f t="shared" si="1"/>
        <v>1</v>
      </c>
      <c r="E31" s="51" t="str">
        <f t="shared" si="0"/>
        <v>20160111</v>
      </c>
      <c r="F31" s="51" t="b">
        <f t="shared" si="2"/>
        <v>1</v>
      </c>
    </row>
    <row r="32" spans="1:6" x14ac:dyDescent="0.35">
      <c r="A32" s="2">
        <v>20170701</v>
      </c>
      <c r="D32" s="51" t="b">
        <f t="shared" si="1"/>
        <v>1</v>
      </c>
      <c r="E32" s="51">
        <f t="shared" si="0"/>
        <v>20170701</v>
      </c>
      <c r="F32" s="51" t="b">
        <f t="shared" si="2"/>
        <v>1</v>
      </c>
    </row>
    <row r="33" spans="1:6" x14ac:dyDescent="0.35">
      <c r="A33" s="2">
        <v>20170701</v>
      </c>
      <c r="D33" s="51" t="b">
        <f t="shared" si="1"/>
        <v>1</v>
      </c>
      <c r="E33" s="51">
        <f t="shared" si="0"/>
        <v>20170701</v>
      </c>
      <c r="F33" s="51" t="b">
        <f t="shared" si="2"/>
        <v>1</v>
      </c>
    </row>
    <row r="34" spans="1:6" x14ac:dyDescent="0.35">
      <c r="A34" s="2">
        <v>20170701</v>
      </c>
      <c r="D34" s="51" t="b">
        <f t="shared" si="1"/>
        <v>1</v>
      </c>
      <c r="E34" s="51">
        <f t="shared" si="0"/>
        <v>20170701</v>
      </c>
      <c r="F34" s="51" t="b">
        <f t="shared" si="2"/>
        <v>1</v>
      </c>
    </row>
    <row r="35" spans="1:6" x14ac:dyDescent="0.35">
      <c r="A35" s="2">
        <v>20170701</v>
      </c>
      <c r="D35" s="51" t="b">
        <f t="shared" si="1"/>
        <v>1</v>
      </c>
      <c r="E35" s="51">
        <f t="shared" si="0"/>
        <v>20170701</v>
      </c>
      <c r="F35" s="51" t="b">
        <f t="shared" si="2"/>
        <v>1</v>
      </c>
    </row>
    <row r="36" spans="1:6" x14ac:dyDescent="0.35">
      <c r="A36" s="2">
        <v>20170701</v>
      </c>
      <c r="D36" s="51" t="b">
        <f t="shared" si="1"/>
        <v>1</v>
      </c>
      <c r="E36" s="51">
        <f t="shared" si="0"/>
        <v>20170701</v>
      </c>
      <c r="F36" s="51" t="b">
        <f t="shared" si="2"/>
        <v>1</v>
      </c>
    </row>
    <row r="37" spans="1:6" x14ac:dyDescent="0.35">
      <c r="A37" s="2">
        <v>20170701</v>
      </c>
      <c r="D37" s="51" t="b">
        <f t="shared" si="1"/>
        <v>1</v>
      </c>
      <c r="E37" s="51">
        <f t="shared" si="0"/>
        <v>20170701</v>
      </c>
      <c r="F37" s="51" t="b">
        <f t="shared" si="2"/>
        <v>1</v>
      </c>
    </row>
    <row r="38" spans="1:6" x14ac:dyDescent="0.35">
      <c r="A38" s="2">
        <v>20170701</v>
      </c>
      <c r="D38" s="51" t="b">
        <f t="shared" si="1"/>
        <v>1</v>
      </c>
      <c r="E38" s="51">
        <f t="shared" si="0"/>
        <v>20170701</v>
      </c>
      <c r="F38" s="51" t="b">
        <f t="shared" si="2"/>
        <v>1</v>
      </c>
    </row>
    <row r="39" spans="1:6" x14ac:dyDescent="0.35">
      <c r="A39" s="2">
        <v>20170701</v>
      </c>
      <c r="D39" s="51" t="b">
        <f t="shared" si="1"/>
        <v>1</v>
      </c>
      <c r="E39" s="51">
        <f t="shared" si="0"/>
        <v>20170701</v>
      </c>
      <c r="F39" s="51" t="b">
        <f t="shared" si="2"/>
        <v>1</v>
      </c>
    </row>
    <row r="40" spans="1:6" x14ac:dyDescent="0.35">
      <c r="A40" s="2">
        <v>20170701</v>
      </c>
      <c r="D40" s="51" t="b">
        <f t="shared" si="1"/>
        <v>1</v>
      </c>
      <c r="E40" s="51">
        <f t="shared" si="0"/>
        <v>20170701</v>
      </c>
      <c r="F40" s="51" t="b">
        <f t="shared" si="2"/>
        <v>1</v>
      </c>
    </row>
    <row r="41" spans="1:6" x14ac:dyDescent="0.35">
      <c r="A41" s="2">
        <v>20170701</v>
      </c>
      <c r="D41" s="51" t="b">
        <f t="shared" si="1"/>
        <v>1</v>
      </c>
      <c r="E41" s="51">
        <f t="shared" si="0"/>
        <v>20170701</v>
      </c>
      <c r="F41" s="51" t="b">
        <f t="shared" si="2"/>
        <v>1</v>
      </c>
    </row>
    <row r="42" spans="1:6" x14ac:dyDescent="0.35">
      <c r="A42" s="2">
        <v>20170701</v>
      </c>
      <c r="D42" s="51" t="b">
        <f t="shared" si="1"/>
        <v>1</v>
      </c>
      <c r="E42" s="51">
        <f t="shared" si="0"/>
        <v>20170701</v>
      </c>
      <c r="F42" s="51" t="b">
        <f t="shared" si="2"/>
        <v>1</v>
      </c>
    </row>
    <row r="43" spans="1:6" x14ac:dyDescent="0.35">
      <c r="A43" s="2">
        <v>20170701</v>
      </c>
      <c r="D43" s="51" t="b">
        <f t="shared" si="1"/>
        <v>1</v>
      </c>
      <c r="E43" s="51">
        <f t="shared" si="0"/>
        <v>20170701</v>
      </c>
      <c r="F43" s="51" t="b">
        <f t="shared" si="2"/>
        <v>1</v>
      </c>
    </row>
    <row r="44" spans="1:6" x14ac:dyDescent="0.35">
      <c r="A44" s="2">
        <v>20170701</v>
      </c>
      <c r="D44" s="51" t="b">
        <f t="shared" si="1"/>
        <v>1</v>
      </c>
      <c r="E44" s="51">
        <f t="shared" si="0"/>
        <v>20170701</v>
      </c>
      <c r="F44" s="51" t="b">
        <f t="shared" si="2"/>
        <v>1</v>
      </c>
    </row>
    <row r="45" spans="1:6" x14ac:dyDescent="0.35">
      <c r="A45" s="2">
        <v>20170701</v>
      </c>
      <c r="D45" s="51" t="b">
        <f t="shared" si="1"/>
        <v>1</v>
      </c>
      <c r="E45" s="51">
        <f t="shared" si="0"/>
        <v>20170701</v>
      </c>
      <c r="F45" s="51" t="b">
        <f t="shared" si="2"/>
        <v>1</v>
      </c>
    </row>
    <row r="46" spans="1:6" x14ac:dyDescent="0.35">
      <c r="A46" s="2">
        <v>20170701</v>
      </c>
      <c r="D46" s="51" t="b">
        <f t="shared" si="1"/>
        <v>1</v>
      </c>
      <c r="E46" s="51">
        <f t="shared" si="0"/>
        <v>20170701</v>
      </c>
      <c r="F46" s="51" t="b">
        <f t="shared" si="2"/>
        <v>1</v>
      </c>
    </row>
    <row r="47" spans="1:6" x14ac:dyDescent="0.35">
      <c r="A47" s="2">
        <v>20170701</v>
      </c>
      <c r="D47" s="51" t="b">
        <f t="shared" si="1"/>
        <v>1</v>
      </c>
      <c r="E47" s="51">
        <f t="shared" si="0"/>
        <v>20170701</v>
      </c>
      <c r="F47" s="51" t="b">
        <f t="shared" si="2"/>
        <v>1</v>
      </c>
    </row>
    <row r="48" spans="1:6" x14ac:dyDescent="0.35">
      <c r="A48" s="2">
        <v>20170701</v>
      </c>
      <c r="D48" s="51" t="b">
        <f t="shared" si="1"/>
        <v>1</v>
      </c>
      <c r="E48" s="51">
        <f t="shared" si="0"/>
        <v>20170701</v>
      </c>
      <c r="F48" s="51" t="b">
        <f t="shared" si="2"/>
        <v>1</v>
      </c>
    </row>
    <row r="49" spans="1:6" x14ac:dyDescent="0.35">
      <c r="A49" s="2" t="s">
        <v>619</v>
      </c>
      <c r="D49" s="51" t="b">
        <f t="shared" si="1"/>
        <v>1</v>
      </c>
      <c r="E49" s="51" t="str">
        <f t="shared" si="0"/>
        <v>20100923</v>
      </c>
      <c r="F49" s="51" t="b">
        <f t="shared" si="2"/>
        <v>1</v>
      </c>
    </row>
    <row r="50" spans="1:6" x14ac:dyDescent="0.35">
      <c r="A50" s="2" t="s">
        <v>619</v>
      </c>
      <c r="D50" s="51" t="b">
        <f t="shared" si="1"/>
        <v>1</v>
      </c>
      <c r="E50" s="51" t="str">
        <f t="shared" si="0"/>
        <v>20100923</v>
      </c>
      <c r="F50" s="51" t="b">
        <f t="shared" si="2"/>
        <v>1</v>
      </c>
    </row>
    <row r="51" spans="1:6" x14ac:dyDescent="0.35">
      <c r="A51" s="2" t="s">
        <v>587</v>
      </c>
      <c r="D51" s="51" t="b">
        <f t="shared" si="1"/>
        <v>1</v>
      </c>
      <c r="E51" s="51" t="str">
        <f t="shared" si="0"/>
        <v>20101231</v>
      </c>
      <c r="F51" s="51" t="b">
        <f t="shared" si="2"/>
        <v>1</v>
      </c>
    </row>
    <row r="52" spans="1:6" x14ac:dyDescent="0.35">
      <c r="A52" s="2" t="s">
        <v>587</v>
      </c>
      <c r="D52" s="51" t="b">
        <f t="shared" si="1"/>
        <v>1</v>
      </c>
      <c r="E52" s="51" t="str">
        <f t="shared" si="0"/>
        <v>20101231</v>
      </c>
      <c r="F52" s="51" t="b">
        <f t="shared" si="2"/>
        <v>1</v>
      </c>
    </row>
    <row r="53" spans="1:6" x14ac:dyDescent="0.35">
      <c r="A53" s="2" t="s">
        <v>620</v>
      </c>
      <c r="D53" s="51" t="b">
        <f t="shared" si="1"/>
        <v>1</v>
      </c>
      <c r="E53" s="51" t="str">
        <f t="shared" si="0"/>
        <v>20110323</v>
      </c>
      <c r="F53" s="51" t="b">
        <f t="shared" si="2"/>
        <v>1</v>
      </c>
    </row>
    <row r="54" spans="1:6" x14ac:dyDescent="0.35">
      <c r="A54" s="2" t="s">
        <v>620</v>
      </c>
      <c r="D54" s="51" t="b">
        <f t="shared" si="1"/>
        <v>1</v>
      </c>
      <c r="E54" s="51" t="str">
        <f t="shared" si="0"/>
        <v>20110323</v>
      </c>
      <c r="F54" s="51" t="b">
        <f t="shared" si="2"/>
        <v>1</v>
      </c>
    </row>
    <row r="55" spans="1:6" x14ac:dyDescent="0.35">
      <c r="A55" s="2" t="s">
        <v>621</v>
      </c>
      <c r="D55" s="51" t="b">
        <f t="shared" si="1"/>
        <v>1</v>
      </c>
      <c r="E55" s="51" t="str">
        <f t="shared" si="0"/>
        <v>20110403</v>
      </c>
      <c r="F55" s="51" t="b">
        <f t="shared" si="2"/>
        <v>1</v>
      </c>
    </row>
    <row r="56" spans="1:6" x14ac:dyDescent="0.35">
      <c r="A56" s="2" t="s">
        <v>621</v>
      </c>
      <c r="D56" s="51" t="b">
        <f t="shared" si="1"/>
        <v>1</v>
      </c>
      <c r="E56" s="51" t="str">
        <f t="shared" si="0"/>
        <v>20110403</v>
      </c>
      <c r="F56" s="51" t="b">
        <f t="shared" si="2"/>
        <v>1</v>
      </c>
    </row>
    <row r="57" spans="1:6" x14ac:dyDescent="0.35">
      <c r="A57" s="2" t="s">
        <v>622</v>
      </c>
      <c r="D57" s="51" t="b">
        <f t="shared" si="1"/>
        <v>1</v>
      </c>
      <c r="E57" s="51" t="str">
        <f t="shared" si="0"/>
        <v>20110623</v>
      </c>
      <c r="F57" s="51" t="b">
        <f t="shared" si="2"/>
        <v>1</v>
      </c>
    </row>
    <row r="58" spans="1:6" x14ac:dyDescent="0.35">
      <c r="A58" s="2" t="s">
        <v>622</v>
      </c>
      <c r="D58" s="51" t="b">
        <f t="shared" si="1"/>
        <v>1</v>
      </c>
      <c r="E58" s="51" t="str">
        <f t="shared" si="0"/>
        <v>20110623</v>
      </c>
      <c r="F58" s="51" t="b">
        <f t="shared" si="2"/>
        <v>1</v>
      </c>
    </row>
    <row r="59" spans="1:6" x14ac:dyDescent="0.35">
      <c r="A59" s="2" t="s">
        <v>622</v>
      </c>
      <c r="D59" s="51" t="b">
        <f t="shared" si="1"/>
        <v>1</v>
      </c>
      <c r="E59" s="51" t="str">
        <f t="shared" si="0"/>
        <v>20110623</v>
      </c>
      <c r="F59" s="51" t="b">
        <f t="shared" si="2"/>
        <v>1</v>
      </c>
    </row>
    <row r="60" spans="1:6" x14ac:dyDescent="0.35">
      <c r="A60" s="2" t="s">
        <v>543</v>
      </c>
      <c r="D60" s="51" t="b">
        <f t="shared" si="1"/>
        <v>1</v>
      </c>
      <c r="E60" s="51" t="str">
        <f t="shared" si="0"/>
        <v>20110831</v>
      </c>
      <c r="F60" s="51" t="b">
        <f t="shared" si="2"/>
        <v>1</v>
      </c>
    </row>
    <row r="61" spans="1:6" x14ac:dyDescent="0.35">
      <c r="A61" s="2" t="s">
        <v>543</v>
      </c>
      <c r="D61" s="51" t="b">
        <f t="shared" si="1"/>
        <v>1</v>
      </c>
      <c r="E61" s="51" t="str">
        <f t="shared" si="0"/>
        <v>20110831</v>
      </c>
      <c r="F61" s="51" t="b">
        <f t="shared" si="2"/>
        <v>1</v>
      </c>
    </row>
    <row r="62" spans="1:6" x14ac:dyDescent="0.35">
      <c r="A62" s="2" t="s">
        <v>623</v>
      </c>
      <c r="D62" s="51" t="b">
        <f t="shared" si="1"/>
        <v>1</v>
      </c>
      <c r="E62" s="51" t="str">
        <f t="shared" si="0"/>
        <v>20111121</v>
      </c>
      <c r="F62" s="51" t="b">
        <f t="shared" si="2"/>
        <v>1</v>
      </c>
    </row>
    <row r="63" spans="1:6" x14ac:dyDescent="0.35">
      <c r="A63" s="2" t="s">
        <v>602</v>
      </c>
      <c r="D63" s="51" t="b">
        <f t="shared" si="1"/>
        <v>1</v>
      </c>
      <c r="E63" s="51" t="str">
        <f t="shared" si="0"/>
        <v>20111130</v>
      </c>
      <c r="F63" s="51" t="b">
        <f t="shared" si="2"/>
        <v>1</v>
      </c>
    </row>
    <row r="64" spans="1:6" x14ac:dyDescent="0.35">
      <c r="A64" s="2" t="s">
        <v>602</v>
      </c>
      <c r="D64" s="51" t="b">
        <f t="shared" si="1"/>
        <v>1</v>
      </c>
      <c r="E64" s="51" t="str">
        <f t="shared" si="0"/>
        <v>20111130</v>
      </c>
      <c r="F64" s="51" t="b">
        <f t="shared" si="2"/>
        <v>1</v>
      </c>
    </row>
    <row r="65" spans="1:6" x14ac:dyDescent="0.35">
      <c r="A65" s="2" t="s">
        <v>602</v>
      </c>
      <c r="D65" s="51" t="b">
        <f t="shared" si="1"/>
        <v>1</v>
      </c>
      <c r="E65" s="51" t="str">
        <f t="shared" si="0"/>
        <v>20111130</v>
      </c>
      <c r="F65" s="51" t="b">
        <f t="shared" si="2"/>
        <v>1</v>
      </c>
    </row>
    <row r="66" spans="1:6" x14ac:dyDescent="0.35">
      <c r="A66" s="2" t="s">
        <v>602</v>
      </c>
      <c r="D66" s="51" t="b">
        <f t="shared" si="1"/>
        <v>1</v>
      </c>
      <c r="E66" s="51" t="str">
        <f t="shared" si="0"/>
        <v>20111130</v>
      </c>
      <c r="F66" s="51" t="b">
        <f t="shared" si="2"/>
        <v>1</v>
      </c>
    </row>
    <row r="67" spans="1:6" x14ac:dyDescent="0.35">
      <c r="A67" s="2" t="s">
        <v>602</v>
      </c>
      <c r="D67" s="51" t="b">
        <f t="shared" si="1"/>
        <v>1</v>
      </c>
      <c r="E67" s="51" t="str">
        <f t="shared" ref="E67:E130" si="3">IF(D67,A67,A67&amp;IF(LEN(B67)=2,B67,"0"&amp;B67)&amp;IF(LEN(C67)=2,C67,"0"&amp;C67))</f>
        <v>20111130</v>
      </c>
      <c r="F67" s="51" t="b">
        <f t="shared" si="2"/>
        <v>1</v>
      </c>
    </row>
    <row r="68" spans="1:6" x14ac:dyDescent="0.35">
      <c r="A68" s="2" t="s">
        <v>624</v>
      </c>
      <c r="D68" s="51" t="b">
        <f t="shared" ref="D68:D131" si="4">LEN(A68)=8</f>
        <v>1</v>
      </c>
      <c r="E68" s="51" t="str">
        <f t="shared" si="3"/>
        <v>20120316</v>
      </c>
      <c r="F68" s="51" t="b">
        <f t="shared" ref="F68:F131" si="5">LEN(E68)=8</f>
        <v>1</v>
      </c>
    </row>
    <row r="69" spans="1:6" x14ac:dyDescent="0.35">
      <c r="A69" s="2" t="s">
        <v>624</v>
      </c>
      <c r="D69" s="51" t="b">
        <f t="shared" si="4"/>
        <v>1</v>
      </c>
      <c r="E69" s="51" t="str">
        <f t="shared" si="3"/>
        <v>20120316</v>
      </c>
      <c r="F69" s="51" t="b">
        <f t="shared" si="5"/>
        <v>1</v>
      </c>
    </row>
    <row r="70" spans="1:6" x14ac:dyDescent="0.35">
      <c r="A70" s="2" t="s">
        <v>625</v>
      </c>
      <c r="D70" s="51" t="b">
        <f t="shared" si="4"/>
        <v>1</v>
      </c>
      <c r="E70" s="51" t="str">
        <f t="shared" si="3"/>
        <v>20120425</v>
      </c>
      <c r="F70" s="51" t="b">
        <f t="shared" si="5"/>
        <v>1</v>
      </c>
    </row>
    <row r="71" spans="1:6" x14ac:dyDescent="0.35">
      <c r="A71" s="2" t="s">
        <v>625</v>
      </c>
      <c r="D71" s="51" t="b">
        <f t="shared" si="4"/>
        <v>1</v>
      </c>
      <c r="E71" s="51" t="str">
        <f t="shared" si="3"/>
        <v>20120425</v>
      </c>
      <c r="F71" s="51" t="b">
        <f t="shared" si="5"/>
        <v>1</v>
      </c>
    </row>
    <row r="72" spans="1:6" x14ac:dyDescent="0.35">
      <c r="A72" s="2" t="s">
        <v>603</v>
      </c>
      <c r="D72" s="51" t="b">
        <f t="shared" si="4"/>
        <v>1</v>
      </c>
      <c r="E72" s="51" t="str">
        <f t="shared" si="3"/>
        <v>20120531</v>
      </c>
      <c r="F72" s="51" t="b">
        <f t="shared" si="5"/>
        <v>1</v>
      </c>
    </row>
    <row r="73" spans="1:6" x14ac:dyDescent="0.35">
      <c r="A73" s="2" t="s">
        <v>586</v>
      </c>
      <c r="D73" s="51" t="b">
        <f t="shared" si="4"/>
        <v>1</v>
      </c>
      <c r="E73" s="51" t="str">
        <f t="shared" si="3"/>
        <v>20120831</v>
      </c>
      <c r="F73" s="51" t="b">
        <f t="shared" si="5"/>
        <v>1</v>
      </c>
    </row>
    <row r="74" spans="1:6" x14ac:dyDescent="0.35">
      <c r="A74" s="2" t="s">
        <v>586</v>
      </c>
      <c r="D74" s="51" t="b">
        <f t="shared" si="4"/>
        <v>1</v>
      </c>
      <c r="E74" s="51" t="str">
        <f t="shared" si="3"/>
        <v>20120831</v>
      </c>
      <c r="F74" s="51" t="b">
        <f t="shared" si="5"/>
        <v>1</v>
      </c>
    </row>
    <row r="75" spans="1:6" x14ac:dyDescent="0.35">
      <c r="A75" s="2" t="s">
        <v>586</v>
      </c>
      <c r="D75" s="51" t="b">
        <f t="shared" si="4"/>
        <v>1</v>
      </c>
      <c r="E75" s="51" t="str">
        <f t="shared" si="3"/>
        <v>20120831</v>
      </c>
      <c r="F75" s="51" t="b">
        <f t="shared" si="5"/>
        <v>1</v>
      </c>
    </row>
    <row r="76" spans="1:6" x14ac:dyDescent="0.35">
      <c r="A76" s="2" t="s">
        <v>501</v>
      </c>
      <c r="D76" s="51" t="b">
        <f t="shared" si="4"/>
        <v>1</v>
      </c>
      <c r="E76" s="51" t="str">
        <f t="shared" si="3"/>
        <v>20080630</v>
      </c>
      <c r="F76" s="51" t="b">
        <f t="shared" si="5"/>
        <v>1</v>
      </c>
    </row>
    <row r="77" spans="1:6" x14ac:dyDescent="0.35">
      <c r="A77" s="2" t="s">
        <v>501</v>
      </c>
      <c r="D77" s="51" t="b">
        <f t="shared" si="4"/>
        <v>1</v>
      </c>
      <c r="E77" s="51" t="str">
        <f t="shared" si="3"/>
        <v>20080630</v>
      </c>
      <c r="F77" s="51" t="b">
        <f t="shared" si="5"/>
        <v>1</v>
      </c>
    </row>
    <row r="78" spans="1:6" x14ac:dyDescent="0.35">
      <c r="A78" s="2" t="s">
        <v>626</v>
      </c>
      <c r="D78" s="51" t="b">
        <f t="shared" si="4"/>
        <v>1</v>
      </c>
      <c r="E78" s="51" t="str">
        <f t="shared" si="3"/>
        <v>20081215</v>
      </c>
      <c r="F78" s="51" t="b">
        <f t="shared" si="5"/>
        <v>1</v>
      </c>
    </row>
    <row r="79" spans="1:6" x14ac:dyDescent="0.35">
      <c r="A79" s="2" t="s">
        <v>627</v>
      </c>
      <c r="D79" s="51" t="b">
        <f t="shared" si="4"/>
        <v>1</v>
      </c>
      <c r="E79" s="51" t="str">
        <f t="shared" si="3"/>
        <v>20090331</v>
      </c>
      <c r="F79" s="51" t="b">
        <f t="shared" si="5"/>
        <v>1</v>
      </c>
    </row>
    <row r="80" spans="1:6" x14ac:dyDescent="0.35">
      <c r="A80" s="2" t="s">
        <v>628</v>
      </c>
      <c r="D80" s="51" t="b">
        <f t="shared" si="4"/>
        <v>1</v>
      </c>
      <c r="E80" s="51" t="str">
        <f t="shared" si="3"/>
        <v>20100728</v>
      </c>
      <c r="F80" s="51" t="b">
        <f t="shared" si="5"/>
        <v>1</v>
      </c>
    </row>
    <row r="81" spans="1:6" x14ac:dyDescent="0.35">
      <c r="A81" s="2" t="s">
        <v>628</v>
      </c>
      <c r="D81" s="51" t="b">
        <f t="shared" si="4"/>
        <v>1</v>
      </c>
      <c r="E81" s="51" t="str">
        <f t="shared" si="3"/>
        <v>20100728</v>
      </c>
      <c r="F81" s="51" t="b">
        <f t="shared" si="5"/>
        <v>1</v>
      </c>
    </row>
    <row r="82" spans="1:6" x14ac:dyDescent="0.35">
      <c r="A82" s="2" t="s">
        <v>628</v>
      </c>
      <c r="D82" s="51" t="b">
        <f t="shared" si="4"/>
        <v>1</v>
      </c>
      <c r="E82" s="51" t="str">
        <f t="shared" si="3"/>
        <v>20100728</v>
      </c>
      <c r="F82" s="51" t="b">
        <f t="shared" si="5"/>
        <v>1</v>
      </c>
    </row>
    <row r="83" spans="1:6" x14ac:dyDescent="0.35">
      <c r="A83" s="2" t="s">
        <v>628</v>
      </c>
      <c r="D83" s="51" t="b">
        <f t="shared" si="4"/>
        <v>1</v>
      </c>
      <c r="E83" s="51" t="str">
        <f t="shared" si="3"/>
        <v>20100728</v>
      </c>
      <c r="F83" s="51" t="b">
        <f t="shared" si="5"/>
        <v>1</v>
      </c>
    </row>
    <row r="84" spans="1:6" x14ac:dyDescent="0.35">
      <c r="A84" s="2" t="s">
        <v>628</v>
      </c>
      <c r="D84" s="51" t="b">
        <f t="shared" si="4"/>
        <v>1</v>
      </c>
      <c r="E84" s="51" t="str">
        <f t="shared" si="3"/>
        <v>20100728</v>
      </c>
      <c r="F84" s="51" t="b">
        <f t="shared" si="5"/>
        <v>1</v>
      </c>
    </row>
    <row r="85" spans="1:6" x14ac:dyDescent="0.35">
      <c r="A85" s="2" t="s">
        <v>628</v>
      </c>
      <c r="D85" s="51" t="b">
        <f t="shared" si="4"/>
        <v>1</v>
      </c>
      <c r="E85" s="51" t="str">
        <f t="shared" si="3"/>
        <v>20100728</v>
      </c>
      <c r="F85" s="51" t="b">
        <f t="shared" si="5"/>
        <v>1</v>
      </c>
    </row>
    <row r="86" spans="1:6" x14ac:dyDescent="0.35">
      <c r="A86" s="2" t="s">
        <v>629</v>
      </c>
      <c r="D86" s="51" t="b">
        <f t="shared" si="4"/>
        <v>1</v>
      </c>
      <c r="E86" s="51" t="str">
        <f t="shared" si="3"/>
        <v>20011017</v>
      </c>
      <c r="F86" s="51" t="b">
        <f t="shared" si="5"/>
        <v>1</v>
      </c>
    </row>
    <row r="87" spans="1:6" x14ac:dyDescent="0.35">
      <c r="A87" s="2" t="s">
        <v>630</v>
      </c>
      <c r="D87" s="51" t="b">
        <f t="shared" si="4"/>
        <v>1</v>
      </c>
      <c r="E87" s="51" t="str">
        <f t="shared" si="3"/>
        <v>20021217</v>
      </c>
      <c r="F87" s="51" t="b">
        <f t="shared" si="5"/>
        <v>1</v>
      </c>
    </row>
    <row r="88" spans="1:6" x14ac:dyDescent="0.35">
      <c r="A88" s="2" t="s">
        <v>631</v>
      </c>
      <c r="D88" s="51" t="b">
        <f t="shared" si="4"/>
        <v>1</v>
      </c>
      <c r="E88" s="51" t="str">
        <f t="shared" si="3"/>
        <v>20041014</v>
      </c>
      <c r="F88" s="51" t="b">
        <f t="shared" si="5"/>
        <v>1</v>
      </c>
    </row>
    <row r="89" spans="1:6" x14ac:dyDescent="0.35">
      <c r="A89" s="2" t="s">
        <v>632</v>
      </c>
      <c r="D89" s="51" t="b">
        <f t="shared" si="4"/>
        <v>1</v>
      </c>
      <c r="E89" s="51" t="str">
        <f t="shared" si="3"/>
        <v>20090312</v>
      </c>
      <c r="F89" s="51" t="b">
        <f t="shared" si="5"/>
        <v>1</v>
      </c>
    </row>
    <row r="90" spans="1:6" x14ac:dyDescent="0.35">
      <c r="A90" s="2" t="s">
        <v>633</v>
      </c>
      <c r="D90" s="51" t="b">
        <f t="shared" si="4"/>
        <v>1</v>
      </c>
      <c r="E90" s="51" t="str">
        <f t="shared" si="3"/>
        <v>20101130</v>
      </c>
      <c r="F90" s="51" t="b">
        <f t="shared" si="5"/>
        <v>1</v>
      </c>
    </row>
    <row r="91" spans="1:6" x14ac:dyDescent="0.35">
      <c r="A91" s="2" t="s">
        <v>633</v>
      </c>
      <c r="D91" s="51" t="b">
        <f t="shared" si="4"/>
        <v>1</v>
      </c>
      <c r="E91" s="51" t="str">
        <f t="shared" si="3"/>
        <v>20101130</v>
      </c>
      <c r="F91" s="51" t="b">
        <f t="shared" si="5"/>
        <v>1</v>
      </c>
    </row>
    <row r="92" spans="1:6" x14ac:dyDescent="0.35">
      <c r="A92" s="2" t="s">
        <v>633</v>
      </c>
      <c r="D92" s="51" t="b">
        <f t="shared" si="4"/>
        <v>1</v>
      </c>
      <c r="E92" s="51" t="str">
        <f t="shared" si="3"/>
        <v>20101130</v>
      </c>
      <c r="F92" s="51" t="b">
        <f t="shared" si="5"/>
        <v>1</v>
      </c>
    </row>
    <row r="93" spans="1:6" x14ac:dyDescent="0.35">
      <c r="A93" s="2" t="s">
        <v>618</v>
      </c>
      <c r="D93" s="51" t="b">
        <f t="shared" si="4"/>
        <v>1</v>
      </c>
      <c r="E93" s="51" t="str">
        <f t="shared" si="3"/>
        <v>20120630</v>
      </c>
      <c r="F93" s="51" t="b">
        <f t="shared" si="5"/>
        <v>1</v>
      </c>
    </row>
    <row r="94" spans="1:6" x14ac:dyDescent="0.35">
      <c r="A94" s="2" t="s">
        <v>634</v>
      </c>
      <c r="D94" s="51" t="b">
        <f t="shared" si="4"/>
        <v>1</v>
      </c>
      <c r="E94" s="51" t="str">
        <f t="shared" si="3"/>
        <v>20120929</v>
      </c>
      <c r="F94" s="51" t="b">
        <f t="shared" si="5"/>
        <v>1</v>
      </c>
    </row>
    <row r="95" spans="1:6" x14ac:dyDescent="0.35">
      <c r="A95" s="2" t="s">
        <v>481</v>
      </c>
      <c r="D95" s="51" t="b">
        <f t="shared" si="4"/>
        <v>1</v>
      </c>
      <c r="E95" s="51" t="str">
        <f t="shared" si="3"/>
        <v>20121230</v>
      </c>
      <c r="F95" s="51" t="b">
        <f t="shared" si="5"/>
        <v>1</v>
      </c>
    </row>
    <row r="96" spans="1:6" x14ac:dyDescent="0.35">
      <c r="A96" s="2" t="s">
        <v>635</v>
      </c>
      <c r="D96" s="51" t="b">
        <f t="shared" si="4"/>
        <v>1</v>
      </c>
      <c r="E96" s="51" t="str">
        <f t="shared" si="3"/>
        <v>20051204</v>
      </c>
      <c r="F96" s="51" t="b">
        <f t="shared" si="5"/>
        <v>1</v>
      </c>
    </row>
    <row r="97" spans="1:6" x14ac:dyDescent="0.35">
      <c r="A97" s="2" t="s">
        <v>636</v>
      </c>
      <c r="D97" s="51" t="b">
        <f t="shared" si="4"/>
        <v>1</v>
      </c>
      <c r="E97" s="51" t="str">
        <f t="shared" si="3"/>
        <v>20060414</v>
      </c>
      <c r="F97" s="51" t="b">
        <f t="shared" si="5"/>
        <v>1</v>
      </c>
    </row>
    <row r="98" spans="1:6" x14ac:dyDescent="0.35">
      <c r="A98" s="2" t="s">
        <v>501</v>
      </c>
      <c r="D98" s="51" t="b">
        <f t="shared" si="4"/>
        <v>1</v>
      </c>
      <c r="E98" s="51" t="str">
        <f t="shared" si="3"/>
        <v>20080630</v>
      </c>
      <c r="F98" s="51" t="b">
        <f t="shared" si="5"/>
        <v>1</v>
      </c>
    </row>
    <row r="99" spans="1:6" x14ac:dyDescent="0.35">
      <c r="A99" s="2" t="s">
        <v>637</v>
      </c>
      <c r="D99" s="51" t="b">
        <f t="shared" si="4"/>
        <v>1</v>
      </c>
      <c r="E99" s="51" t="str">
        <f t="shared" si="3"/>
        <v>20110707</v>
      </c>
      <c r="F99" s="51" t="b">
        <f t="shared" si="5"/>
        <v>1</v>
      </c>
    </row>
    <row r="100" spans="1:6" x14ac:dyDescent="0.35">
      <c r="A100" s="2" t="s">
        <v>638</v>
      </c>
      <c r="D100" s="51" t="b">
        <f t="shared" si="4"/>
        <v>1</v>
      </c>
      <c r="E100" s="51" t="str">
        <f t="shared" si="3"/>
        <v>20051213</v>
      </c>
      <c r="F100" s="51" t="b">
        <f t="shared" si="5"/>
        <v>1</v>
      </c>
    </row>
    <row r="101" spans="1:6" x14ac:dyDescent="0.35">
      <c r="A101" s="2" t="s">
        <v>583</v>
      </c>
      <c r="D101" s="51" t="b">
        <f t="shared" si="4"/>
        <v>1</v>
      </c>
      <c r="E101" s="51" t="str">
        <f t="shared" si="3"/>
        <v>20080131</v>
      </c>
      <c r="F101" s="51" t="b">
        <f t="shared" si="5"/>
        <v>1</v>
      </c>
    </row>
    <row r="102" spans="1:6" x14ac:dyDescent="0.35">
      <c r="A102" s="2" t="s">
        <v>639</v>
      </c>
      <c r="D102" s="51" t="b">
        <f t="shared" si="4"/>
        <v>1</v>
      </c>
      <c r="E102" s="51" t="str">
        <f t="shared" si="3"/>
        <v>20090723</v>
      </c>
      <c r="F102" s="51" t="b">
        <f t="shared" si="5"/>
        <v>1</v>
      </c>
    </row>
    <row r="103" spans="1:6" x14ac:dyDescent="0.35">
      <c r="A103" s="2" t="s">
        <v>640</v>
      </c>
      <c r="D103" s="51" t="b">
        <f t="shared" si="4"/>
        <v>1</v>
      </c>
      <c r="E103" s="51" t="str">
        <f t="shared" si="3"/>
        <v>20000515</v>
      </c>
      <c r="F103" s="51" t="b">
        <f t="shared" si="5"/>
        <v>1</v>
      </c>
    </row>
    <row r="104" spans="1:6" x14ac:dyDescent="0.35">
      <c r="A104" s="2" t="s">
        <v>641</v>
      </c>
      <c r="D104" s="51" t="b">
        <f t="shared" si="4"/>
        <v>1</v>
      </c>
      <c r="E104" s="51" t="str">
        <f t="shared" si="3"/>
        <v>20000531</v>
      </c>
      <c r="F104" s="51" t="b">
        <f t="shared" si="5"/>
        <v>1</v>
      </c>
    </row>
    <row r="105" spans="1:6" x14ac:dyDescent="0.35">
      <c r="A105" s="2" t="s">
        <v>641</v>
      </c>
      <c r="D105" s="51" t="b">
        <f t="shared" si="4"/>
        <v>1</v>
      </c>
      <c r="E105" s="51" t="str">
        <f t="shared" si="3"/>
        <v>20000531</v>
      </c>
      <c r="F105" s="51" t="b">
        <f t="shared" si="5"/>
        <v>1</v>
      </c>
    </row>
    <row r="106" spans="1:6" x14ac:dyDescent="0.35">
      <c r="A106" s="2" t="s">
        <v>641</v>
      </c>
      <c r="D106" s="51" t="b">
        <f t="shared" si="4"/>
        <v>1</v>
      </c>
      <c r="E106" s="51" t="str">
        <f t="shared" si="3"/>
        <v>20000531</v>
      </c>
      <c r="F106" s="51" t="b">
        <f t="shared" si="5"/>
        <v>1</v>
      </c>
    </row>
    <row r="107" spans="1:6" x14ac:dyDescent="0.35">
      <c r="A107" s="2" t="s">
        <v>642</v>
      </c>
      <c r="D107" s="51" t="b">
        <f t="shared" si="4"/>
        <v>1</v>
      </c>
      <c r="E107" s="51" t="str">
        <f t="shared" si="3"/>
        <v>20000629</v>
      </c>
      <c r="F107" s="51" t="b">
        <f t="shared" si="5"/>
        <v>1</v>
      </c>
    </row>
    <row r="108" spans="1:6" x14ac:dyDescent="0.35">
      <c r="A108" s="2" t="s">
        <v>643</v>
      </c>
      <c r="D108" s="51" t="b">
        <f t="shared" si="4"/>
        <v>1</v>
      </c>
      <c r="E108" s="51" t="str">
        <f t="shared" si="3"/>
        <v>20000927</v>
      </c>
      <c r="F108" s="51" t="b">
        <f t="shared" si="5"/>
        <v>1</v>
      </c>
    </row>
    <row r="109" spans="1:6" x14ac:dyDescent="0.35">
      <c r="A109" s="2" t="s">
        <v>644</v>
      </c>
      <c r="D109" s="51" t="b">
        <f t="shared" si="4"/>
        <v>1</v>
      </c>
      <c r="E109" s="51" t="str">
        <f t="shared" si="3"/>
        <v>20001123</v>
      </c>
      <c r="F109" s="51" t="b">
        <f t="shared" si="5"/>
        <v>1</v>
      </c>
    </row>
    <row r="110" spans="1:6" x14ac:dyDescent="0.35">
      <c r="A110" s="2" t="s">
        <v>645</v>
      </c>
      <c r="D110" s="51" t="b">
        <f t="shared" si="4"/>
        <v>1</v>
      </c>
      <c r="E110" s="51" t="str">
        <f t="shared" si="3"/>
        <v>20000121</v>
      </c>
      <c r="F110" s="51" t="b">
        <f t="shared" si="5"/>
        <v>1</v>
      </c>
    </row>
    <row r="111" spans="1:6" x14ac:dyDescent="0.35">
      <c r="A111" s="2" t="s">
        <v>646</v>
      </c>
      <c r="D111" s="51" t="b">
        <f t="shared" si="4"/>
        <v>1</v>
      </c>
      <c r="E111" s="51" t="str">
        <f t="shared" si="3"/>
        <v>20000608</v>
      </c>
      <c r="F111" s="51" t="b">
        <f t="shared" si="5"/>
        <v>1</v>
      </c>
    </row>
    <row r="112" spans="1:6" x14ac:dyDescent="0.35">
      <c r="A112" s="2" t="s">
        <v>647</v>
      </c>
      <c r="D112" s="51" t="b">
        <f t="shared" si="4"/>
        <v>1</v>
      </c>
      <c r="E112" s="51" t="str">
        <f t="shared" si="3"/>
        <v>20010606</v>
      </c>
      <c r="F112" s="51" t="b">
        <f t="shared" si="5"/>
        <v>1</v>
      </c>
    </row>
    <row r="113" spans="1:6" x14ac:dyDescent="0.35">
      <c r="A113" s="2" t="s">
        <v>648</v>
      </c>
      <c r="D113" s="51" t="b">
        <f t="shared" si="4"/>
        <v>1</v>
      </c>
      <c r="E113" s="51" t="str">
        <f t="shared" si="3"/>
        <v>20010727</v>
      </c>
      <c r="F113" s="51" t="b">
        <f t="shared" si="5"/>
        <v>1</v>
      </c>
    </row>
    <row r="114" spans="1:6" x14ac:dyDescent="0.35">
      <c r="A114" s="2" t="s">
        <v>649</v>
      </c>
      <c r="D114" s="51" t="b">
        <f t="shared" si="4"/>
        <v>1</v>
      </c>
      <c r="E114" s="51" t="str">
        <f t="shared" si="3"/>
        <v>20030127</v>
      </c>
      <c r="F114" s="51" t="b">
        <f t="shared" si="5"/>
        <v>1</v>
      </c>
    </row>
    <row r="115" spans="1:6" x14ac:dyDescent="0.35">
      <c r="A115" s="2" t="s">
        <v>650</v>
      </c>
      <c r="D115" s="51" t="b">
        <f t="shared" si="4"/>
        <v>1</v>
      </c>
      <c r="E115" s="51" t="str">
        <f t="shared" si="3"/>
        <v>20041130</v>
      </c>
      <c r="F115" s="51" t="b">
        <f t="shared" si="5"/>
        <v>1</v>
      </c>
    </row>
    <row r="116" spans="1:6" x14ac:dyDescent="0.35">
      <c r="A116" s="2" t="s">
        <v>650</v>
      </c>
      <c r="D116" s="51" t="b">
        <f t="shared" si="4"/>
        <v>1</v>
      </c>
      <c r="E116" s="51" t="str">
        <f t="shared" si="3"/>
        <v>20041130</v>
      </c>
      <c r="F116" s="51" t="b">
        <f t="shared" si="5"/>
        <v>1</v>
      </c>
    </row>
    <row r="117" spans="1:6" x14ac:dyDescent="0.35">
      <c r="A117" s="2" t="s">
        <v>506</v>
      </c>
      <c r="D117" s="51" t="b">
        <f t="shared" si="4"/>
        <v>1</v>
      </c>
      <c r="E117" s="51" t="str">
        <f t="shared" si="3"/>
        <v>20100630</v>
      </c>
      <c r="F117" s="51" t="b">
        <f t="shared" si="5"/>
        <v>1</v>
      </c>
    </row>
    <row r="118" spans="1:6" x14ac:dyDescent="0.35">
      <c r="A118" s="2" t="s">
        <v>651</v>
      </c>
      <c r="D118" s="51" t="b">
        <f t="shared" si="4"/>
        <v>1</v>
      </c>
      <c r="E118" s="51" t="str">
        <f t="shared" si="3"/>
        <v>20080930</v>
      </c>
      <c r="F118" s="51" t="b">
        <f t="shared" si="5"/>
        <v>1</v>
      </c>
    </row>
    <row r="119" spans="1:6" x14ac:dyDescent="0.35">
      <c r="A119" s="2" t="s">
        <v>652</v>
      </c>
      <c r="D119" s="51" t="b">
        <f t="shared" si="4"/>
        <v>1</v>
      </c>
      <c r="E119" s="51" t="str">
        <f t="shared" si="3"/>
        <v>19950122</v>
      </c>
      <c r="F119" s="51" t="b">
        <f t="shared" si="5"/>
        <v>1</v>
      </c>
    </row>
    <row r="120" spans="1:6" x14ac:dyDescent="0.35">
      <c r="A120" s="2" t="s">
        <v>653</v>
      </c>
      <c r="D120" s="51" t="b">
        <f t="shared" si="4"/>
        <v>1</v>
      </c>
      <c r="E120" s="51" t="str">
        <f t="shared" si="3"/>
        <v>20030318</v>
      </c>
      <c r="F120" s="51" t="b">
        <f t="shared" si="5"/>
        <v>1</v>
      </c>
    </row>
    <row r="121" spans="1:6" x14ac:dyDescent="0.35">
      <c r="A121" s="2" t="s">
        <v>654</v>
      </c>
      <c r="D121" s="51" t="b">
        <f t="shared" si="4"/>
        <v>1</v>
      </c>
      <c r="E121" s="51" t="str">
        <f t="shared" si="3"/>
        <v>20040715</v>
      </c>
      <c r="F121" s="51" t="b">
        <f t="shared" si="5"/>
        <v>1</v>
      </c>
    </row>
    <row r="122" spans="1:6" x14ac:dyDescent="0.35">
      <c r="A122" s="2" t="s">
        <v>655</v>
      </c>
      <c r="D122" s="51" t="b">
        <f t="shared" si="4"/>
        <v>1</v>
      </c>
      <c r="E122" s="51" t="str">
        <f t="shared" si="3"/>
        <v>20050331</v>
      </c>
      <c r="F122" s="51" t="b">
        <f t="shared" si="5"/>
        <v>1</v>
      </c>
    </row>
    <row r="123" spans="1:6" x14ac:dyDescent="0.35">
      <c r="A123" s="2" t="s">
        <v>656</v>
      </c>
      <c r="D123" s="51" t="b">
        <f t="shared" si="4"/>
        <v>1</v>
      </c>
      <c r="E123" s="51" t="str">
        <f t="shared" si="3"/>
        <v>20050624</v>
      </c>
      <c r="F123" s="51" t="b">
        <f t="shared" si="5"/>
        <v>1</v>
      </c>
    </row>
    <row r="124" spans="1:6" x14ac:dyDescent="0.35">
      <c r="A124" s="2" t="s">
        <v>589</v>
      </c>
      <c r="D124" s="51" t="b">
        <f t="shared" si="4"/>
        <v>1</v>
      </c>
      <c r="E124" s="51" t="str">
        <f t="shared" si="3"/>
        <v>20050812</v>
      </c>
      <c r="F124" s="51" t="b">
        <f t="shared" si="5"/>
        <v>1</v>
      </c>
    </row>
    <row r="125" spans="1:6" x14ac:dyDescent="0.35">
      <c r="A125" s="2" t="s">
        <v>657</v>
      </c>
      <c r="D125" s="51" t="b">
        <f t="shared" si="4"/>
        <v>1</v>
      </c>
      <c r="E125" s="51" t="str">
        <f t="shared" si="3"/>
        <v>20060609</v>
      </c>
      <c r="F125" s="51" t="b">
        <f t="shared" si="5"/>
        <v>1</v>
      </c>
    </row>
    <row r="126" spans="1:6" x14ac:dyDescent="0.35">
      <c r="A126" s="2" t="s">
        <v>658</v>
      </c>
      <c r="D126" s="51" t="b">
        <f t="shared" si="4"/>
        <v>1</v>
      </c>
      <c r="E126" s="51" t="str">
        <f t="shared" si="3"/>
        <v>20060612</v>
      </c>
      <c r="F126" s="51" t="b">
        <f t="shared" si="5"/>
        <v>1</v>
      </c>
    </row>
    <row r="127" spans="1:6" x14ac:dyDescent="0.35">
      <c r="A127" s="2" t="s">
        <v>659</v>
      </c>
      <c r="D127" s="51" t="b">
        <f t="shared" si="4"/>
        <v>1</v>
      </c>
      <c r="E127" s="51" t="str">
        <f t="shared" si="3"/>
        <v>20060828</v>
      </c>
      <c r="F127" s="51" t="b">
        <f t="shared" si="5"/>
        <v>1</v>
      </c>
    </row>
    <row r="128" spans="1:6" x14ac:dyDescent="0.35">
      <c r="A128" s="2" t="s">
        <v>660</v>
      </c>
      <c r="D128" s="51" t="b">
        <f t="shared" si="4"/>
        <v>1</v>
      </c>
      <c r="E128" s="51" t="str">
        <f t="shared" si="3"/>
        <v>20070228</v>
      </c>
      <c r="F128" s="51" t="b">
        <f t="shared" si="5"/>
        <v>1</v>
      </c>
    </row>
    <row r="129" spans="1:6" x14ac:dyDescent="0.35">
      <c r="A129" s="2" t="s">
        <v>661</v>
      </c>
      <c r="D129" s="51" t="b">
        <f t="shared" si="4"/>
        <v>1</v>
      </c>
      <c r="E129" s="51" t="str">
        <f t="shared" si="3"/>
        <v>20070810</v>
      </c>
      <c r="F129" s="51" t="b">
        <f t="shared" si="5"/>
        <v>1</v>
      </c>
    </row>
    <row r="130" spans="1:6" x14ac:dyDescent="0.35">
      <c r="A130" s="2" t="s">
        <v>662</v>
      </c>
      <c r="D130" s="51" t="b">
        <f t="shared" si="4"/>
        <v>1</v>
      </c>
      <c r="E130" s="51" t="str">
        <f t="shared" si="3"/>
        <v>20080927</v>
      </c>
      <c r="F130" s="51" t="b">
        <f t="shared" si="5"/>
        <v>1</v>
      </c>
    </row>
    <row r="131" spans="1:6" x14ac:dyDescent="0.35">
      <c r="A131" s="2" t="s">
        <v>663</v>
      </c>
      <c r="D131" s="51" t="b">
        <f t="shared" si="4"/>
        <v>1</v>
      </c>
      <c r="E131" s="51" t="str">
        <f t="shared" ref="E131:E194" si="6">IF(D131,A131,A131&amp;IF(LEN(B131)=2,B131,"0"&amp;B131)&amp;IF(LEN(C131)=2,C131,"0"&amp;C131))</f>
        <v>20081230</v>
      </c>
      <c r="F131" s="51" t="b">
        <f t="shared" si="5"/>
        <v>1</v>
      </c>
    </row>
    <row r="132" spans="1:6" x14ac:dyDescent="0.35">
      <c r="A132" s="2" t="s">
        <v>664</v>
      </c>
      <c r="D132" s="51" t="b">
        <f t="shared" ref="D132:D195" si="7">LEN(A132)=8</f>
        <v>1</v>
      </c>
      <c r="E132" s="51" t="str">
        <f t="shared" si="6"/>
        <v>20000731</v>
      </c>
      <c r="F132" s="51" t="b">
        <f t="shared" ref="F132:F195" si="8">LEN(E132)=8</f>
        <v>1</v>
      </c>
    </row>
    <row r="133" spans="1:6" x14ac:dyDescent="0.35">
      <c r="A133" s="2" t="s">
        <v>665</v>
      </c>
      <c r="D133" s="51" t="b">
        <f t="shared" si="7"/>
        <v>1</v>
      </c>
      <c r="E133" s="51" t="str">
        <f t="shared" si="6"/>
        <v>20040513</v>
      </c>
      <c r="F133" s="51" t="b">
        <f t="shared" si="8"/>
        <v>1</v>
      </c>
    </row>
    <row r="134" spans="1:6" x14ac:dyDescent="0.35">
      <c r="A134" s="2" t="s">
        <v>655</v>
      </c>
      <c r="D134" s="51" t="b">
        <f t="shared" si="7"/>
        <v>1</v>
      </c>
      <c r="E134" s="51" t="str">
        <f t="shared" si="6"/>
        <v>20050331</v>
      </c>
      <c r="F134" s="51" t="b">
        <f t="shared" si="8"/>
        <v>1</v>
      </c>
    </row>
    <row r="135" spans="1:6" x14ac:dyDescent="0.35">
      <c r="A135" s="2" t="s">
        <v>666</v>
      </c>
      <c r="D135" s="51" t="b">
        <f t="shared" si="7"/>
        <v>1</v>
      </c>
      <c r="E135" s="51" t="str">
        <f t="shared" si="6"/>
        <v>20050813</v>
      </c>
      <c r="F135" s="51" t="b">
        <f t="shared" si="8"/>
        <v>1</v>
      </c>
    </row>
    <row r="136" spans="1:6" x14ac:dyDescent="0.35">
      <c r="A136" s="2" t="s">
        <v>667</v>
      </c>
      <c r="D136" s="51" t="b">
        <f t="shared" si="7"/>
        <v>1</v>
      </c>
      <c r="E136" s="51" t="str">
        <f t="shared" si="6"/>
        <v>20040906</v>
      </c>
      <c r="F136" s="51" t="b">
        <f t="shared" si="8"/>
        <v>1</v>
      </c>
    </row>
    <row r="137" spans="1:6" x14ac:dyDescent="0.35">
      <c r="A137" s="2" t="s">
        <v>668</v>
      </c>
      <c r="D137" s="51" t="b">
        <f t="shared" si="7"/>
        <v>1</v>
      </c>
      <c r="E137" s="51" t="str">
        <f t="shared" si="6"/>
        <v>20040917</v>
      </c>
      <c r="F137" s="51" t="b">
        <f t="shared" si="8"/>
        <v>1</v>
      </c>
    </row>
    <row r="138" spans="1:6" x14ac:dyDescent="0.35">
      <c r="A138" s="2" t="s">
        <v>669</v>
      </c>
      <c r="D138" s="51" t="b">
        <f t="shared" si="7"/>
        <v>1</v>
      </c>
      <c r="E138" s="51" t="str">
        <f t="shared" si="6"/>
        <v>20040930</v>
      </c>
      <c r="F138" s="51" t="b">
        <f t="shared" si="8"/>
        <v>1</v>
      </c>
    </row>
    <row r="139" spans="1:6" x14ac:dyDescent="0.35">
      <c r="A139" s="2" t="s">
        <v>670</v>
      </c>
      <c r="D139" s="51" t="b">
        <f t="shared" si="7"/>
        <v>1</v>
      </c>
      <c r="E139" s="51" t="str">
        <f t="shared" si="6"/>
        <v>20011116</v>
      </c>
      <c r="F139" s="51" t="b">
        <f t="shared" si="8"/>
        <v>1</v>
      </c>
    </row>
    <row r="140" spans="1:6" x14ac:dyDescent="0.35">
      <c r="A140" s="2" t="s">
        <v>585</v>
      </c>
      <c r="D140" s="51" t="b">
        <f t="shared" si="7"/>
        <v>1</v>
      </c>
      <c r="E140" s="51" t="str">
        <f t="shared" si="6"/>
        <v>20110826</v>
      </c>
      <c r="F140" s="51" t="b">
        <f t="shared" si="8"/>
        <v>1</v>
      </c>
    </row>
    <row r="141" spans="1:6" x14ac:dyDescent="0.35">
      <c r="A141" s="2" t="s">
        <v>671</v>
      </c>
      <c r="D141" s="51" t="b">
        <f t="shared" si="7"/>
        <v>1</v>
      </c>
      <c r="E141" s="51" t="str">
        <f t="shared" si="6"/>
        <v>20120331</v>
      </c>
      <c r="F141" s="51" t="b">
        <f t="shared" si="8"/>
        <v>1</v>
      </c>
    </row>
    <row r="142" spans="1:6" x14ac:dyDescent="0.35">
      <c r="A142" s="2" t="s">
        <v>671</v>
      </c>
      <c r="D142" s="51" t="b">
        <f t="shared" si="7"/>
        <v>1</v>
      </c>
      <c r="E142" s="51" t="str">
        <f t="shared" si="6"/>
        <v>20120331</v>
      </c>
      <c r="F142" s="51" t="b">
        <f t="shared" si="8"/>
        <v>1</v>
      </c>
    </row>
    <row r="143" spans="1:6" x14ac:dyDescent="0.35">
      <c r="A143" s="2" t="s">
        <v>672</v>
      </c>
      <c r="D143" s="51" t="b">
        <f t="shared" si="7"/>
        <v>1</v>
      </c>
      <c r="E143" s="51" t="str">
        <f t="shared" si="6"/>
        <v>20000430</v>
      </c>
      <c r="F143" s="51" t="b">
        <f t="shared" si="8"/>
        <v>1</v>
      </c>
    </row>
    <row r="144" spans="1:6" x14ac:dyDescent="0.35">
      <c r="A144" s="2" t="s">
        <v>672</v>
      </c>
      <c r="D144" s="51" t="b">
        <f t="shared" si="7"/>
        <v>1</v>
      </c>
      <c r="E144" s="51" t="str">
        <f t="shared" si="6"/>
        <v>20000430</v>
      </c>
      <c r="F144" s="51" t="b">
        <f t="shared" si="8"/>
        <v>1</v>
      </c>
    </row>
    <row r="145" spans="1:6" x14ac:dyDescent="0.35">
      <c r="A145" s="2" t="s">
        <v>664</v>
      </c>
      <c r="D145" s="51" t="b">
        <f t="shared" si="7"/>
        <v>1</v>
      </c>
      <c r="E145" s="51" t="str">
        <f t="shared" si="6"/>
        <v>20000731</v>
      </c>
      <c r="F145" s="51" t="b">
        <f t="shared" si="8"/>
        <v>1</v>
      </c>
    </row>
    <row r="146" spans="1:6" x14ac:dyDescent="0.35">
      <c r="A146" s="2" t="s">
        <v>673</v>
      </c>
      <c r="D146" s="51" t="b">
        <f t="shared" si="7"/>
        <v>1</v>
      </c>
      <c r="E146" s="51" t="str">
        <f t="shared" si="6"/>
        <v>20000614</v>
      </c>
      <c r="F146" s="51" t="b">
        <f t="shared" si="8"/>
        <v>1</v>
      </c>
    </row>
    <row r="147" spans="1:6" x14ac:dyDescent="0.35">
      <c r="A147" s="2" t="s">
        <v>664</v>
      </c>
      <c r="D147" s="51" t="b">
        <f t="shared" si="7"/>
        <v>1</v>
      </c>
      <c r="E147" s="51" t="str">
        <f t="shared" si="6"/>
        <v>20000731</v>
      </c>
      <c r="F147" s="51" t="b">
        <f t="shared" si="8"/>
        <v>1</v>
      </c>
    </row>
    <row r="148" spans="1:6" x14ac:dyDescent="0.35">
      <c r="A148" s="2" t="s">
        <v>617</v>
      </c>
      <c r="D148" s="51" t="b">
        <f t="shared" si="7"/>
        <v>1</v>
      </c>
      <c r="E148" s="51" t="str">
        <f t="shared" si="6"/>
        <v>19921022</v>
      </c>
      <c r="F148" s="51" t="b">
        <f t="shared" si="8"/>
        <v>1</v>
      </c>
    </row>
    <row r="149" spans="1:6" x14ac:dyDescent="0.35">
      <c r="A149" s="2" t="s">
        <v>652</v>
      </c>
      <c r="D149" s="51" t="b">
        <f t="shared" si="7"/>
        <v>1</v>
      </c>
      <c r="E149" s="51" t="str">
        <f t="shared" si="6"/>
        <v>19950122</v>
      </c>
      <c r="F149" s="51" t="b">
        <f t="shared" si="8"/>
        <v>1</v>
      </c>
    </row>
    <row r="150" spans="1:6" x14ac:dyDescent="0.35">
      <c r="A150" s="2" t="s">
        <v>674</v>
      </c>
      <c r="D150" s="51" t="b">
        <f t="shared" si="7"/>
        <v>1</v>
      </c>
      <c r="E150" s="51" t="str">
        <f t="shared" si="6"/>
        <v>19990415</v>
      </c>
      <c r="F150" s="51" t="b">
        <f t="shared" si="8"/>
        <v>1</v>
      </c>
    </row>
    <row r="151" spans="1:6" x14ac:dyDescent="0.35">
      <c r="A151" s="2" t="s">
        <v>675</v>
      </c>
      <c r="D151" s="51" t="b">
        <f t="shared" si="7"/>
        <v>1</v>
      </c>
      <c r="E151" s="51" t="str">
        <f t="shared" si="6"/>
        <v>20020718</v>
      </c>
      <c r="F151" s="51" t="b">
        <f t="shared" si="8"/>
        <v>1</v>
      </c>
    </row>
    <row r="152" spans="1:6" x14ac:dyDescent="0.35">
      <c r="A152" s="2" t="s">
        <v>676</v>
      </c>
      <c r="D152" s="51" t="b">
        <f t="shared" si="7"/>
        <v>1</v>
      </c>
      <c r="E152" s="51" t="str">
        <f t="shared" si="6"/>
        <v>20031028</v>
      </c>
      <c r="F152" s="51" t="b">
        <f t="shared" si="8"/>
        <v>1</v>
      </c>
    </row>
    <row r="153" spans="1:6" x14ac:dyDescent="0.35">
      <c r="A153" s="2" t="s">
        <v>677</v>
      </c>
      <c r="D153" s="51" t="b">
        <f t="shared" si="7"/>
        <v>1</v>
      </c>
      <c r="E153" s="51" t="str">
        <f t="shared" si="6"/>
        <v>20020630</v>
      </c>
      <c r="F153" s="51" t="b">
        <f t="shared" si="8"/>
        <v>1</v>
      </c>
    </row>
    <row r="154" spans="1:6" x14ac:dyDescent="0.35">
      <c r="A154" s="2" t="s">
        <v>677</v>
      </c>
      <c r="D154" s="51" t="b">
        <f t="shared" si="7"/>
        <v>1</v>
      </c>
      <c r="E154" s="51" t="str">
        <f t="shared" si="6"/>
        <v>20020630</v>
      </c>
      <c r="F154" s="51" t="b">
        <f t="shared" si="8"/>
        <v>1</v>
      </c>
    </row>
    <row r="155" spans="1:6" x14ac:dyDescent="0.35">
      <c r="A155" s="2" t="s">
        <v>641</v>
      </c>
      <c r="D155" s="51" t="b">
        <f t="shared" si="7"/>
        <v>1</v>
      </c>
      <c r="E155" s="51" t="str">
        <f t="shared" si="6"/>
        <v>20000531</v>
      </c>
      <c r="F155" s="51" t="b">
        <f t="shared" si="8"/>
        <v>1</v>
      </c>
    </row>
    <row r="156" spans="1:6" x14ac:dyDescent="0.35">
      <c r="A156" s="2" t="s">
        <v>641</v>
      </c>
      <c r="D156" s="51" t="b">
        <f t="shared" si="7"/>
        <v>1</v>
      </c>
      <c r="E156" s="51" t="str">
        <f t="shared" si="6"/>
        <v>20000531</v>
      </c>
      <c r="F156" s="51" t="b">
        <f t="shared" si="8"/>
        <v>1</v>
      </c>
    </row>
    <row r="157" spans="1:6" x14ac:dyDescent="0.35">
      <c r="A157" s="2" t="s">
        <v>641</v>
      </c>
      <c r="D157" s="51" t="b">
        <f t="shared" si="7"/>
        <v>1</v>
      </c>
      <c r="E157" s="51" t="str">
        <f t="shared" si="6"/>
        <v>20000531</v>
      </c>
      <c r="F157" s="51" t="b">
        <f t="shared" si="8"/>
        <v>1</v>
      </c>
    </row>
    <row r="158" spans="1:6" x14ac:dyDescent="0.35">
      <c r="A158" s="2" t="s">
        <v>678</v>
      </c>
      <c r="D158" s="51" t="b">
        <f t="shared" si="7"/>
        <v>1</v>
      </c>
      <c r="E158" s="51" t="str">
        <f t="shared" si="6"/>
        <v>20010628</v>
      </c>
      <c r="F158" s="51" t="b">
        <f t="shared" si="8"/>
        <v>1</v>
      </c>
    </row>
    <row r="159" spans="1:6" x14ac:dyDescent="0.35">
      <c r="A159" s="2" t="s">
        <v>679</v>
      </c>
      <c r="D159" s="51" t="b">
        <f t="shared" si="7"/>
        <v>1</v>
      </c>
      <c r="E159" s="51" t="str">
        <f t="shared" si="6"/>
        <v>20010731</v>
      </c>
      <c r="F159" s="51" t="b">
        <f t="shared" si="8"/>
        <v>1</v>
      </c>
    </row>
    <row r="160" spans="1:6" x14ac:dyDescent="0.35">
      <c r="A160" s="2" t="s">
        <v>680</v>
      </c>
      <c r="D160" s="51" t="b">
        <f t="shared" si="7"/>
        <v>1</v>
      </c>
      <c r="E160" s="51" t="str">
        <f t="shared" si="6"/>
        <v>20020325</v>
      </c>
      <c r="F160" s="51" t="b">
        <f t="shared" si="8"/>
        <v>1</v>
      </c>
    </row>
    <row r="161" spans="1:6" x14ac:dyDescent="0.35">
      <c r="A161" s="2" t="s">
        <v>677</v>
      </c>
      <c r="D161" s="51" t="b">
        <f t="shared" si="7"/>
        <v>1</v>
      </c>
      <c r="E161" s="51" t="str">
        <f t="shared" si="6"/>
        <v>20020630</v>
      </c>
      <c r="F161" s="51" t="b">
        <f t="shared" si="8"/>
        <v>1</v>
      </c>
    </row>
    <row r="162" spans="1:6" x14ac:dyDescent="0.35">
      <c r="A162" s="2" t="s">
        <v>641</v>
      </c>
      <c r="D162" s="51" t="b">
        <f t="shared" si="7"/>
        <v>1</v>
      </c>
      <c r="E162" s="51" t="str">
        <f t="shared" si="6"/>
        <v>20000531</v>
      </c>
      <c r="F162" s="51" t="b">
        <f t="shared" si="8"/>
        <v>1</v>
      </c>
    </row>
    <row r="163" spans="1:6" x14ac:dyDescent="0.35">
      <c r="A163" s="2" t="s">
        <v>677</v>
      </c>
      <c r="D163" s="51" t="b">
        <f t="shared" si="7"/>
        <v>1</v>
      </c>
      <c r="E163" s="51" t="str">
        <f t="shared" si="6"/>
        <v>20020630</v>
      </c>
      <c r="F163" s="51" t="b">
        <f t="shared" si="8"/>
        <v>1</v>
      </c>
    </row>
    <row r="164" spans="1:6" x14ac:dyDescent="0.35">
      <c r="A164" s="2" t="s">
        <v>681</v>
      </c>
      <c r="D164" s="51" t="b">
        <f t="shared" si="7"/>
        <v>1</v>
      </c>
      <c r="E164" s="51" t="str">
        <f t="shared" si="6"/>
        <v>20020530</v>
      </c>
      <c r="F164" s="51" t="b">
        <f t="shared" si="8"/>
        <v>1</v>
      </c>
    </row>
    <row r="165" spans="1:6" x14ac:dyDescent="0.35">
      <c r="A165" s="2" t="s">
        <v>682</v>
      </c>
      <c r="D165" s="51" t="b">
        <f t="shared" si="7"/>
        <v>1</v>
      </c>
      <c r="E165" s="51" t="str">
        <f t="shared" si="6"/>
        <v>20021231</v>
      </c>
      <c r="F165" s="51" t="b">
        <f t="shared" si="8"/>
        <v>1</v>
      </c>
    </row>
    <row r="166" spans="1:6" x14ac:dyDescent="0.35">
      <c r="A166" s="2" t="s">
        <v>683</v>
      </c>
      <c r="D166" s="51" t="b">
        <f t="shared" si="7"/>
        <v>1</v>
      </c>
      <c r="E166" s="51" t="str">
        <f t="shared" si="6"/>
        <v>20021230</v>
      </c>
      <c r="F166" s="51" t="b">
        <f t="shared" si="8"/>
        <v>1</v>
      </c>
    </row>
    <row r="167" spans="1:6" x14ac:dyDescent="0.35">
      <c r="A167" s="2" t="s">
        <v>684</v>
      </c>
      <c r="D167" s="51" t="b">
        <f t="shared" si="7"/>
        <v>1</v>
      </c>
      <c r="E167" s="51" t="str">
        <f t="shared" si="6"/>
        <v>20021130</v>
      </c>
      <c r="F167" s="51" t="b">
        <f t="shared" si="8"/>
        <v>1</v>
      </c>
    </row>
    <row r="168" spans="1:6" x14ac:dyDescent="0.35">
      <c r="A168" s="2" t="s">
        <v>685</v>
      </c>
      <c r="D168" s="51" t="b">
        <f t="shared" si="7"/>
        <v>1</v>
      </c>
      <c r="E168" s="51" t="str">
        <f t="shared" si="6"/>
        <v>20030131</v>
      </c>
      <c r="F168" s="51" t="b">
        <f t="shared" si="8"/>
        <v>1</v>
      </c>
    </row>
    <row r="169" spans="1:6" x14ac:dyDescent="0.35">
      <c r="A169" s="2" t="s">
        <v>686</v>
      </c>
      <c r="D169" s="51" t="b">
        <f t="shared" si="7"/>
        <v>1</v>
      </c>
      <c r="E169" s="51" t="str">
        <f t="shared" si="6"/>
        <v>20030228</v>
      </c>
      <c r="F169" s="51" t="b">
        <f t="shared" si="8"/>
        <v>1</v>
      </c>
    </row>
    <row r="170" spans="1:6" x14ac:dyDescent="0.35">
      <c r="A170" s="2" t="s">
        <v>686</v>
      </c>
      <c r="D170" s="51" t="b">
        <f t="shared" si="7"/>
        <v>1</v>
      </c>
      <c r="E170" s="51" t="str">
        <f t="shared" si="6"/>
        <v>20030228</v>
      </c>
      <c r="F170" s="51" t="b">
        <f t="shared" si="8"/>
        <v>1</v>
      </c>
    </row>
    <row r="171" spans="1:6" x14ac:dyDescent="0.35">
      <c r="A171" s="2" t="s">
        <v>686</v>
      </c>
      <c r="D171" s="51" t="b">
        <f t="shared" si="7"/>
        <v>1</v>
      </c>
      <c r="E171" s="51" t="str">
        <f t="shared" si="6"/>
        <v>20030228</v>
      </c>
      <c r="F171" s="51" t="b">
        <f t="shared" si="8"/>
        <v>1</v>
      </c>
    </row>
    <row r="172" spans="1:6" x14ac:dyDescent="0.35">
      <c r="A172" s="2" t="s">
        <v>687</v>
      </c>
      <c r="D172" s="51" t="b">
        <f t="shared" si="7"/>
        <v>1</v>
      </c>
      <c r="E172" s="51" t="str">
        <f t="shared" si="6"/>
        <v>20031130</v>
      </c>
      <c r="F172" s="51" t="b">
        <f t="shared" si="8"/>
        <v>1</v>
      </c>
    </row>
    <row r="173" spans="1:6" x14ac:dyDescent="0.35">
      <c r="A173" s="2" t="s">
        <v>557</v>
      </c>
      <c r="D173" s="51" t="b">
        <f t="shared" si="7"/>
        <v>1</v>
      </c>
      <c r="E173" s="51" t="str">
        <f t="shared" si="6"/>
        <v>20031231</v>
      </c>
      <c r="F173" s="51" t="b">
        <f t="shared" si="8"/>
        <v>1</v>
      </c>
    </row>
    <row r="174" spans="1:6" x14ac:dyDescent="0.35">
      <c r="A174" s="2" t="s">
        <v>688</v>
      </c>
      <c r="D174" s="51" t="b">
        <f t="shared" si="7"/>
        <v>1</v>
      </c>
      <c r="E174" s="51" t="str">
        <f t="shared" si="6"/>
        <v>20040831</v>
      </c>
      <c r="F174" s="51" t="b">
        <f t="shared" si="8"/>
        <v>1</v>
      </c>
    </row>
    <row r="175" spans="1:6" x14ac:dyDescent="0.35">
      <c r="A175" s="2" t="s">
        <v>689</v>
      </c>
      <c r="D175" s="51" t="b">
        <f t="shared" si="7"/>
        <v>1</v>
      </c>
      <c r="E175" s="51" t="str">
        <f t="shared" si="6"/>
        <v>20040531</v>
      </c>
      <c r="F175" s="51" t="b">
        <f t="shared" si="8"/>
        <v>1</v>
      </c>
    </row>
    <row r="176" spans="1:6" x14ac:dyDescent="0.35">
      <c r="A176" s="2" t="s">
        <v>690</v>
      </c>
      <c r="D176" s="51" t="b">
        <f t="shared" si="7"/>
        <v>1</v>
      </c>
      <c r="E176" s="51" t="str">
        <f t="shared" si="6"/>
        <v>19990630</v>
      </c>
      <c r="F176" s="51" t="b">
        <f t="shared" si="8"/>
        <v>1</v>
      </c>
    </row>
    <row r="177" spans="1:6" x14ac:dyDescent="0.35">
      <c r="A177" s="2" t="s">
        <v>669</v>
      </c>
      <c r="D177" s="51" t="b">
        <f t="shared" si="7"/>
        <v>1</v>
      </c>
      <c r="E177" s="51" t="str">
        <f t="shared" si="6"/>
        <v>20040930</v>
      </c>
      <c r="F177" s="51" t="b">
        <f t="shared" si="8"/>
        <v>1</v>
      </c>
    </row>
    <row r="178" spans="1:6" x14ac:dyDescent="0.35">
      <c r="A178" s="2" t="s">
        <v>691</v>
      </c>
      <c r="D178" s="51" t="b">
        <f t="shared" si="7"/>
        <v>1</v>
      </c>
      <c r="E178" s="51" t="str">
        <f t="shared" si="6"/>
        <v>20040802</v>
      </c>
      <c r="F178" s="51" t="b">
        <f t="shared" si="8"/>
        <v>1</v>
      </c>
    </row>
    <row r="179" spans="1:6" x14ac:dyDescent="0.35">
      <c r="A179" s="2" t="s">
        <v>692</v>
      </c>
      <c r="D179" s="51" t="b">
        <f t="shared" si="7"/>
        <v>1</v>
      </c>
      <c r="E179" s="51" t="str">
        <f t="shared" si="6"/>
        <v>20050731</v>
      </c>
      <c r="F179" s="51" t="b">
        <f t="shared" si="8"/>
        <v>1</v>
      </c>
    </row>
    <row r="180" spans="1:6" x14ac:dyDescent="0.35">
      <c r="A180" s="2" t="s">
        <v>693</v>
      </c>
      <c r="D180" s="51" t="b">
        <f t="shared" si="7"/>
        <v>1</v>
      </c>
      <c r="E180" s="51" t="str">
        <f t="shared" si="6"/>
        <v>20050822</v>
      </c>
      <c r="F180" s="51" t="b">
        <f t="shared" si="8"/>
        <v>1</v>
      </c>
    </row>
    <row r="181" spans="1:6" x14ac:dyDescent="0.35">
      <c r="A181" s="2" t="s">
        <v>694</v>
      </c>
      <c r="D181" s="51" t="b">
        <f t="shared" si="7"/>
        <v>1</v>
      </c>
      <c r="E181" s="51" t="str">
        <f t="shared" si="6"/>
        <v>20050530</v>
      </c>
      <c r="F181" s="51" t="b">
        <f t="shared" si="8"/>
        <v>1</v>
      </c>
    </row>
    <row r="182" spans="1:6" x14ac:dyDescent="0.35">
      <c r="A182" s="2" t="s">
        <v>695</v>
      </c>
      <c r="D182" s="51" t="b">
        <f t="shared" si="7"/>
        <v>1</v>
      </c>
      <c r="E182" s="51" t="str">
        <f t="shared" si="6"/>
        <v>20050725</v>
      </c>
      <c r="F182" s="51" t="b">
        <f t="shared" si="8"/>
        <v>1</v>
      </c>
    </row>
    <row r="183" spans="1:6" x14ac:dyDescent="0.35">
      <c r="A183" s="2" t="s">
        <v>696</v>
      </c>
      <c r="D183" s="51" t="b">
        <f t="shared" si="7"/>
        <v>1</v>
      </c>
      <c r="E183" s="51" t="str">
        <f t="shared" si="6"/>
        <v>20060131</v>
      </c>
      <c r="F183" s="51" t="b">
        <f t="shared" si="8"/>
        <v>1</v>
      </c>
    </row>
    <row r="184" spans="1:6" x14ac:dyDescent="0.35">
      <c r="A184" s="2" t="s">
        <v>686</v>
      </c>
      <c r="D184" s="51" t="b">
        <f t="shared" si="7"/>
        <v>1</v>
      </c>
      <c r="E184" s="51" t="str">
        <f t="shared" si="6"/>
        <v>20030228</v>
      </c>
      <c r="F184" s="51" t="b">
        <f t="shared" si="8"/>
        <v>1</v>
      </c>
    </row>
    <row r="185" spans="1:6" x14ac:dyDescent="0.35">
      <c r="A185" s="2" t="s">
        <v>486</v>
      </c>
      <c r="D185" s="51" t="b">
        <f t="shared" si="7"/>
        <v>1</v>
      </c>
      <c r="E185" s="51" t="str">
        <f t="shared" si="6"/>
        <v>20130430</v>
      </c>
      <c r="F185" s="51" t="b">
        <f t="shared" si="8"/>
        <v>1</v>
      </c>
    </row>
    <row r="186" spans="1:6" x14ac:dyDescent="0.35">
      <c r="A186" s="2" t="s">
        <v>487</v>
      </c>
      <c r="D186" s="51" t="b">
        <f t="shared" si="7"/>
        <v>1</v>
      </c>
      <c r="E186" s="51" t="str">
        <f t="shared" si="6"/>
        <v>20130331</v>
      </c>
      <c r="F186" s="51" t="b">
        <f t="shared" si="8"/>
        <v>1</v>
      </c>
    </row>
    <row r="187" spans="1:6" x14ac:dyDescent="0.35">
      <c r="A187" s="2" t="s">
        <v>487</v>
      </c>
      <c r="D187" s="51" t="b">
        <f t="shared" si="7"/>
        <v>1</v>
      </c>
      <c r="E187" s="51" t="str">
        <f t="shared" si="6"/>
        <v>20130331</v>
      </c>
      <c r="F187" s="51" t="b">
        <f t="shared" si="8"/>
        <v>1</v>
      </c>
    </row>
    <row r="188" spans="1:6" x14ac:dyDescent="0.35">
      <c r="A188" s="2" t="s">
        <v>697</v>
      </c>
      <c r="D188" s="51" t="b">
        <f t="shared" si="7"/>
        <v>1</v>
      </c>
      <c r="E188" s="51" t="str">
        <f t="shared" si="6"/>
        <v>20130531</v>
      </c>
      <c r="F188" s="51" t="b">
        <f t="shared" si="8"/>
        <v>1</v>
      </c>
    </row>
    <row r="189" spans="1:6" x14ac:dyDescent="0.35">
      <c r="A189" s="2" t="s">
        <v>697</v>
      </c>
      <c r="D189" s="51" t="b">
        <f t="shared" si="7"/>
        <v>1</v>
      </c>
      <c r="E189" s="51" t="str">
        <f t="shared" si="6"/>
        <v>20130531</v>
      </c>
      <c r="F189" s="51" t="b">
        <f t="shared" si="8"/>
        <v>1</v>
      </c>
    </row>
    <row r="190" spans="1:6" x14ac:dyDescent="0.35">
      <c r="A190" s="2" t="s">
        <v>697</v>
      </c>
      <c r="D190" s="51" t="b">
        <f t="shared" si="7"/>
        <v>1</v>
      </c>
      <c r="E190" s="51" t="str">
        <f t="shared" si="6"/>
        <v>20130531</v>
      </c>
      <c r="F190" s="51" t="b">
        <f t="shared" si="8"/>
        <v>1</v>
      </c>
    </row>
    <row r="191" spans="1:6" x14ac:dyDescent="0.35">
      <c r="A191" s="2" t="s">
        <v>698</v>
      </c>
      <c r="D191" s="51" t="b">
        <f t="shared" si="7"/>
        <v>1</v>
      </c>
      <c r="E191" s="51" t="str">
        <f t="shared" si="6"/>
        <v>20130630</v>
      </c>
      <c r="F191" s="51" t="b">
        <f t="shared" si="8"/>
        <v>1</v>
      </c>
    </row>
    <row r="192" spans="1:6" x14ac:dyDescent="0.35">
      <c r="A192" s="2" t="s">
        <v>609</v>
      </c>
      <c r="D192" s="51" t="b">
        <f t="shared" si="7"/>
        <v>1</v>
      </c>
      <c r="E192" s="51" t="str">
        <f t="shared" si="6"/>
        <v>20130731</v>
      </c>
      <c r="F192" s="51" t="b">
        <f t="shared" si="8"/>
        <v>1</v>
      </c>
    </row>
    <row r="193" spans="1:6" x14ac:dyDescent="0.35">
      <c r="A193" s="2" t="s">
        <v>609</v>
      </c>
      <c r="D193" s="51" t="b">
        <f t="shared" si="7"/>
        <v>1</v>
      </c>
      <c r="E193" s="51" t="str">
        <f t="shared" si="6"/>
        <v>20130731</v>
      </c>
      <c r="F193" s="51" t="b">
        <f t="shared" si="8"/>
        <v>1</v>
      </c>
    </row>
    <row r="194" spans="1:6" x14ac:dyDescent="0.35">
      <c r="A194" s="2" t="s">
        <v>609</v>
      </c>
      <c r="D194" s="51" t="b">
        <f t="shared" si="7"/>
        <v>1</v>
      </c>
      <c r="E194" s="51" t="str">
        <f t="shared" si="6"/>
        <v>20130731</v>
      </c>
      <c r="F194" s="51" t="b">
        <f t="shared" si="8"/>
        <v>1</v>
      </c>
    </row>
    <row r="195" spans="1:6" x14ac:dyDescent="0.35">
      <c r="A195" s="2" t="s">
        <v>609</v>
      </c>
      <c r="D195" s="51" t="b">
        <f t="shared" si="7"/>
        <v>1</v>
      </c>
      <c r="E195" s="51" t="str">
        <f t="shared" ref="E195:E258" si="9">IF(D195,A195,A195&amp;IF(LEN(B195)=2,B195,"0"&amp;B195)&amp;IF(LEN(C195)=2,C195,"0"&amp;C195))</f>
        <v>20130731</v>
      </c>
      <c r="F195" s="51" t="b">
        <f t="shared" si="8"/>
        <v>1</v>
      </c>
    </row>
    <row r="196" spans="1:6" x14ac:dyDescent="0.35">
      <c r="A196" s="2" t="s">
        <v>609</v>
      </c>
      <c r="D196" s="51" t="b">
        <f t="shared" ref="D196:D259" si="10">LEN(A196)=8</f>
        <v>1</v>
      </c>
      <c r="E196" s="51" t="str">
        <f t="shared" si="9"/>
        <v>20130731</v>
      </c>
      <c r="F196" s="51" t="b">
        <f t="shared" ref="F196:F259" si="11">LEN(E196)=8</f>
        <v>1</v>
      </c>
    </row>
    <row r="197" spans="1:6" x14ac:dyDescent="0.35">
      <c r="A197" s="2" t="s">
        <v>609</v>
      </c>
      <c r="D197" s="51" t="b">
        <f t="shared" si="10"/>
        <v>1</v>
      </c>
      <c r="E197" s="51" t="str">
        <f t="shared" si="9"/>
        <v>20130731</v>
      </c>
      <c r="F197" s="51" t="b">
        <f t="shared" si="11"/>
        <v>1</v>
      </c>
    </row>
    <row r="198" spans="1:6" x14ac:dyDescent="0.35">
      <c r="A198" s="2" t="s">
        <v>609</v>
      </c>
      <c r="D198" s="51" t="b">
        <f t="shared" si="10"/>
        <v>1</v>
      </c>
      <c r="E198" s="51" t="str">
        <f t="shared" si="9"/>
        <v>20130731</v>
      </c>
      <c r="F198" s="51" t="b">
        <f t="shared" si="11"/>
        <v>1</v>
      </c>
    </row>
    <row r="199" spans="1:6" x14ac:dyDescent="0.35">
      <c r="A199" s="2" t="s">
        <v>609</v>
      </c>
      <c r="D199" s="51" t="b">
        <f t="shared" si="10"/>
        <v>1</v>
      </c>
      <c r="E199" s="51" t="str">
        <f t="shared" si="9"/>
        <v>20130731</v>
      </c>
      <c r="F199" s="51" t="b">
        <f t="shared" si="11"/>
        <v>1</v>
      </c>
    </row>
    <row r="200" spans="1:6" x14ac:dyDescent="0.35">
      <c r="A200" s="2" t="s">
        <v>609</v>
      </c>
      <c r="D200" s="51" t="b">
        <f t="shared" si="10"/>
        <v>1</v>
      </c>
      <c r="E200" s="51" t="str">
        <f t="shared" si="9"/>
        <v>20130731</v>
      </c>
      <c r="F200" s="51" t="b">
        <f t="shared" si="11"/>
        <v>1</v>
      </c>
    </row>
    <row r="201" spans="1:6" x14ac:dyDescent="0.35">
      <c r="A201" s="2" t="s">
        <v>699</v>
      </c>
      <c r="D201" s="51" t="b">
        <f t="shared" si="10"/>
        <v>1</v>
      </c>
      <c r="E201" s="51" t="str">
        <f t="shared" si="9"/>
        <v>20130911</v>
      </c>
      <c r="F201" s="51" t="b">
        <f t="shared" si="11"/>
        <v>1</v>
      </c>
    </row>
    <row r="202" spans="1:6" x14ac:dyDescent="0.35">
      <c r="A202" s="2" t="s">
        <v>700</v>
      </c>
      <c r="D202" s="51" t="b">
        <f t="shared" si="10"/>
        <v>1</v>
      </c>
      <c r="E202" s="51" t="str">
        <f t="shared" si="9"/>
        <v>20140529</v>
      </c>
      <c r="F202" s="51" t="b">
        <f t="shared" si="11"/>
        <v>1</v>
      </c>
    </row>
    <row r="203" spans="1:6" x14ac:dyDescent="0.35">
      <c r="A203" s="2" t="s">
        <v>701</v>
      </c>
      <c r="D203" s="51" t="b">
        <f t="shared" si="10"/>
        <v>1</v>
      </c>
      <c r="E203" s="51" t="str">
        <f t="shared" si="9"/>
        <v>20150430</v>
      </c>
      <c r="F203" s="51" t="b">
        <f t="shared" si="11"/>
        <v>1</v>
      </c>
    </row>
    <row r="204" spans="1:6" x14ac:dyDescent="0.35">
      <c r="A204" s="2" t="s">
        <v>702</v>
      </c>
      <c r="D204" s="51" t="b">
        <f t="shared" si="10"/>
        <v>1</v>
      </c>
      <c r="E204" s="51" t="str">
        <f t="shared" si="9"/>
        <v>20150506</v>
      </c>
      <c r="F204" s="51" t="b">
        <f t="shared" si="11"/>
        <v>1</v>
      </c>
    </row>
    <row r="205" spans="1:6" x14ac:dyDescent="0.35">
      <c r="A205" s="2" t="s">
        <v>702</v>
      </c>
      <c r="D205" s="51" t="b">
        <f t="shared" si="10"/>
        <v>1</v>
      </c>
      <c r="E205" s="51" t="str">
        <f t="shared" si="9"/>
        <v>20150506</v>
      </c>
      <c r="F205" s="51" t="b">
        <f t="shared" si="11"/>
        <v>1</v>
      </c>
    </row>
    <row r="206" spans="1:6" x14ac:dyDescent="0.35">
      <c r="A206" s="2" t="s">
        <v>702</v>
      </c>
      <c r="D206" s="51" t="b">
        <f t="shared" si="10"/>
        <v>1</v>
      </c>
      <c r="E206" s="51" t="str">
        <f t="shared" si="9"/>
        <v>20150506</v>
      </c>
      <c r="F206" s="51" t="b">
        <f t="shared" si="11"/>
        <v>1</v>
      </c>
    </row>
    <row r="207" spans="1:6" x14ac:dyDescent="0.35">
      <c r="A207" s="2" t="s">
        <v>702</v>
      </c>
      <c r="D207" s="51" t="b">
        <f t="shared" si="10"/>
        <v>1</v>
      </c>
      <c r="E207" s="51" t="str">
        <f t="shared" si="9"/>
        <v>20150506</v>
      </c>
      <c r="F207" s="51" t="b">
        <f t="shared" si="11"/>
        <v>1</v>
      </c>
    </row>
    <row r="208" spans="1:6" x14ac:dyDescent="0.35">
      <c r="A208" s="2" t="s">
        <v>703</v>
      </c>
      <c r="D208" s="51" t="b">
        <f t="shared" si="10"/>
        <v>1</v>
      </c>
      <c r="E208" s="51" t="str">
        <f t="shared" si="9"/>
        <v>20150723</v>
      </c>
      <c r="F208" s="51" t="b">
        <f t="shared" si="11"/>
        <v>1</v>
      </c>
    </row>
    <row r="209" spans="1:6" x14ac:dyDescent="0.35">
      <c r="A209" s="2" t="s">
        <v>703</v>
      </c>
      <c r="D209" s="51" t="b">
        <f t="shared" si="10"/>
        <v>1</v>
      </c>
      <c r="E209" s="51" t="str">
        <f t="shared" si="9"/>
        <v>20150723</v>
      </c>
      <c r="F209" s="51" t="b">
        <f t="shared" si="11"/>
        <v>1</v>
      </c>
    </row>
    <row r="210" spans="1:6" x14ac:dyDescent="0.35">
      <c r="A210" s="2" t="s">
        <v>703</v>
      </c>
      <c r="D210" s="51" t="b">
        <f t="shared" si="10"/>
        <v>1</v>
      </c>
      <c r="E210" s="51" t="str">
        <f t="shared" si="9"/>
        <v>20150723</v>
      </c>
      <c r="F210" s="51" t="b">
        <f t="shared" si="11"/>
        <v>1</v>
      </c>
    </row>
    <row r="211" spans="1:6" x14ac:dyDescent="0.35">
      <c r="A211" s="2" t="s">
        <v>703</v>
      </c>
      <c r="D211" s="51" t="b">
        <f t="shared" si="10"/>
        <v>1</v>
      </c>
      <c r="E211" s="51" t="str">
        <f t="shared" si="9"/>
        <v>20150723</v>
      </c>
      <c r="F211" s="51" t="b">
        <f t="shared" si="11"/>
        <v>1</v>
      </c>
    </row>
    <row r="212" spans="1:6" x14ac:dyDescent="0.35">
      <c r="A212" s="2" t="s">
        <v>703</v>
      </c>
      <c r="D212" s="51" t="b">
        <f t="shared" si="10"/>
        <v>1</v>
      </c>
      <c r="E212" s="51" t="str">
        <f t="shared" si="9"/>
        <v>20150723</v>
      </c>
      <c r="F212" s="51" t="b">
        <f t="shared" si="11"/>
        <v>1</v>
      </c>
    </row>
    <row r="213" spans="1:6" x14ac:dyDescent="0.35">
      <c r="A213" s="2" t="s">
        <v>703</v>
      </c>
      <c r="D213" s="51" t="b">
        <f t="shared" si="10"/>
        <v>1</v>
      </c>
      <c r="E213" s="51" t="str">
        <f t="shared" si="9"/>
        <v>20150723</v>
      </c>
      <c r="F213" s="51" t="b">
        <f t="shared" si="11"/>
        <v>1</v>
      </c>
    </row>
    <row r="214" spans="1:6" x14ac:dyDescent="0.35">
      <c r="A214" s="2" t="s">
        <v>703</v>
      </c>
      <c r="D214" s="51" t="b">
        <f t="shared" si="10"/>
        <v>1</v>
      </c>
      <c r="E214" s="51" t="str">
        <f t="shared" si="9"/>
        <v>20150723</v>
      </c>
      <c r="F214" s="51" t="b">
        <f t="shared" si="11"/>
        <v>1</v>
      </c>
    </row>
    <row r="215" spans="1:6" x14ac:dyDescent="0.35">
      <c r="A215" s="2" t="s">
        <v>703</v>
      </c>
      <c r="D215" s="51" t="b">
        <f t="shared" si="10"/>
        <v>1</v>
      </c>
      <c r="E215" s="51" t="str">
        <f t="shared" si="9"/>
        <v>20150723</v>
      </c>
      <c r="F215" s="51" t="b">
        <f t="shared" si="11"/>
        <v>1</v>
      </c>
    </row>
    <row r="216" spans="1:6" x14ac:dyDescent="0.35">
      <c r="A216" s="2" t="s">
        <v>704</v>
      </c>
      <c r="D216" s="51" t="b">
        <f t="shared" si="10"/>
        <v>1</v>
      </c>
      <c r="E216" s="51" t="str">
        <f t="shared" si="9"/>
        <v>20151126</v>
      </c>
      <c r="F216" s="51" t="b">
        <f t="shared" si="11"/>
        <v>1</v>
      </c>
    </row>
    <row r="217" spans="1:6" x14ac:dyDescent="0.35">
      <c r="A217" s="2" t="s">
        <v>705</v>
      </c>
      <c r="D217" s="51" t="b">
        <f t="shared" si="10"/>
        <v>1</v>
      </c>
      <c r="E217" s="51" t="str">
        <f t="shared" si="9"/>
        <v>20151231</v>
      </c>
      <c r="F217" s="51" t="b">
        <f t="shared" si="11"/>
        <v>1</v>
      </c>
    </row>
    <row r="218" spans="1:6" x14ac:dyDescent="0.35">
      <c r="A218" s="2" t="s">
        <v>705</v>
      </c>
      <c r="D218" s="51" t="b">
        <f t="shared" si="10"/>
        <v>1</v>
      </c>
      <c r="E218" s="51" t="str">
        <f t="shared" si="9"/>
        <v>20151231</v>
      </c>
      <c r="F218" s="51" t="b">
        <f t="shared" si="11"/>
        <v>1</v>
      </c>
    </row>
    <row r="219" spans="1:6" x14ac:dyDescent="0.35">
      <c r="A219" s="2" t="s">
        <v>705</v>
      </c>
      <c r="D219" s="51" t="b">
        <f t="shared" si="10"/>
        <v>1</v>
      </c>
      <c r="E219" s="51" t="str">
        <f t="shared" si="9"/>
        <v>20151231</v>
      </c>
      <c r="F219" s="51" t="b">
        <f t="shared" si="11"/>
        <v>1</v>
      </c>
    </row>
    <row r="220" spans="1:6" x14ac:dyDescent="0.35">
      <c r="A220" s="2" t="s">
        <v>705</v>
      </c>
      <c r="D220" s="51" t="b">
        <f t="shared" si="10"/>
        <v>1</v>
      </c>
      <c r="E220" s="51" t="str">
        <f t="shared" si="9"/>
        <v>20151231</v>
      </c>
      <c r="F220" s="51" t="b">
        <f t="shared" si="11"/>
        <v>1</v>
      </c>
    </row>
    <row r="221" spans="1:6" x14ac:dyDescent="0.35">
      <c r="A221" s="2" t="s">
        <v>705</v>
      </c>
      <c r="D221" s="51" t="b">
        <f t="shared" si="10"/>
        <v>1</v>
      </c>
      <c r="E221" s="51" t="str">
        <f t="shared" si="9"/>
        <v>20151231</v>
      </c>
      <c r="F221" s="51" t="b">
        <f t="shared" si="11"/>
        <v>1</v>
      </c>
    </row>
    <row r="222" spans="1:6" x14ac:dyDescent="0.35">
      <c r="A222" s="2" t="s">
        <v>705</v>
      </c>
      <c r="D222" s="51" t="b">
        <f t="shared" si="10"/>
        <v>1</v>
      </c>
      <c r="E222" s="51" t="str">
        <f t="shared" si="9"/>
        <v>20151231</v>
      </c>
      <c r="F222" s="51" t="b">
        <f t="shared" si="11"/>
        <v>1</v>
      </c>
    </row>
    <row r="223" spans="1:6" x14ac:dyDescent="0.35">
      <c r="A223" s="2" t="s">
        <v>706</v>
      </c>
      <c r="D223" s="51" t="b">
        <f t="shared" si="10"/>
        <v>1</v>
      </c>
      <c r="E223" s="51" t="str">
        <f t="shared" si="9"/>
        <v>20100831</v>
      </c>
      <c r="F223" s="51" t="b">
        <f t="shared" si="11"/>
        <v>1</v>
      </c>
    </row>
    <row r="224" spans="1:6" x14ac:dyDescent="0.35">
      <c r="A224" s="2" t="s">
        <v>707</v>
      </c>
      <c r="D224" s="51" t="b">
        <f t="shared" si="10"/>
        <v>1</v>
      </c>
      <c r="E224" s="51" t="str">
        <f t="shared" si="9"/>
        <v>20110425</v>
      </c>
      <c r="F224" s="51" t="b">
        <f t="shared" si="11"/>
        <v>1</v>
      </c>
    </row>
    <row r="225" spans="1:6" x14ac:dyDescent="0.35">
      <c r="A225" s="2" t="s">
        <v>708</v>
      </c>
      <c r="D225" s="51" t="b">
        <f t="shared" si="10"/>
        <v>1</v>
      </c>
      <c r="E225" s="51" t="str">
        <f t="shared" si="9"/>
        <v>20120218</v>
      </c>
      <c r="F225" s="51" t="b">
        <f t="shared" si="11"/>
        <v>1</v>
      </c>
    </row>
    <row r="226" spans="1:6" x14ac:dyDescent="0.35">
      <c r="A226" s="2" t="s">
        <v>603</v>
      </c>
      <c r="D226" s="51" t="b">
        <f t="shared" si="10"/>
        <v>1</v>
      </c>
      <c r="E226" s="51" t="str">
        <f t="shared" si="9"/>
        <v>20120531</v>
      </c>
      <c r="F226" s="51" t="b">
        <f t="shared" si="11"/>
        <v>1</v>
      </c>
    </row>
    <row r="227" spans="1:6" x14ac:dyDescent="0.35">
      <c r="A227" s="2" t="s">
        <v>709</v>
      </c>
      <c r="D227" s="51" t="b">
        <f t="shared" si="10"/>
        <v>1</v>
      </c>
      <c r="E227" s="51" t="str">
        <f t="shared" si="9"/>
        <v>20150127</v>
      </c>
      <c r="F227" s="51" t="b">
        <f t="shared" si="11"/>
        <v>1</v>
      </c>
    </row>
    <row r="228" spans="1:6" x14ac:dyDescent="0.35">
      <c r="A228" s="2" t="s">
        <v>710</v>
      </c>
      <c r="D228" s="51" t="b">
        <f t="shared" si="10"/>
        <v>1</v>
      </c>
      <c r="E228" s="51" t="str">
        <f t="shared" si="9"/>
        <v>20131201</v>
      </c>
      <c r="F228" s="51" t="b">
        <f t="shared" si="11"/>
        <v>1</v>
      </c>
    </row>
    <row r="229" spans="1:6" x14ac:dyDescent="0.35">
      <c r="A229" s="2" t="s">
        <v>711</v>
      </c>
      <c r="D229" s="51" t="b">
        <f t="shared" si="10"/>
        <v>1</v>
      </c>
      <c r="E229" s="51" t="str">
        <f t="shared" si="9"/>
        <v>20140101</v>
      </c>
      <c r="F229" s="51" t="b">
        <f t="shared" si="11"/>
        <v>1</v>
      </c>
    </row>
    <row r="230" spans="1:6" x14ac:dyDescent="0.35">
      <c r="A230" s="2" t="s">
        <v>712</v>
      </c>
      <c r="D230" s="51" t="b">
        <f t="shared" si="10"/>
        <v>1</v>
      </c>
      <c r="E230" s="51" t="str">
        <f t="shared" si="9"/>
        <v>20151201</v>
      </c>
      <c r="F230" s="51" t="b">
        <f t="shared" si="11"/>
        <v>1</v>
      </c>
    </row>
    <row r="231" spans="1:6" x14ac:dyDescent="0.35">
      <c r="A231" s="2" t="s">
        <v>458</v>
      </c>
      <c r="D231" s="51" t="b">
        <f t="shared" si="10"/>
        <v>1</v>
      </c>
      <c r="E231" s="51" t="str">
        <f t="shared" si="9"/>
        <v>20151001</v>
      </c>
      <c r="F231" s="51" t="b">
        <f t="shared" si="11"/>
        <v>1</v>
      </c>
    </row>
    <row r="232" spans="1:6" x14ac:dyDescent="0.35">
      <c r="A232" s="2" t="s">
        <v>688</v>
      </c>
      <c r="D232" s="51" t="b">
        <f t="shared" si="10"/>
        <v>1</v>
      </c>
      <c r="E232" s="51" t="str">
        <f t="shared" si="9"/>
        <v>20040831</v>
      </c>
      <c r="F232" s="51" t="b">
        <f t="shared" si="11"/>
        <v>1</v>
      </c>
    </row>
    <row r="233" spans="1:6" x14ac:dyDescent="0.35">
      <c r="A233" s="2" t="s">
        <v>713</v>
      </c>
      <c r="D233" s="51" t="b">
        <f t="shared" si="10"/>
        <v>1</v>
      </c>
      <c r="E233" s="51" t="str">
        <f t="shared" si="9"/>
        <v>20091111</v>
      </c>
      <c r="F233" s="51" t="b">
        <f t="shared" si="11"/>
        <v>1</v>
      </c>
    </row>
    <row r="234" spans="1:6" x14ac:dyDescent="0.35">
      <c r="A234" s="2" t="s">
        <v>603</v>
      </c>
      <c r="D234" s="51" t="b">
        <f t="shared" si="10"/>
        <v>1</v>
      </c>
      <c r="E234" s="51" t="str">
        <f t="shared" si="9"/>
        <v>20120531</v>
      </c>
      <c r="F234" s="51" t="b">
        <f t="shared" si="11"/>
        <v>1</v>
      </c>
    </row>
    <row r="235" spans="1:6" x14ac:dyDescent="0.35">
      <c r="A235" s="2" t="s">
        <v>714</v>
      </c>
      <c r="D235" s="51" t="b">
        <f t="shared" si="10"/>
        <v>1</v>
      </c>
      <c r="E235" s="51" t="str">
        <f t="shared" si="9"/>
        <v>20050630</v>
      </c>
      <c r="F235" s="51" t="b">
        <f t="shared" si="11"/>
        <v>1</v>
      </c>
    </row>
    <row r="236" spans="1:6" x14ac:dyDescent="0.35">
      <c r="A236" s="2" t="s">
        <v>593</v>
      </c>
      <c r="D236" s="51" t="b">
        <f t="shared" si="10"/>
        <v>1</v>
      </c>
      <c r="E236" s="51" t="str">
        <f t="shared" si="9"/>
        <v>20101215</v>
      </c>
      <c r="F236" s="51" t="b">
        <f t="shared" si="11"/>
        <v>1</v>
      </c>
    </row>
    <row r="237" spans="1:6" x14ac:dyDescent="0.35">
      <c r="A237" s="2" t="s">
        <v>532</v>
      </c>
      <c r="D237" s="51" t="b">
        <f t="shared" si="10"/>
        <v>1</v>
      </c>
      <c r="E237" s="51" t="str">
        <f t="shared" si="9"/>
        <v>20070815</v>
      </c>
      <c r="F237" s="51" t="b">
        <f t="shared" si="11"/>
        <v>1</v>
      </c>
    </row>
    <row r="238" spans="1:6" x14ac:dyDescent="0.35">
      <c r="A238" s="2" t="s">
        <v>533</v>
      </c>
      <c r="D238" s="51" t="b">
        <f t="shared" si="10"/>
        <v>1</v>
      </c>
      <c r="E238" s="51" t="str">
        <f t="shared" si="9"/>
        <v>20060802</v>
      </c>
      <c r="F238" s="51" t="b">
        <f t="shared" si="11"/>
        <v>1</v>
      </c>
    </row>
    <row r="239" spans="1:6" x14ac:dyDescent="0.35">
      <c r="A239" s="2" t="s">
        <v>534</v>
      </c>
      <c r="D239" s="51" t="b">
        <f t="shared" si="10"/>
        <v>1</v>
      </c>
      <c r="E239" s="51" t="str">
        <f t="shared" si="9"/>
        <v>20110622</v>
      </c>
      <c r="F239" s="51" t="b">
        <f t="shared" si="11"/>
        <v>1</v>
      </c>
    </row>
    <row r="240" spans="1:6" x14ac:dyDescent="0.35">
      <c r="A240" s="2" t="s">
        <v>535</v>
      </c>
      <c r="D240" s="51" t="b">
        <f t="shared" si="10"/>
        <v>1</v>
      </c>
      <c r="E240" s="51" t="str">
        <f t="shared" si="9"/>
        <v>20110820</v>
      </c>
      <c r="F240" s="51" t="b">
        <f t="shared" si="11"/>
        <v>1</v>
      </c>
    </row>
    <row r="241" spans="1:6" x14ac:dyDescent="0.35">
      <c r="A241" s="2" t="s">
        <v>536</v>
      </c>
      <c r="D241" s="51" t="b">
        <f t="shared" si="10"/>
        <v>1</v>
      </c>
      <c r="E241" s="51" t="str">
        <f t="shared" si="9"/>
        <v>20110827</v>
      </c>
      <c r="F241" s="51" t="b">
        <f t="shared" si="11"/>
        <v>1</v>
      </c>
    </row>
    <row r="242" spans="1:6" x14ac:dyDescent="0.35">
      <c r="A242" s="2" t="s">
        <v>537</v>
      </c>
      <c r="D242" s="51" t="b">
        <f t="shared" si="10"/>
        <v>1</v>
      </c>
      <c r="E242" s="51" t="str">
        <f t="shared" si="9"/>
        <v>20111019</v>
      </c>
      <c r="F242" s="51" t="b">
        <f t="shared" si="11"/>
        <v>1</v>
      </c>
    </row>
    <row r="243" spans="1:6" x14ac:dyDescent="0.35">
      <c r="A243" s="2" t="s">
        <v>537</v>
      </c>
      <c r="D243" s="51" t="b">
        <f t="shared" si="10"/>
        <v>1</v>
      </c>
      <c r="E243" s="51" t="str">
        <f t="shared" si="9"/>
        <v>20111019</v>
      </c>
      <c r="F243" s="51" t="b">
        <f t="shared" si="11"/>
        <v>1</v>
      </c>
    </row>
    <row r="244" spans="1:6" x14ac:dyDescent="0.35">
      <c r="A244" s="2" t="s">
        <v>538</v>
      </c>
      <c r="D244" s="51" t="b">
        <f t="shared" si="10"/>
        <v>1</v>
      </c>
      <c r="E244" s="51" t="str">
        <f t="shared" si="9"/>
        <v>20050430</v>
      </c>
      <c r="F244" s="51" t="b">
        <f t="shared" si="11"/>
        <v>1</v>
      </c>
    </row>
    <row r="245" spans="1:6" x14ac:dyDescent="0.35">
      <c r="A245" s="2" t="s">
        <v>532</v>
      </c>
      <c r="D245" s="51" t="b">
        <f t="shared" si="10"/>
        <v>1</v>
      </c>
      <c r="E245" s="51" t="str">
        <f t="shared" si="9"/>
        <v>20070815</v>
      </c>
      <c r="F245" s="51" t="b">
        <f t="shared" si="11"/>
        <v>1</v>
      </c>
    </row>
    <row r="246" spans="1:6" x14ac:dyDescent="0.35">
      <c r="A246" s="2" t="s">
        <v>532</v>
      </c>
      <c r="D246" s="51" t="b">
        <f t="shared" si="10"/>
        <v>1</v>
      </c>
      <c r="E246" s="51" t="str">
        <f t="shared" si="9"/>
        <v>20070815</v>
      </c>
      <c r="F246" s="51" t="b">
        <f t="shared" si="11"/>
        <v>1</v>
      </c>
    </row>
    <row r="247" spans="1:6" x14ac:dyDescent="0.35">
      <c r="A247" s="2" t="s">
        <v>532</v>
      </c>
      <c r="D247" s="51" t="b">
        <f t="shared" si="10"/>
        <v>1</v>
      </c>
      <c r="E247" s="51" t="str">
        <f t="shared" si="9"/>
        <v>20070815</v>
      </c>
      <c r="F247" s="51" t="b">
        <f t="shared" si="11"/>
        <v>1</v>
      </c>
    </row>
    <row r="248" spans="1:6" x14ac:dyDescent="0.35">
      <c r="A248" s="2" t="s">
        <v>532</v>
      </c>
      <c r="D248" s="51" t="b">
        <f t="shared" si="10"/>
        <v>1</v>
      </c>
      <c r="E248" s="51" t="str">
        <f t="shared" si="9"/>
        <v>20070815</v>
      </c>
      <c r="F248" s="51" t="b">
        <f t="shared" si="11"/>
        <v>1</v>
      </c>
    </row>
    <row r="249" spans="1:6" x14ac:dyDescent="0.35">
      <c r="A249" s="2" t="s">
        <v>532</v>
      </c>
      <c r="D249" s="51" t="b">
        <f t="shared" si="10"/>
        <v>1</v>
      </c>
      <c r="E249" s="51" t="str">
        <f t="shared" si="9"/>
        <v>20070815</v>
      </c>
      <c r="F249" s="51" t="b">
        <f t="shared" si="11"/>
        <v>1</v>
      </c>
    </row>
    <row r="250" spans="1:6" x14ac:dyDescent="0.35">
      <c r="A250" s="2" t="s">
        <v>532</v>
      </c>
      <c r="D250" s="51" t="b">
        <f t="shared" si="10"/>
        <v>1</v>
      </c>
      <c r="E250" s="51" t="str">
        <f t="shared" si="9"/>
        <v>20070815</v>
      </c>
      <c r="F250" s="51" t="b">
        <f t="shared" si="11"/>
        <v>1</v>
      </c>
    </row>
    <row r="251" spans="1:6" x14ac:dyDescent="0.35">
      <c r="A251" s="2" t="s">
        <v>539</v>
      </c>
      <c r="D251" s="51" t="b">
        <f t="shared" si="10"/>
        <v>1</v>
      </c>
      <c r="E251" s="51" t="str">
        <f t="shared" si="9"/>
        <v>20041231</v>
      </c>
      <c r="F251" s="51" t="b">
        <f t="shared" si="11"/>
        <v>1</v>
      </c>
    </row>
    <row r="252" spans="1:6" x14ac:dyDescent="0.35">
      <c r="A252" s="2" t="s">
        <v>539</v>
      </c>
      <c r="D252" s="51" t="b">
        <f t="shared" si="10"/>
        <v>1</v>
      </c>
      <c r="E252" s="51" t="str">
        <f t="shared" si="9"/>
        <v>20041231</v>
      </c>
      <c r="F252" s="51" t="b">
        <f t="shared" si="11"/>
        <v>1</v>
      </c>
    </row>
    <row r="253" spans="1:6" x14ac:dyDescent="0.35">
      <c r="A253" s="2" t="s">
        <v>539</v>
      </c>
      <c r="D253" s="51" t="b">
        <f t="shared" si="10"/>
        <v>1</v>
      </c>
      <c r="E253" s="51" t="str">
        <f t="shared" si="9"/>
        <v>20041231</v>
      </c>
      <c r="F253" s="51" t="b">
        <f t="shared" si="11"/>
        <v>1</v>
      </c>
    </row>
    <row r="254" spans="1:6" x14ac:dyDescent="0.35">
      <c r="A254" s="2" t="s">
        <v>539</v>
      </c>
      <c r="D254" s="51" t="b">
        <f t="shared" si="10"/>
        <v>1</v>
      </c>
      <c r="E254" s="51" t="str">
        <f t="shared" si="9"/>
        <v>20041231</v>
      </c>
      <c r="F254" s="51" t="b">
        <f t="shared" si="11"/>
        <v>1</v>
      </c>
    </row>
    <row r="255" spans="1:6" x14ac:dyDescent="0.35">
      <c r="A255" s="2" t="s">
        <v>539</v>
      </c>
      <c r="D255" s="51" t="b">
        <f t="shared" si="10"/>
        <v>1</v>
      </c>
      <c r="E255" s="51" t="str">
        <f t="shared" si="9"/>
        <v>20041231</v>
      </c>
      <c r="F255" s="51" t="b">
        <f t="shared" si="11"/>
        <v>1</v>
      </c>
    </row>
    <row r="256" spans="1:6" x14ac:dyDescent="0.35">
      <c r="A256" s="2" t="s">
        <v>539</v>
      </c>
      <c r="D256" s="51" t="b">
        <f t="shared" si="10"/>
        <v>1</v>
      </c>
      <c r="E256" s="51" t="str">
        <f t="shared" si="9"/>
        <v>20041231</v>
      </c>
      <c r="F256" s="51" t="b">
        <f t="shared" si="11"/>
        <v>1</v>
      </c>
    </row>
    <row r="257" spans="1:6" x14ac:dyDescent="0.35">
      <c r="A257" s="2" t="s">
        <v>539</v>
      </c>
      <c r="D257" s="51" t="b">
        <f t="shared" si="10"/>
        <v>1</v>
      </c>
      <c r="E257" s="51" t="str">
        <f t="shared" si="9"/>
        <v>20041231</v>
      </c>
      <c r="F257" s="51" t="b">
        <f t="shared" si="11"/>
        <v>1</v>
      </c>
    </row>
    <row r="258" spans="1:6" x14ac:dyDescent="0.35">
      <c r="A258" s="2" t="s">
        <v>539</v>
      </c>
      <c r="D258" s="51" t="b">
        <f t="shared" si="10"/>
        <v>1</v>
      </c>
      <c r="E258" s="51" t="str">
        <f t="shared" si="9"/>
        <v>20041231</v>
      </c>
      <c r="F258" s="51" t="b">
        <f t="shared" si="11"/>
        <v>1</v>
      </c>
    </row>
    <row r="259" spans="1:6" x14ac:dyDescent="0.35">
      <c r="A259" s="2" t="s">
        <v>539</v>
      </c>
      <c r="D259" s="51" t="b">
        <f t="shared" si="10"/>
        <v>1</v>
      </c>
      <c r="E259" s="51" t="str">
        <f t="shared" ref="E259:E322" si="12">IF(D259,A259,A259&amp;IF(LEN(B259)=2,B259,"0"&amp;B259)&amp;IF(LEN(C259)=2,C259,"0"&amp;C259))</f>
        <v>20041231</v>
      </c>
      <c r="F259" s="51" t="b">
        <f t="shared" si="11"/>
        <v>1</v>
      </c>
    </row>
    <row r="260" spans="1:6" x14ac:dyDescent="0.35">
      <c r="A260" s="2" t="s">
        <v>540</v>
      </c>
      <c r="D260" s="51" t="b">
        <f t="shared" ref="D260:D323" si="13">LEN(A260)=8</f>
        <v>1</v>
      </c>
      <c r="E260" s="51" t="str">
        <f t="shared" si="12"/>
        <v>20110526</v>
      </c>
      <c r="F260" s="51" t="b">
        <f t="shared" ref="F260:F323" si="14">LEN(E260)=8</f>
        <v>1</v>
      </c>
    </row>
    <row r="261" spans="1:6" x14ac:dyDescent="0.35">
      <c r="A261" s="2" t="s">
        <v>541</v>
      </c>
      <c r="D261" s="51" t="b">
        <f t="shared" si="13"/>
        <v>1</v>
      </c>
      <c r="E261" s="51" t="str">
        <f t="shared" si="12"/>
        <v>20080619</v>
      </c>
      <c r="F261" s="51" t="b">
        <f t="shared" si="14"/>
        <v>1</v>
      </c>
    </row>
    <row r="262" spans="1:6" x14ac:dyDescent="0.35">
      <c r="A262" s="2" t="s">
        <v>542</v>
      </c>
      <c r="D262" s="51" t="b">
        <f t="shared" si="13"/>
        <v>1</v>
      </c>
      <c r="E262" s="51" t="str">
        <f t="shared" si="12"/>
        <v>20110729</v>
      </c>
      <c r="F262" s="51" t="b">
        <f t="shared" si="14"/>
        <v>1</v>
      </c>
    </row>
    <row r="263" spans="1:6" x14ac:dyDescent="0.35">
      <c r="A263" s="2" t="s">
        <v>542</v>
      </c>
      <c r="D263" s="51" t="b">
        <f t="shared" si="13"/>
        <v>1</v>
      </c>
      <c r="E263" s="51" t="str">
        <f t="shared" si="12"/>
        <v>20110729</v>
      </c>
      <c r="F263" s="51" t="b">
        <f t="shared" si="14"/>
        <v>1</v>
      </c>
    </row>
    <row r="264" spans="1:6" x14ac:dyDescent="0.35">
      <c r="A264" s="2" t="s">
        <v>543</v>
      </c>
      <c r="D264" s="51" t="b">
        <f t="shared" si="13"/>
        <v>1</v>
      </c>
      <c r="E264" s="51" t="str">
        <f t="shared" si="12"/>
        <v>20110831</v>
      </c>
      <c r="F264" s="51" t="b">
        <f t="shared" si="14"/>
        <v>1</v>
      </c>
    </row>
    <row r="265" spans="1:6" x14ac:dyDescent="0.35">
      <c r="A265" s="2" t="s">
        <v>544</v>
      </c>
      <c r="D265" s="51" t="b">
        <f t="shared" si="13"/>
        <v>1</v>
      </c>
      <c r="E265" s="51" t="str">
        <f t="shared" si="12"/>
        <v>20120703</v>
      </c>
      <c r="F265" s="51" t="b">
        <f t="shared" si="14"/>
        <v>1</v>
      </c>
    </row>
    <row r="266" spans="1:6" x14ac:dyDescent="0.35">
      <c r="A266" s="2" t="s">
        <v>545</v>
      </c>
      <c r="D266" s="51" t="b">
        <f t="shared" si="13"/>
        <v>1</v>
      </c>
      <c r="E266" s="51" t="str">
        <f t="shared" si="12"/>
        <v>20050131</v>
      </c>
      <c r="F266" s="51" t="b">
        <f t="shared" si="14"/>
        <v>1</v>
      </c>
    </row>
    <row r="267" spans="1:6" x14ac:dyDescent="0.35">
      <c r="A267" s="2" t="s">
        <v>546</v>
      </c>
      <c r="D267" s="51" t="b">
        <f t="shared" si="13"/>
        <v>1</v>
      </c>
      <c r="E267" s="51" t="str">
        <f t="shared" si="12"/>
        <v>20011231</v>
      </c>
      <c r="F267" s="51" t="b">
        <f t="shared" si="14"/>
        <v>1</v>
      </c>
    </row>
    <row r="268" spans="1:6" x14ac:dyDescent="0.35">
      <c r="A268" s="2" t="s">
        <v>547</v>
      </c>
      <c r="D268" s="51" t="b">
        <f t="shared" si="13"/>
        <v>1</v>
      </c>
      <c r="E268" s="51" t="str">
        <f t="shared" si="12"/>
        <v>20060821</v>
      </c>
      <c r="F268" s="51" t="b">
        <f t="shared" si="14"/>
        <v>1</v>
      </c>
    </row>
    <row r="269" spans="1:6" x14ac:dyDescent="0.35">
      <c r="A269" s="2" t="s">
        <v>546</v>
      </c>
      <c r="D269" s="51" t="b">
        <f t="shared" si="13"/>
        <v>1</v>
      </c>
      <c r="E269" s="51" t="str">
        <f t="shared" si="12"/>
        <v>20011231</v>
      </c>
      <c r="F269" s="51" t="b">
        <f t="shared" si="14"/>
        <v>1</v>
      </c>
    </row>
    <row r="270" spans="1:6" x14ac:dyDescent="0.35">
      <c r="A270" s="2" t="s">
        <v>546</v>
      </c>
      <c r="D270" s="51" t="b">
        <f t="shared" si="13"/>
        <v>1</v>
      </c>
      <c r="E270" s="51" t="str">
        <f t="shared" si="12"/>
        <v>20011231</v>
      </c>
      <c r="F270" s="51" t="b">
        <f t="shared" si="14"/>
        <v>1</v>
      </c>
    </row>
    <row r="271" spans="1:6" x14ac:dyDescent="0.35">
      <c r="A271" s="2" t="s">
        <v>548</v>
      </c>
      <c r="D271" s="51" t="b">
        <f t="shared" si="13"/>
        <v>1</v>
      </c>
      <c r="E271" s="51" t="str">
        <f t="shared" si="12"/>
        <v>20080528</v>
      </c>
      <c r="F271" s="51" t="b">
        <f t="shared" si="14"/>
        <v>1</v>
      </c>
    </row>
    <row r="272" spans="1:6" x14ac:dyDescent="0.35">
      <c r="A272" s="2" t="s">
        <v>549</v>
      </c>
      <c r="D272" s="51" t="b">
        <f t="shared" si="13"/>
        <v>1</v>
      </c>
      <c r="E272" s="51" t="str">
        <f t="shared" si="12"/>
        <v>20011120</v>
      </c>
      <c r="F272" s="51" t="b">
        <f t="shared" si="14"/>
        <v>1</v>
      </c>
    </row>
    <row r="273" spans="1:6" x14ac:dyDescent="0.35">
      <c r="A273" s="2" t="s">
        <v>546</v>
      </c>
      <c r="D273" s="51" t="b">
        <f t="shared" si="13"/>
        <v>1</v>
      </c>
      <c r="E273" s="51" t="str">
        <f t="shared" si="12"/>
        <v>20011231</v>
      </c>
      <c r="F273" s="51" t="b">
        <f t="shared" si="14"/>
        <v>1</v>
      </c>
    </row>
    <row r="274" spans="1:6" x14ac:dyDescent="0.35">
      <c r="A274" s="2" t="s">
        <v>550</v>
      </c>
      <c r="D274" s="51" t="b">
        <f t="shared" si="13"/>
        <v>1</v>
      </c>
      <c r="E274" s="51" t="str">
        <f t="shared" si="12"/>
        <v>20060216</v>
      </c>
      <c r="F274" s="51" t="b">
        <f t="shared" si="14"/>
        <v>1</v>
      </c>
    </row>
    <row r="275" spans="1:6" x14ac:dyDescent="0.35">
      <c r="A275" s="2" t="s">
        <v>545</v>
      </c>
      <c r="D275" s="51" t="b">
        <f t="shared" si="13"/>
        <v>1</v>
      </c>
      <c r="E275" s="51" t="str">
        <f t="shared" si="12"/>
        <v>20050131</v>
      </c>
      <c r="F275" s="51" t="b">
        <f t="shared" si="14"/>
        <v>1</v>
      </c>
    </row>
    <row r="276" spans="1:6" x14ac:dyDescent="0.35">
      <c r="A276" s="2" t="s">
        <v>551</v>
      </c>
      <c r="D276" s="51" t="b">
        <f t="shared" si="13"/>
        <v>1</v>
      </c>
      <c r="E276" s="51" t="str">
        <f t="shared" si="12"/>
        <v>20070131</v>
      </c>
      <c r="F276" s="51" t="b">
        <f t="shared" si="14"/>
        <v>1</v>
      </c>
    </row>
    <row r="277" spans="1:6" x14ac:dyDescent="0.35">
      <c r="A277" s="2" t="s">
        <v>551</v>
      </c>
      <c r="D277" s="51" t="b">
        <f t="shared" si="13"/>
        <v>1</v>
      </c>
      <c r="E277" s="51" t="str">
        <f t="shared" si="12"/>
        <v>20070131</v>
      </c>
      <c r="F277" s="51" t="b">
        <f t="shared" si="14"/>
        <v>1</v>
      </c>
    </row>
    <row r="278" spans="1:6" x14ac:dyDescent="0.35">
      <c r="A278" s="2" t="s">
        <v>552</v>
      </c>
      <c r="D278" s="51" t="b">
        <f t="shared" si="13"/>
        <v>1</v>
      </c>
      <c r="E278" s="51" t="str">
        <f t="shared" si="12"/>
        <v>19900401</v>
      </c>
      <c r="F278" s="51" t="b">
        <f t="shared" si="14"/>
        <v>1</v>
      </c>
    </row>
    <row r="279" spans="1:6" x14ac:dyDescent="0.35">
      <c r="A279" s="2" t="s">
        <v>553</v>
      </c>
      <c r="D279" s="51" t="b">
        <f t="shared" si="13"/>
        <v>1</v>
      </c>
      <c r="E279" s="51" t="str">
        <f t="shared" si="12"/>
        <v>19910401</v>
      </c>
      <c r="F279" s="51" t="b">
        <f t="shared" si="14"/>
        <v>1</v>
      </c>
    </row>
    <row r="280" spans="1:6" x14ac:dyDescent="0.35">
      <c r="A280" s="2" t="s">
        <v>551</v>
      </c>
      <c r="D280" s="51" t="b">
        <f t="shared" si="13"/>
        <v>1</v>
      </c>
      <c r="E280" s="51" t="str">
        <f t="shared" si="12"/>
        <v>20070131</v>
      </c>
      <c r="F280" s="51" t="b">
        <f t="shared" si="14"/>
        <v>1</v>
      </c>
    </row>
    <row r="281" spans="1:6" x14ac:dyDescent="0.35">
      <c r="A281" s="2" t="s">
        <v>553</v>
      </c>
      <c r="D281" s="51" t="b">
        <f t="shared" si="13"/>
        <v>1</v>
      </c>
      <c r="E281" s="51" t="str">
        <f t="shared" si="12"/>
        <v>19910401</v>
      </c>
      <c r="F281" s="51" t="b">
        <f t="shared" si="14"/>
        <v>1</v>
      </c>
    </row>
    <row r="282" spans="1:6" x14ac:dyDescent="0.35">
      <c r="A282" s="2" t="s">
        <v>551</v>
      </c>
      <c r="D282" s="51" t="b">
        <f t="shared" si="13"/>
        <v>1</v>
      </c>
      <c r="E282" s="51" t="str">
        <f t="shared" si="12"/>
        <v>20070131</v>
      </c>
      <c r="F282" s="51" t="b">
        <f t="shared" si="14"/>
        <v>1</v>
      </c>
    </row>
    <row r="283" spans="1:6" x14ac:dyDescent="0.35">
      <c r="A283" s="2" t="s">
        <v>554</v>
      </c>
      <c r="D283" s="51" t="b">
        <f t="shared" si="13"/>
        <v>1</v>
      </c>
      <c r="E283" s="51" t="str">
        <f t="shared" si="12"/>
        <v>19940201</v>
      </c>
      <c r="F283" s="51" t="b">
        <f t="shared" si="14"/>
        <v>1</v>
      </c>
    </row>
    <row r="284" spans="1:6" x14ac:dyDescent="0.35">
      <c r="A284" s="2" t="s">
        <v>555</v>
      </c>
      <c r="D284" s="51" t="b">
        <f t="shared" si="13"/>
        <v>1</v>
      </c>
      <c r="E284" s="51" t="str">
        <f t="shared" si="12"/>
        <v>19991031</v>
      </c>
      <c r="F284" s="51" t="b">
        <f t="shared" si="14"/>
        <v>1</v>
      </c>
    </row>
    <row r="285" spans="1:6" x14ac:dyDescent="0.35">
      <c r="A285" s="2" t="s">
        <v>556</v>
      </c>
      <c r="D285" s="51" t="b">
        <f t="shared" si="13"/>
        <v>1</v>
      </c>
      <c r="E285" s="51" t="str">
        <f t="shared" si="12"/>
        <v>20000405</v>
      </c>
      <c r="F285" s="51" t="b">
        <f t="shared" si="14"/>
        <v>1</v>
      </c>
    </row>
    <row r="286" spans="1:6" x14ac:dyDescent="0.35">
      <c r="A286" s="2" t="s">
        <v>556</v>
      </c>
      <c r="D286" s="51" t="b">
        <f t="shared" si="13"/>
        <v>1</v>
      </c>
      <c r="E286" s="51" t="str">
        <f t="shared" si="12"/>
        <v>20000405</v>
      </c>
      <c r="F286" s="51" t="b">
        <f t="shared" si="14"/>
        <v>1</v>
      </c>
    </row>
    <row r="287" spans="1:6" x14ac:dyDescent="0.35">
      <c r="A287" s="2" t="s">
        <v>545</v>
      </c>
      <c r="D287" s="51" t="b">
        <f t="shared" si="13"/>
        <v>1</v>
      </c>
      <c r="E287" s="51" t="str">
        <f t="shared" si="12"/>
        <v>20050131</v>
      </c>
      <c r="F287" s="51" t="b">
        <f t="shared" si="14"/>
        <v>1</v>
      </c>
    </row>
    <row r="288" spans="1:6" x14ac:dyDescent="0.35">
      <c r="A288" s="2" t="s">
        <v>545</v>
      </c>
      <c r="D288" s="51" t="b">
        <f t="shared" si="13"/>
        <v>1</v>
      </c>
      <c r="E288" s="51" t="str">
        <f t="shared" si="12"/>
        <v>20050131</v>
      </c>
      <c r="F288" s="51" t="b">
        <f t="shared" si="14"/>
        <v>1</v>
      </c>
    </row>
    <row r="289" spans="1:6" x14ac:dyDescent="0.35">
      <c r="A289" s="2" t="s">
        <v>545</v>
      </c>
      <c r="D289" s="51" t="b">
        <f t="shared" si="13"/>
        <v>1</v>
      </c>
      <c r="E289" s="51" t="str">
        <f t="shared" si="12"/>
        <v>20050131</v>
      </c>
      <c r="F289" s="51" t="b">
        <f t="shared" si="14"/>
        <v>1</v>
      </c>
    </row>
    <row r="290" spans="1:6" x14ac:dyDescent="0.35">
      <c r="A290" s="2" t="s">
        <v>557</v>
      </c>
      <c r="D290" s="51" t="b">
        <f t="shared" si="13"/>
        <v>1</v>
      </c>
      <c r="E290" s="51" t="str">
        <f t="shared" si="12"/>
        <v>20031231</v>
      </c>
      <c r="F290" s="51" t="b">
        <f t="shared" si="14"/>
        <v>1</v>
      </c>
    </row>
    <row r="291" spans="1:6" x14ac:dyDescent="0.35">
      <c r="A291" s="2" t="s">
        <v>557</v>
      </c>
      <c r="D291" s="51" t="b">
        <f t="shared" si="13"/>
        <v>1</v>
      </c>
      <c r="E291" s="51" t="str">
        <f t="shared" si="12"/>
        <v>20031231</v>
      </c>
      <c r="F291" s="51" t="b">
        <f t="shared" si="14"/>
        <v>1</v>
      </c>
    </row>
    <row r="292" spans="1:6" x14ac:dyDescent="0.35">
      <c r="A292" s="2" t="s">
        <v>558</v>
      </c>
      <c r="D292" s="51" t="b">
        <f t="shared" si="13"/>
        <v>1</v>
      </c>
      <c r="E292" s="51" t="str">
        <f t="shared" si="12"/>
        <v>20050831</v>
      </c>
      <c r="F292" s="51" t="b">
        <f t="shared" si="14"/>
        <v>1</v>
      </c>
    </row>
    <row r="293" spans="1:6" x14ac:dyDescent="0.35">
      <c r="A293" s="2" t="s">
        <v>558</v>
      </c>
      <c r="D293" s="51" t="b">
        <f t="shared" si="13"/>
        <v>1</v>
      </c>
      <c r="E293" s="51" t="str">
        <f t="shared" si="12"/>
        <v>20050831</v>
      </c>
      <c r="F293" s="51" t="b">
        <f t="shared" si="14"/>
        <v>1</v>
      </c>
    </row>
    <row r="294" spans="1:6" x14ac:dyDescent="0.35">
      <c r="A294" s="2" t="s">
        <v>559</v>
      </c>
      <c r="D294" s="51" t="b">
        <f t="shared" si="13"/>
        <v>1</v>
      </c>
      <c r="E294" s="51" t="str">
        <f t="shared" si="12"/>
        <v>20110829</v>
      </c>
      <c r="F294" s="51" t="b">
        <f t="shared" si="14"/>
        <v>1</v>
      </c>
    </row>
    <row r="295" spans="1:6" x14ac:dyDescent="0.35">
      <c r="A295" s="2" t="s">
        <v>560</v>
      </c>
      <c r="D295" s="51" t="b">
        <f t="shared" si="13"/>
        <v>1</v>
      </c>
      <c r="E295" s="51" t="str">
        <f t="shared" si="12"/>
        <v>20120113</v>
      </c>
      <c r="F295" s="51" t="b">
        <f t="shared" si="14"/>
        <v>1</v>
      </c>
    </row>
    <row r="296" spans="1:6" x14ac:dyDescent="0.35">
      <c r="A296" s="2" t="s">
        <v>561</v>
      </c>
      <c r="D296" s="51" t="b">
        <f t="shared" si="13"/>
        <v>1</v>
      </c>
      <c r="E296" s="51" t="str">
        <f t="shared" si="12"/>
        <v>20041228</v>
      </c>
      <c r="F296" s="51" t="b">
        <f t="shared" si="14"/>
        <v>1</v>
      </c>
    </row>
    <row r="297" spans="1:6" x14ac:dyDescent="0.35">
      <c r="A297" s="2" t="s">
        <v>562</v>
      </c>
      <c r="D297" s="51" t="b">
        <f t="shared" si="13"/>
        <v>1</v>
      </c>
      <c r="E297" s="51" t="str">
        <f t="shared" si="12"/>
        <v>20071015</v>
      </c>
      <c r="F297" s="51" t="b">
        <f t="shared" si="14"/>
        <v>1</v>
      </c>
    </row>
    <row r="298" spans="1:6" x14ac:dyDescent="0.35">
      <c r="A298" s="2" t="s">
        <v>563</v>
      </c>
      <c r="D298" s="51" t="b">
        <f t="shared" si="13"/>
        <v>1</v>
      </c>
      <c r="E298" s="51" t="str">
        <f t="shared" si="12"/>
        <v>20081210</v>
      </c>
      <c r="F298" s="51" t="b">
        <f t="shared" si="14"/>
        <v>1</v>
      </c>
    </row>
    <row r="299" spans="1:6" x14ac:dyDescent="0.35">
      <c r="A299" s="2" t="s">
        <v>564</v>
      </c>
      <c r="D299" s="51" t="b">
        <f t="shared" si="13"/>
        <v>1</v>
      </c>
      <c r="E299" s="51" t="str">
        <f t="shared" si="12"/>
        <v>20120410</v>
      </c>
      <c r="F299" s="51" t="b">
        <f t="shared" si="14"/>
        <v>1</v>
      </c>
    </row>
    <row r="300" spans="1:6" x14ac:dyDescent="0.35">
      <c r="A300" s="2" t="s">
        <v>564</v>
      </c>
      <c r="D300" s="51" t="b">
        <f t="shared" si="13"/>
        <v>1</v>
      </c>
      <c r="E300" s="51" t="str">
        <f t="shared" si="12"/>
        <v>20120410</v>
      </c>
      <c r="F300" s="51" t="b">
        <f t="shared" si="14"/>
        <v>1</v>
      </c>
    </row>
    <row r="301" spans="1:6" x14ac:dyDescent="0.35">
      <c r="A301" s="2" t="s">
        <v>550</v>
      </c>
      <c r="D301" s="51" t="b">
        <f t="shared" si="13"/>
        <v>1</v>
      </c>
      <c r="E301" s="51" t="str">
        <f t="shared" si="12"/>
        <v>20060216</v>
      </c>
      <c r="F301" s="51" t="b">
        <f t="shared" si="14"/>
        <v>1</v>
      </c>
    </row>
    <row r="302" spans="1:6" x14ac:dyDescent="0.35">
      <c r="A302" s="2" t="s">
        <v>550</v>
      </c>
      <c r="D302" s="51" t="b">
        <f t="shared" si="13"/>
        <v>1</v>
      </c>
      <c r="E302" s="51" t="str">
        <f t="shared" si="12"/>
        <v>20060216</v>
      </c>
      <c r="F302" s="51" t="b">
        <f t="shared" si="14"/>
        <v>1</v>
      </c>
    </row>
    <row r="303" spans="1:6" x14ac:dyDescent="0.35">
      <c r="A303" s="2" t="s">
        <v>565</v>
      </c>
      <c r="D303" s="51" t="b">
        <f t="shared" si="13"/>
        <v>1</v>
      </c>
      <c r="E303" s="51" t="str">
        <f t="shared" si="12"/>
        <v>20080116</v>
      </c>
      <c r="F303" s="51" t="b">
        <f t="shared" si="14"/>
        <v>1</v>
      </c>
    </row>
    <row r="304" spans="1:6" x14ac:dyDescent="0.35">
      <c r="A304" s="2" t="s">
        <v>566</v>
      </c>
      <c r="D304" s="51" t="b">
        <f t="shared" si="13"/>
        <v>1</v>
      </c>
      <c r="E304" s="51" t="str">
        <f t="shared" si="12"/>
        <v>20080221</v>
      </c>
      <c r="F304" s="51" t="b">
        <f t="shared" si="14"/>
        <v>1</v>
      </c>
    </row>
    <row r="305" spans="1:6" x14ac:dyDescent="0.35">
      <c r="A305" s="2" t="s">
        <v>567</v>
      </c>
      <c r="D305" s="51" t="b">
        <f t="shared" si="13"/>
        <v>1</v>
      </c>
      <c r="E305" s="51" t="str">
        <f t="shared" si="12"/>
        <v>20121112</v>
      </c>
      <c r="F305" s="51" t="b">
        <f t="shared" si="14"/>
        <v>1</v>
      </c>
    </row>
    <row r="306" spans="1:6" x14ac:dyDescent="0.35">
      <c r="A306" s="2" t="s">
        <v>568</v>
      </c>
      <c r="D306" s="51" t="b">
        <f t="shared" si="13"/>
        <v>1</v>
      </c>
      <c r="E306" s="51" t="str">
        <f t="shared" si="12"/>
        <v>20110819</v>
      </c>
      <c r="F306" s="51" t="b">
        <f t="shared" si="14"/>
        <v>1</v>
      </c>
    </row>
    <row r="307" spans="1:6" x14ac:dyDescent="0.35">
      <c r="A307" s="2" t="s">
        <v>569</v>
      </c>
      <c r="D307" s="51" t="b">
        <f t="shared" si="13"/>
        <v>1</v>
      </c>
      <c r="E307" s="51" t="str">
        <f t="shared" si="12"/>
        <v>19940430</v>
      </c>
      <c r="F307" s="51" t="b">
        <f t="shared" si="14"/>
        <v>1</v>
      </c>
    </row>
    <row r="308" spans="1:6" x14ac:dyDescent="0.35">
      <c r="A308" s="2" t="s">
        <v>570</v>
      </c>
      <c r="D308" s="51" t="b">
        <f t="shared" si="13"/>
        <v>1</v>
      </c>
      <c r="E308" s="51" t="str">
        <f t="shared" si="12"/>
        <v>20130319</v>
      </c>
      <c r="F308" s="51" t="b">
        <f t="shared" si="14"/>
        <v>1</v>
      </c>
    </row>
    <row r="309" spans="1:6" x14ac:dyDescent="0.35">
      <c r="A309" s="2" t="s">
        <v>571</v>
      </c>
      <c r="D309" s="51" t="b">
        <f t="shared" si="13"/>
        <v>1</v>
      </c>
      <c r="E309" s="51" t="str">
        <f t="shared" si="12"/>
        <v>20131113</v>
      </c>
      <c r="F309" s="51" t="b">
        <f t="shared" si="14"/>
        <v>1</v>
      </c>
    </row>
    <row r="310" spans="1:6" x14ac:dyDescent="0.35">
      <c r="A310" s="2" t="s">
        <v>572</v>
      </c>
      <c r="D310" s="51" t="b">
        <f t="shared" si="13"/>
        <v>1</v>
      </c>
      <c r="E310" s="51" t="str">
        <f t="shared" si="12"/>
        <v>20140603</v>
      </c>
      <c r="F310" s="51" t="b">
        <f t="shared" si="14"/>
        <v>1</v>
      </c>
    </row>
    <row r="311" spans="1:6" x14ac:dyDescent="0.35">
      <c r="A311" s="2" t="s">
        <v>573</v>
      </c>
      <c r="D311" s="51" t="b">
        <f t="shared" si="13"/>
        <v>1</v>
      </c>
      <c r="E311" s="51" t="str">
        <f t="shared" si="12"/>
        <v>20140604</v>
      </c>
      <c r="F311" s="51" t="b">
        <f t="shared" si="14"/>
        <v>1</v>
      </c>
    </row>
    <row r="312" spans="1:6" x14ac:dyDescent="0.35">
      <c r="A312" s="2" t="s">
        <v>574</v>
      </c>
      <c r="D312" s="51" t="b">
        <f t="shared" si="13"/>
        <v>1</v>
      </c>
      <c r="E312" s="51" t="str">
        <f t="shared" si="12"/>
        <v>20140618</v>
      </c>
      <c r="F312" s="51" t="b">
        <f t="shared" si="14"/>
        <v>1</v>
      </c>
    </row>
    <row r="313" spans="1:6" x14ac:dyDescent="0.35">
      <c r="A313" s="2" t="s">
        <v>574</v>
      </c>
      <c r="D313" s="51" t="b">
        <f t="shared" si="13"/>
        <v>1</v>
      </c>
      <c r="E313" s="51" t="str">
        <f t="shared" si="12"/>
        <v>20140618</v>
      </c>
      <c r="F313" s="51" t="b">
        <f t="shared" si="14"/>
        <v>1</v>
      </c>
    </row>
    <row r="314" spans="1:6" x14ac:dyDescent="0.35">
      <c r="A314" s="2" t="s">
        <v>574</v>
      </c>
      <c r="D314" s="51" t="b">
        <f t="shared" si="13"/>
        <v>1</v>
      </c>
      <c r="E314" s="51" t="str">
        <f t="shared" si="12"/>
        <v>20140618</v>
      </c>
      <c r="F314" s="51" t="b">
        <f t="shared" si="14"/>
        <v>1</v>
      </c>
    </row>
    <row r="315" spans="1:6" x14ac:dyDescent="0.35">
      <c r="A315" s="2" t="s">
        <v>574</v>
      </c>
      <c r="D315" s="51" t="b">
        <f t="shared" si="13"/>
        <v>1</v>
      </c>
      <c r="E315" s="51" t="str">
        <f t="shared" si="12"/>
        <v>20140618</v>
      </c>
      <c r="F315" s="51" t="b">
        <f t="shared" si="14"/>
        <v>1</v>
      </c>
    </row>
    <row r="316" spans="1:6" x14ac:dyDescent="0.35">
      <c r="A316" s="2" t="s">
        <v>574</v>
      </c>
      <c r="D316" s="51" t="b">
        <f t="shared" si="13"/>
        <v>1</v>
      </c>
      <c r="E316" s="51" t="str">
        <f t="shared" si="12"/>
        <v>20140618</v>
      </c>
      <c r="F316" s="51" t="b">
        <f t="shared" si="14"/>
        <v>1</v>
      </c>
    </row>
    <row r="317" spans="1:6" x14ac:dyDescent="0.35">
      <c r="A317" s="2" t="s">
        <v>575</v>
      </c>
      <c r="D317" s="51" t="b">
        <f t="shared" si="13"/>
        <v>1</v>
      </c>
      <c r="E317" s="51" t="str">
        <f t="shared" si="12"/>
        <v>20140811</v>
      </c>
      <c r="F317" s="51" t="b">
        <f t="shared" si="14"/>
        <v>1</v>
      </c>
    </row>
    <row r="318" spans="1:6" x14ac:dyDescent="0.35">
      <c r="A318" s="2" t="s">
        <v>575</v>
      </c>
      <c r="D318" s="51" t="b">
        <f t="shared" si="13"/>
        <v>1</v>
      </c>
      <c r="E318" s="51" t="str">
        <f t="shared" si="12"/>
        <v>20140811</v>
      </c>
      <c r="F318" s="51" t="b">
        <f t="shared" si="14"/>
        <v>1</v>
      </c>
    </row>
    <row r="319" spans="1:6" x14ac:dyDescent="0.35">
      <c r="A319" s="2" t="s">
        <v>575</v>
      </c>
      <c r="D319" s="51" t="b">
        <f t="shared" si="13"/>
        <v>1</v>
      </c>
      <c r="E319" s="51" t="str">
        <f t="shared" si="12"/>
        <v>20140811</v>
      </c>
      <c r="F319" s="51" t="b">
        <f t="shared" si="14"/>
        <v>1</v>
      </c>
    </row>
    <row r="320" spans="1:6" x14ac:dyDescent="0.35">
      <c r="A320" s="2" t="s">
        <v>575</v>
      </c>
      <c r="D320" s="51" t="b">
        <f t="shared" si="13"/>
        <v>1</v>
      </c>
      <c r="E320" s="51" t="str">
        <f t="shared" si="12"/>
        <v>20140811</v>
      </c>
      <c r="F320" s="51" t="b">
        <f t="shared" si="14"/>
        <v>1</v>
      </c>
    </row>
    <row r="321" spans="1:6" x14ac:dyDescent="0.35">
      <c r="A321" s="2" t="s">
        <v>575</v>
      </c>
      <c r="D321" s="51" t="b">
        <f t="shared" si="13"/>
        <v>1</v>
      </c>
      <c r="E321" s="51" t="str">
        <f t="shared" si="12"/>
        <v>20140811</v>
      </c>
      <c r="F321" s="51" t="b">
        <f t="shared" si="14"/>
        <v>1</v>
      </c>
    </row>
    <row r="322" spans="1:6" x14ac:dyDescent="0.35">
      <c r="A322" s="2" t="s">
        <v>575</v>
      </c>
      <c r="D322" s="51" t="b">
        <f t="shared" si="13"/>
        <v>1</v>
      </c>
      <c r="E322" s="51" t="str">
        <f t="shared" si="12"/>
        <v>20140811</v>
      </c>
      <c r="F322" s="51" t="b">
        <f t="shared" si="14"/>
        <v>1</v>
      </c>
    </row>
    <row r="323" spans="1:6" x14ac:dyDescent="0.35">
      <c r="A323" s="2" t="s">
        <v>576</v>
      </c>
      <c r="D323" s="51" t="b">
        <f t="shared" si="13"/>
        <v>1</v>
      </c>
      <c r="E323" s="51" t="str">
        <f t="shared" ref="E323:E386" si="15">IF(D323,A323,A323&amp;IF(LEN(B323)=2,B323,"0"&amp;B323)&amp;IF(LEN(C323)=2,C323,"0"&amp;C323))</f>
        <v>20140812</v>
      </c>
      <c r="F323" s="51" t="b">
        <f t="shared" si="14"/>
        <v>1</v>
      </c>
    </row>
    <row r="324" spans="1:6" x14ac:dyDescent="0.35">
      <c r="A324" s="2" t="s">
        <v>577</v>
      </c>
      <c r="D324" s="51" t="b">
        <f t="shared" ref="D324:D387" si="16">LEN(A324)=8</f>
        <v>1</v>
      </c>
      <c r="E324" s="51" t="str">
        <f t="shared" si="15"/>
        <v>20140911</v>
      </c>
      <c r="F324" s="51" t="b">
        <f t="shared" ref="F324:F387" si="17">LEN(E324)=8</f>
        <v>1</v>
      </c>
    </row>
    <row r="325" spans="1:6" x14ac:dyDescent="0.35">
      <c r="A325" s="2" t="s">
        <v>578</v>
      </c>
      <c r="D325" s="51" t="b">
        <f t="shared" si="16"/>
        <v>1</v>
      </c>
      <c r="E325" s="51" t="str">
        <f t="shared" si="15"/>
        <v>20150323</v>
      </c>
      <c r="F325" s="51" t="b">
        <f t="shared" si="17"/>
        <v>1</v>
      </c>
    </row>
    <row r="326" spans="1:6" x14ac:dyDescent="0.35">
      <c r="A326" s="2" t="s">
        <v>579</v>
      </c>
      <c r="D326" s="51" t="b">
        <f t="shared" si="16"/>
        <v>1</v>
      </c>
      <c r="E326" s="51" t="str">
        <f t="shared" si="15"/>
        <v>20150528</v>
      </c>
      <c r="F326" s="51" t="b">
        <f t="shared" si="17"/>
        <v>1</v>
      </c>
    </row>
    <row r="327" spans="1:6" x14ac:dyDescent="0.35">
      <c r="A327" s="2" t="s">
        <v>579</v>
      </c>
      <c r="D327" s="51" t="b">
        <f t="shared" si="16"/>
        <v>1</v>
      </c>
      <c r="E327" s="51" t="str">
        <f t="shared" si="15"/>
        <v>20150528</v>
      </c>
      <c r="F327" s="51" t="b">
        <f t="shared" si="17"/>
        <v>1</v>
      </c>
    </row>
    <row r="328" spans="1:6" x14ac:dyDescent="0.35">
      <c r="A328" s="2" t="s">
        <v>579</v>
      </c>
      <c r="D328" s="51" t="b">
        <f t="shared" si="16"/>
        <v>1</v>
      </c>
      <c r="E328" s="51" t="str">
        <f t="shared" si="15"/>
        <v>20150528</v>
      </c>
      <c r="F328" s="51" t="b">
        <f t="shared" si="17"/>
        <v>1</v>
      </c>
    </row>
    <row r="329" spans="1:6" x14ac:dyDescent="0.35">
      <c r="A329" s="2" t="s">
        <v>579</v>
      </c>
      <c r="D329" s="51" t="b">
        <f t="shared" si="16"/>
        <v>1</v>
      </c>
      <c r="E329" s="51" t="str">
        <f t="shared" si="15"/>
        <v>20150528</v>
      </c>
      <c r="F329" s="51" t="b">
        <f t="shared" si="17"/>
        <v>1</v>
      </c>
    </row>
    <row r="330" spans="1:6" x14ac:dyDescent="0.35">
      <c r="A330" s="2" t="s">
        <v>580</v>
      </c>
      <c r="D330" s="51" t="b">
        <f t="shared" si="16"/>
        <v>1</v>
      </c>
      <c r="E330" s="51" t="str">
        <f t="shared" si="15"/>
        <v>20150713</v>
      </c>
      <c r="F330" s="51" t="b">
        <f t="shared" si="17"/>
        <v>1</v>
      </c>
    </row>
    <row r="331" spans="1:6" x14ac:dyDescent="0.35">
      <c r="A331" s="2" t="s">
        <v>581</v>
      </c>
      <c r="D331" s="51" t="b">
        <f t="shared" si="16"/>
        <v>1</v>
      </c>
      <c r="E331" s="51" t="str">
        <f t="shared" si="15"/>
        <v>20151218</v>
      </c>
      <c r="F331" s="51" t="b">
        <f t="shared" si="17"/>
        <v>1</v>
      </c>
    </row>
    <row r="332" spans="1:6" x14ac:dyDescent="0.35">
      <c r="A332" s="2" t="s">
        <v>582</v>
      </c>
      <c r="D332" s="51" t="b">
        <f t="shared" si="16"/>
        <v>1</v>
      </c>
      <c r="E332" s="51" t="str">
        <f t="shared" si="15"/>
        <v>20080627</v>
      </c>
      <c r="F332" s="51" t="b">
        <f t="shared" si="17"/>
        <v>1</v>
      </c>
    </row>
    <row r="333" spans="1:6" x14ac:dyDescent="0.35">
      <c r="A333" s="2" t="s">
        <v>1415</v>
      </c>
      <c r="B333" s="2" t="s">
        <v>1416</v>
      </c>
      <c r="C333" s="2" t="s">
        <v>1417</v>
      </c>
      <c r="D333" s="51" t="b">
        <f t="shared" si="16"/>
        <v>0</v>
      </c>
      <c r="E333" s="51" t="str">
        <f t="shared" si="15"/>
        <v>20080131</v>
      </c>
      <c r="F333" s="51" t="b">
        <f t="shared" si="17"/>
        <v>1</v>
      </c>
    </row>
    <row r="334" spans="1:6" x14ac:dyDescent="0.35">
      <c r="A334" s="2" t="s">
        <v>1415</v>
      </c>
      <c r="B334" s="2" t="s">
        <v>1416</v>
      </c>
      <c r="C334" s="2" t="s">
        <v>1417</v>
      </c>
      <c r="D334" s="51" t="b">
        <f t="shared" si="16"/>
        <v>0</v>
      </c>
      <c r="E334" s="51" t="str">
        <f t="shared" si="15"/>
        <v>20080131</v>
      </c>
      <c r="F334" s="51" t="b">
        <f t="shared" si="17"/>
        <v>1</v>
      </c>
    </row>
    <row r="335" spans="1:6" x14ac:dyDescent="0.35">
      <c r="A335" s="2" t="s">
        <v>1415</v>
      </c>
      <c r="B335" s="2" t="s">
        <v>1416</v>
      </c>
      <c r="C335" s="2" t="s">
        <v>1417</v>
      </c>
      <c r="D335" s="51" t="b">
        <f t="shared" si="16"/>
        <v>0</v>
      </c>
      <c r="E335" s="51" t="str">
        <f t="shared" si="15"/>
        <v>20080131</v>
      </c>
      <c r="F335" s="51" t="b">
        <f t="shared" si="17"/>
        <v>1</v>
      </c>
    </row>
    <row r="336" spans="1:6" x14ac:dyDescent="0.35">
      <c r="A336" s="2" t="s">
        <v>1415</v>
      </c>
      <c r="B336" s="2" t="s">
        <v>1418</v>
      </c>
      <c r="C336" s="2" t="s">
        <v>1419</v>
      </c>
      <c r="D336" s="51" t="b">
        <f t="shared" si="16"/>
        <v>0</v>
      </c>
      <c r="E336" s="51" t="str">
        <f t="shared" si="15"/>
        <v>20080222</v>
      </c>
      <c r="F336" s="51" t="b">
        <f t="shared" si="17"/>
        <v>1</v>
      </c>
    </row>
    <row r="337" spans="1:6" x14ac:dyDescent="0.35">
      <c r="A337" s="2" t="s">
        <v>1415</v>
      </c>
      <c r="B337" s="2" t="s">
        <v>1418</v>
      </c>
      <c r="C337" s="2" t="s">
        <v>1420</v>
      </c>
      <c r="D337" s="51" t="b">
        <f t="shared" si="16"/>
        <v>0</v>
      </c>
      <c r="E337" s="51" t="str">
        <f t="shared" si="15"/>
        <v>20080229</v>
      </c>
      <c r="F337" s="51" t="b">
        <f t="shared" si="17"/>
        <v>1</v>
      </c>
    </row>
    <row r="338" spans="1:6" x14ac:dyDescent="0.35">
      <c r="A338" s="2" t="s">
        <v>1415</v>
      </c>
      <c r="B338" s="2" t="s">
        <v>1416</v>
      </c>
      <c r="C338" s="2" t="s">
        <v>1417</v>
      </c>
      <c r="D338" s="51" t="b">
        <f t="shared" si="16"/>
        <v>0</v>
      </c>
      <c r="E338" s="51" t="str">
        <f t="shared" si="15"/>
        <v>20080131</v>
      </c>
      <c r="F338" s="51" t="b">
        <f t="shared" si="17"/>
        <v>1</v>
      </c>
    </row>
    <row r="339" spans="1:6" x14ac:dyDescent="0.35">
      <c r="A339" s="2" t="s">
        <v>1415</v>
      </c>
      <c r="B339" s="2" t="s">
        <v>1421</v>
      </c>
      <c r="C339" s="2" t="s">
        <v>1422</v>
      </c>
      <c r="D339" s="51" t="b">
        <f t="shared" si="16"/>
        <v>0</v>
      </c>
      <c r="E339" s="51" t="str">
        <f t="shared" si="15"/>
        <v>20080414</v>
      </c>
      <c r="F339" s="51" t="b">
        <f t="shared" si="17"/>
        <v>1</v>
      </c>
    </row>
    <row r="340" spans="1:6" x14ac:dyDescent="0.35">
      <c r="A340" s="2" t="s">
        <v>1415</v>
      </c>
      <c r="B340" s="2" t="s">
        <v>1421</v>
      </c>
      <c r="C340" s="2" t="s">
        <v>1422</v>
      </c>
      <c r="D340" s="51" t="b">
        <f t="shared" si="16"/>
        <v>0</v>
      </c>
      <c r="E340" s="51" t="str">
        <f t="shared" si="15"/>
        <v>20080414</v>
      </c>
      <c r="F340" s="51" t="b">
        <f t="shared" si="17"/>
        <v>1</v>
      </c>
    </row>
    <row r="341" spans="1:6" x14ac:dyDescent="0.35">
      <c r="A341" s="2" t="s">
        <v>1415</v>
      </c>
      <c r="B341" s="2" t="s">
        <v>1423</v>
      </c>
      <c r="C341" s="2" t="s">
        <v>1424</v>
      </c>
      <c r="D341" s="51" t="b">
        <f t="shared" si="16"/>
        <v>0</v>
      </c>
      <c r="E341" s="51" t="str">
        <f t="shared" si="15"/>
        <v>20080825</v>
      </c>
      <c r="F341" s="51" t="b">
        <f t="shared" si="17"/>
        <v>1</v>
      </c>
    </row>
    <row r="342" spans="1:6" x14ac:dyDescent="0.35">
      <c r="A342" s="2" t="s">
        <v>1425</v>
      </c>
      <c r="B342" s="2" t="s">
        <v>1426</v>
      </c>
      <c r="C342" s="2" t="s">
        <v>1427</v>
      </c>
      <c r="D342" s="51" t="b">
        <f t="shared" si="16"/>
        <v>0</v>
      </c>
      <c r="E342" s="51" t="str">
        <f t="shared" si="15"/>
        <v>20091211</v>
      </c>
      <c r="F342" s="51" t="b">
        <f t="shared" si="17"/>
        <v>1</v>
      </c>
    </row>
    <row r="343" spans="1:6" x14ac:dyDescent="0.35">
      <c r="A343" s="2" t="s">
        <v>1425</v>
      </c>
      <c r="B343" s="2" t="s">
        <v>1426</v>
      </c>
      <c r="C343" s="2" t="s">
        <v>1427</v>
      </c>
      <c r="D343" s="51" t="b">
        <f t="shared" si="16"/>
        <v>0</v>
      </c>
      <c r="E343" s="51" t="str">
        <f t="shared" si="15"/>
        <v>20091211</v>
      </c>
      <c r="F343" s="51" t="b">
        <f t="shared" si="17"/>
        <v>1</v>
      </c>
    </row>
    <row r="344" spans="1:6" x14ac:dyDescent="0.35">
      <c r="A344" s="2" t="s">
        <v>1428</v>
      </c>
      <c r="B344" s="2" t="s">
        <v>1416</v>
      </c>
      <c r="C344" s="2" t="s">
        <v>1420</v>
      </c>
      <c r="D344" s="51" t="b">
        <f t="shared" si="16"/>
        <v>0</v>
      </c>
      <c r="E344" s="51" t="str">
        <f t="shared" si="15"/>
        <v>20100129</v>
      </c>
      <c r="F344" s="51" t="b">
        <f t="shared" si="17"/>
        <v>1</v>
      </c>
    </row>
    <row r="345" spans="1:6" x14ac:dyDescent="0.35">
      <c r="A345" s="2" t="s">
        <v>1428</v>
      </c>
      <c r="B345" s="2" t="s">
        <v>1429</v>
      </c>
      <c r="C345" s="2" t="s">
        <v>1420</v>
      </c>
      <c r="D345" s="51" t="b">
        <f t="shared" si="16"/>
        <v>0</v>
      </c>
      <c r="E345" s="51" t="str">
        <f t="shared" si="15"/>
        <v>20100629</v>
      </c>
      <c r="F345" s="51" t="b">
        <f t="shared" si="17"/>
        <v>1</v>
      </c>
    </row>
    <row r="346" spans="1:6" x14ac:dyDescent="0.35">
      <c r="A346" s="2" t="s">
        <v>1428</v>
      </c>
      <c r="B346" s="2" t="s">
        <v>1430</v>
      </c>
      <c r="C346" s="2" t="s">
        <v>1431</v>
      </c>
      <c r="D346" s="51" t="b">
        <f t="shared" si="16"/>
        <v>0</v>
      </c>
      <c r="E346" s="51" t="str">
        <f t="shared" si="15"/>
        <v>20100721</v>
      </c>
      <c r="F346" s="51" t="b">
        <f t="shared" si="17"/>
        <v>1</v>
      </c>
    </row>
    <row r="347" spans="1:6" x14ac:dyDescent="0.35">
      <c r="A347" s="2" t="s">
        <v>1428</v>
      </c>
      <c r="B347" s="2" t="s">
        <v>1427</v>
      </c>
      <c r="C347" s="2" t="s">
        <v>1424</v>
      </c>
      <c r="D347" s="51" t="b">
        <f t="shared" si="16"/>
        <v>0</v>
      </c>
      <c r="E347" s="51" t="str">
        <f t="shared" si="15"/>
        <v>20101125</v>
      </c>
      <c r="F347" s="51" t="b">
        <f t="shared" si="17"/>
        <v>1</v>
      </c>
    </row>
    <row r="348" spans="1:6" x14ac:dyDescent="0.35">
      <c r="A348" s="2" t="s">
        <v>1432</v>
      </c>
      <c r="B348" s="2" t="s">
        <v>1421</v>
      </c>
      <c r="C348" s="2" t="s">
        <v>1433</v>
      </c>
      <c r="D348" s="51" t="b">
        <f t="shared" si="16"/>
        <v>0</v>
      </c>
      <c r="E348" s="51" t="str">
        <f t="shared" si="15"/>
        <v>20110420</v>
      </c>
      <c r="F348" s="51" t="b">
        <f t="shared" si="17"/>
        <v>1</v>
      </c>
    </row>
    <row r="349" spans="1:6" x14ac:dyDescent="0.35">
      <c r="A349" s="2" t="s">
        <v>1432</v>
      </c>
      <c r="B349" s="2" t="s">
        <v>1423</v>
      </c>
      <c r="C349" s="2" t="s">
        <v>1434</v>
      </c>
      <c r="D349" s="51" t="b">
        <f t="shared" si="16"/>
        <v>0</v>
      </c>
      <c r="E349" s="51" t="str">
        <f t="shared" si="15"/>
        <v>20110826</v>
      </c>
      <c r="F349" s="51" t="b">
        <f t="shared" si="17"/>
        <v>1</v>
      </c>
    </row>
    <row r="350" spans="1:6" x14ac:dyDescent="0.35">
      <c r="A350" s="2" t="s">
        <v>1432</v>
      </c>
      <c r="B350" s="2" t="s">
        <v>1423</v>
      </c>
      <c r="C350" s="2" t="s">
        <v>1434</v>
      </c>
      <c r="D350" s="51" t="b">
        <f t="shared" si="16"/>
        <v>0</v>
      </c>
      <c r="E350" s="51" t="str">
        <f t="shared" si="15"/>
        <v>20110826</v>
      </c>
      <c r="F350" s="51" t="b">
        <f t="shared" si="17"/>
        <v>1</v>
      </c>
    </row>
    <row r="351" spans="1:6" x14ac:dyDescent="0.35">
      <c r="A351" s="2" t="s">
        <v>1432</v>
      </c>
      <c r="B351" s="2" t="s">
        <v>1423</v>
      </c>
      <c r="C351" s="2" t="s">
        <v>1434</v>
      </c>
      <c r="D351" s="51" t="b">
        <f t="shared" si="16"/>
        <v>0</v>
      </c>
      <c r="E351" s="51" t="str">
        <f t="shared" si="15"/>
        <v>20110826</v>
      </c>
      <c r="F351" s="51" t="b">
        <f t="shared" si="17"/>
        <v>1</v>
      </c>
    </row>
    <row r="352" spans="1:6" x14ac:dyDescent="0.35">
      <c r="A352" s="2" t="s">
        <v>1432</v>
      </c>
      <c r="B352" s="2" t="s">
        <v>1423</v>
      </c>
      <c r="C352" s="2" t="s">
        <v>1434</v>
      </c>
      <c r="D352" s="51" t="b">
        <f t="shared" si="16"/>
        <v>0</v>
      </c>
      <c r="E352" s="51" t="str">
        <f t="shared" si="15"/>
        <v>20110826</v>
      </c>
      <c r="F352" s="51" t="b">
        <f t="shared" si="17"/>
        <v>1</v>
      </c>
    </row>
    <row r="353" spans="1:6" x14ac:dyDescent="0.35">
      <c r="A353" s="2" t="s">
        <v>1432</v>
      </c>
      <c r="B353" s="2" t="s">
        <v>1423</v>
      </c>
      <c r="C353" s="2" t="s">
        <v>1434</v>
      </c>
      <c r="D353" s="51" t="b">
        <f t="shared" si="16"/>
        <v>0</v>
      </c>
      <c r="E353" s="51" t="str">
        <f t="shared" si="15"/>
        <v>20110826</v>
      </c>
      <c r="F353" s="51" t="b">
        <f t="shared" si="17"/>
        <v>1</v>
      </c>
    </row>
    <row r="354" spans="1:6" x14ac:dyDescent="0.35">
      <c r="A354" s="2" t="s">
        <v>1432</v>
      </c>
      <c r="B354" s="2" t="s">
        <v>1427</v>
      </c>
      <c r="C354" s="2" t="s">
        <v>1435</v>
      </c>
      <c r="D354" s="51" t="b">
        <f t="shared" si="16"/>
        <v>0</v>
      </c>
      <c r="E354" s="51" t="str">
        <f t="shared" si="15"/>
        <v>20111118</v>
      </c>
      <c r="F354" s="51" t="b">
        <f t="shared" si="17"/>
        <v>1</v>
      </c>
    </row>
    <row r="355" spans="1:6" x14ac:dyDescent="0.35">
      <c r="A355" s="2" t="s">
        <v>1432</v>
      </c>
      <c r="B355" s="2" t="s">
        <v>1427</v>
      </c>
      <c r="C355" s="2" t="s">
        <v>1435</v>
      </c>
      <c r="D355" s="51" t="b">
        <f t="shared" si="16"/>
        <v>0</v>
      </c>
      <c r="E355" s="51" t="str">
        <f t="shared" si="15"/>
        <v>20111118</v>
      </c>
      <c r="F355" s="51" t="b">
        <f t="shared" si="17"/>
        <v>1</v>
      </c>
    </row>
    <row r="356" spans="1:6" x14ac:dyDescent="0.35">
      <c r="A356" s="2" t="s">
        <v>1432</v>
      </c>
      <c r="B356" s="2" t="s">
        <v>1427</v>
      </c>
      <c r="C356" s="2" t="s">
        <v>1435</v>
      </c>
      <c r="D356" s="51" t="b">
        <f t="shared" si="16"/>
        <v>0</v>
      </c>
      <c r="E356" s="51" t="str">
        <f t="shared" si="15"/>
        <v>20111118</v>
      </c>
      <c r="F356" s="51" t="b">
        <f t="shared" si="17"/>
        <v>1</v>
      </c>
    </row>
    <row r="357" spans="1:6" x14ac:dyDescent="0.35">
      <c r="A357" s="2" t="s">
        <v>1436</v>
      </c>
      <c r="B357" s="2" t="s">
        <v>1423</v>
      </c>
      <c r="C357" s="2" t="s">
        <v>1417</v>
      </c>
      <c r="D357" s="51" t="b">
        <f t="shared" si="16"/>
        <v>0</v>
      </c>
      <c r="E357" s="51" t="str">
        <f t="shared" si="15"/>
        <v>20120831</v>
      </c>
      <c r="F357" s="51" t="b">
        <f t="shared" si="17"/>
        <v>1</v>
      </c>
    </row>
    <row r="358" spans="1:6" x14ac:dyDescent="0.35">
      <c r="A358" s="2" t="s">
        <v>1415</v>
      </c>
      <c r="B358" s="2" t="s">
        <v>1416</v>
      </c>
      <c r="C358" s="2" t="s">
        <v>1417</v>
      </c>
      <c r="D358" s="51" t="b">
        <f t="shared" si="16"/>
        <v>0</v>
      </c>
      <c r="E358" s="51" t="str">
        <f t="shared" si="15"/>
        <v>20080131</v>
      </c>
      <c r="F358" s="51" t="b">
        <f t="shared" si="17"/>
        <v>1</v>
      </c>
    </row>
    <row r="359" spans="1:6" x14ac:dyDescent="0.35">
      <c r="A359" s="2" t="s">
        <v>1415</v>
      </c>
      <c r="B359" s="2" t="s">
        <v>1418</v>
      </c>
      <c r="C359" s="2" t="s">
        <v>1420</v>
      </c>
      <c r="D359" s="51" t="b">
        <f t="shared" si="16"/>
        <v>0</v>
      </c>
      <c r="E359" s="51" t="str">
        <f t="shared" si="15"/>
        <v>20080229</v>
      </c>
      <c r="F359" s="51" t="b">
        <f t="shared" si="17"/>
        <v>1</v>
      </c>
    </row>
    <row r="360" spans="1:6" x14ac:dyDescent="0.35">
      <c r="A360" s="2" t="s">
        <v>1428</v>
      </c>
      <c r="B360" s="2" t="s">
        <v>1426</v>
      </c>
      <c r="C360" s="2" t="s">
        <v>1437</v>
      </c>
      <c r="D360" s="51" t="b">
        <f t="shared" si="16"/>
        <v>0</v>
      </c>
      <c r="E360" s="51" t="str">
        <f t="shared" si="15"/>
        <v>20101230</v>
      </c>
      <c r="F360" s="51" t="b">
        <f t="shared" si="17"/>
        <v>1</v>
      </c>
    </row>
    <row r="361" spans="1:6" x14ac:dyDescent="0.35">
      <c r="A361" s="2" t="s">
        <v>1428</v>
      </c>
      <c r="B361" s="2" t="s">
        <v>1426</v>
      </c>
      <c r="C361" s="2" t="s">
        <v>1417</v>
      </c>
      <c r="D361" s="51" t="b">
        <f t="shared" si="16"/>
        <v>0</v>
      </c>
      <c r="E361" s="51" t="str">
        <f t="shared" si="15"/>
        <v>20101231</v>
      </c>
      <c r="F361" s="51" t="b">
        <f t="shared" si="17"/>
        <v>1</v>
      </c>
    </row>
    <row r="362" spans="1:6" x14ac:dyDescent="0.35">
      <c r="A362" s="2" t="s">
        <v>1428</v>
      </c>
      <c r="B362" s="2" t="s">
        <v>1426</v>
      </c>
      <c r="C362" s="2" t="s">
        <v>1417</v>
      </c>
      <c r="D362" s="51" t="b">
        <f t="shared" si="16"/>
        <v>0</v>
      </c>
      <c r="E362" s="51" t="str">
        <f t="shared" si="15"/>
        <v>20101231</v>
      </c>
      <c r="F362" s="51" t="b">
        <f t="shared" si="17"/>
        <v>1</v>
      </c>
    </row>
    <row r="363" spans="1:6" x14ac:dyDescent="0.35">
      <c r="A363" s="2" t="s">
        <v>1428</v>
      </c>
      <c r="B363" s="2" t="s">
        <v>1426</v>
      </c>
      <c r="C363" s="2" t="s">
        <v>1417</v>
      </c>
      <c r="D363" s="51" t="b">
        <f t="shared" si="16"/>
        <v>0</v>
      </c>
      <c r="E363" s="51" t="str">
        <f t="shared" si="15"/>
        <v>20101231</v>
      </c>
      <c r="F363" s="51" t="b">
        <f t="shared" si="17"/>
        <v>1</v>
      </c>
    </row>
    <row r="364" spans="1:6" x14ac:dyDescent="0.35">
      <c r="A364" s="2" t="s">
        <v>1428</v>
      </c>
      <c r="B364" s="2" t="s">
        <v>1426</v>
      </c>
      <c r="C364" s="2" t="s">
        <v>1417</v>
      </c>
      <c r="D364" s="51" t="b">
        <f t="shared" si="16"/>
        <v>0</v>
      </c>
      <c r="E364" s="51" t="str">
        <f t="shared" si="15"/>
        <v>20101231</v>
      </c>
      <c r="F364" s="51" t="b">
        <f t="shared" si="17"/>
        <v>1</v>
      </c>
    </row>
    <row r="365" spans="1:6" x14ac:dyDescent="0.35">
      <c r="A365" s="2" t="s">
        <v>1415</v>
      </c>
      <c r="B365" s="2" t="s">
        <v>1416</v>
      </c>
      <c r="C365" s="2" t="s">
        <v>1417</v>
      </c>
      <c r="D365" s="51" t="b">
        <f t="shared" si="16"/>
        <v>0</v>
      </c>
      <c r="E365" s="51" t="str">
        <f t="shared" si="15"/>
        <v>20080131</v>
      </c>
      <c r="F365" s="51" t="b">
        <f t="shared" si="17"/>
        <v>1</v>
      </c>
    </row>
    <row r="366" spans="1:6" x14ac:dyDescent="0.35">
      <c r="A366" s="2" t="s">
        <v>1425</v>
      </c>
      <c r="B366" s="2" t="s">
        <v>1429</v>
      </c>
      <c r="C366" s="2" t="s">
        <v>1438</v>
      </c>
      <c r="D366" s="51" t="b">
        <f t="shared" si="16"/>
        <v>0</v>
      </c>
      <c r="E366" s="51" t="str">
        <f t="shared" si="15"/>
        <v>20090623</v>
      </c>
      <c r="F366" s="51" t="b">
        <f t="shared" si="17"/>
        <v>1</v>
      </c>
    </row>
    <row r="367" spans="1:6" x14ac:dyDescent="0.35">
      <c r="A367" s="2" t="s">
        <v>1425</v>
      </c>
      <c r="B367" s="2" t="s">
        <v>1427</v>
      </c>
      <c r="C367" s="2" t="s">
        <v>1439</v>
      </c>
      <c r="D367" s="51" t="b">
        <f t="shared" si="16"/>
        <v>0</v>
      </c>
      <c r="E367" s="51" t="str">
        <f t="shared" si="15"/>
        <v>20091124</v>
      </c>
      <c r="F367" s="51" t="b">
        <f t="shared" si="17"/>
        <v>1</v>
      </c>
    </row>
    <row r="368" spans="1:6" x14ac:dyDescent="0.35">
      <c r="A368" s="2" t="s">
        <v>1425</v>
      </c>
      <c r="B368" s="2" t="s">
        <v>1427</v>
      </c>
      <c r="C368" s="2" t="s">
        <v>1439</v>
      </c>
      <c r="D368" s="51" t="b">
        <f t="shared" si="16"/>
        <v>0</v>
      </c>
      <c r="E368" s="51" t="str">
        <f t="shared" si="15"/>
        <v>20091124</v>
      </c>
      <c r="F368" s="51" t="b">
        <f t="shared" si="17"/>
        <v>1</v>
      </c>
    </row>
    <row r="369" spans="1:6" x14ac:dyDescent="0.35">
      <c r="A369" s="2" t="s">
        <v>1432</v>
      </c>
      <c r="B369" s="2" t="s">
        <v>1418</v>
      </c>
      <c r="C369" s="2" t="s">
        <v>1419</v>
      </c>
      <c r="D369" s="51" t="b">
        <f t="shared" si="16"/>
        <v>0</v>
      </c>
      <c r="E369" s="51" t="str">
        <f t="shared" si="15"/>
        <v>20110222</v>
      </c>
      <c r="F369" s="51" t="b">
        <f t="shared" si="17"/>
        <v>1</v>
      </c>
    </row>
    <row r="370" spans="1:6" x14ac:dyDescent="0.35">
      <c r="A370" s="2" t="s">
        <v>1432</v>
      </c>
      <c r="B370" s="2" t="s">
        <v>1440</v>
      </c>
      <c r="C370" s="2" t="s">
        <v>1431</v>
      </c>
      <c r="D370" s="51" t="b">
        <f t="shared" si="16"/>
        <v>0</v>
      </c>
      <c r="E370" s="51" t="str">
        <f t="shared" si="15"/>
        <v>20110321</v>
      </c>
      <c r="F370" s="51" t="b">
        <f t="shared" si="17"/>
        <v>1</v>
      </c>
    </row>
    <row r="371" spans="1:6" x14ac:dyDescent="0.35">
      <c r="A371" s="2" t="s">
        <v>1432</v>
      </c>
      <c r="B371" s="2" t="s">
        <v>1440</v>
      </c>
      <c r="C371" s="2" t="s">
        <v>1431</v>
      </c>
      <c r="D371" s="51" t="b">
        <f t="shared" si="16"/>
        <v>0</v>
      </c>
      <c r="E371" s="51" t="str">
        <f t="shared" si="15"/>
        <v>20110321</v>
      </c>
      <c r="F371" s="51" t="b">
        <f t="shared" si="17"/>
        <v>1</v>
      </c>
    </row>
    <row r="372" spans="1:6" x14ac:dyDescent="0.35">
      <c r="A372" s="2" t="s">
        <v>1432</v>
      </c>
      <c r="B372" s="2" t="s">
        <v>1440</v>
      </c>
      <c r="C372" s="2" t="s">
        <v>1431</v>
      </c>
      <c r="D372" s="51" t="b">
        <f t="shared" si="16"/>
        <v>0</v>
      </c>
      <c r="E372" s="51" t="str">
        <f t="shared" si="15"/>
        <v>20110321</v>
      </c>
      <c r="F372" s="51" t="b">
        <f t="shared" si="17"/>
        <v>1</v>
      </c>
    </row>
    <row r="373" spans="1:6" x14ac:dyDescent="0.35">
      <c r="A373" s="2" t="s">
        <v>1432</v>
      </c>
      <c r="B373" s="2" t="s">
        <v>1440</v>
      </c>
      <c r="C373" s="2" t="s">
        <v>1431</v>
      </c>
      <c r="D373" s="51" t="b">
        <f t="shared" si="16"/>
        <v>0</v>
      </c>
      <c r="E373" s="51" t="str">
        <f t="shared" si="15"/>
        <v>20110321</v>
      </c>
      <c r="F373" s="51" t="b">
        <f t="shared" si="17"/>
        <v>1</v>
      </c>
    </row>
    <row r="374" spans="1:6" x14ac:dyDescent="0.35">
      <c r="A374" s="2" t="s">
        <v>1432</v>
      </c>
      <c r="B374" s="2" t="s">
        <v>1440</v>
      </c>
      <c r="C374" s="2" t="s">
        <v>1431</v>
      </c>
      <c r="D374" s="51" t="b">
        <f t="shared" si="16"/>
        <v>0</v>
      </c>
      <c r="E374" s="51" t="str">
        <f t="shared" si="15"/>
        <v>20110321</v>
      </c>
      <c r="F374" s="51" t="b">
        <f t="shared" si="17"/>
        <v>1</v>
      </c>
    </row>
    <row r="375" spans="1:6" x14ac:dyDescent="0.35">
      <c r="A375" s="2" t="s">
        <v>1432</v>
      </c>
      <c r="B375" s="2" t="s">
        <v>1440</v>
      </c>
      <c r="C375" s="2" t="s">
        <v>1431</v>
      </c>
      <c r="D375" s="51" t="b">
        <f t="shared" si="16"/>
        <v>0</v>
      </c>
      <c r="E375" s="51" t="str">
        <f t="shared" si="15"/>
        <v>20110321</v>
      </c>
      <c r="F375" s="51" t="b">
        <f t="shared" si="17"/>
        <v>1</v>
      </c>
    </row>
    <row r="376" spans="1:6" x14ac:dyDescent="0.35">
      <c r="A376" s="2" t="s">
        <v>1432</v>
      </c>
      <c r="B376" s="2" t="s">
        <v>1440</v>
      </c>
      <c r="C376" s="2" t="s">
        <v>1431</v>
      </c>
      <c r="D376" s="51" t="b">
        <f t="shared" si="16"/>
        <v>0</v>
      </c>
      <c r="E376" s="51" t="str">
        <f t="shared" si="15"/>
        <v>20110321</v>
      </c>
      <c r="F376" s="51" t="b">
        <f t="shared" si="17"/>
        <v>1</v>
      </c>
    </row>
    <row r="377" spans="1:6" x14ac:dyDescent="0.35">
      <c r="A377" s="2" t="s">
        <v>1432</v>
      </c>
      <c r="B377" s="2" t="s">
        <v>1440</v>
      </c>
      <c r="C377" s="2" t="s">
        <v>1431</v>
      </c>
      <c r="D377" s="51" t="b">
        <f t="shared" si="16"/>
        <v>0</v>
      </c>
      <c r="E377" s="51" t="str">
        <f t="shared" si="15"/>
        <v>20110321</v>
      </c>
      <c r="F377" s="51" t="b">
        <f t="shared" si="17"/>
        <v>1</v>
      </c>
    </row>
    <row r="378" spans="1:6" x14ac:dyDescent="0.35">
      <c r="A378" s="2" t="s">
        <v>1432</v>
      </c>
      <c r="B378" s="2" t="s">
        <v>1440</v>
      </c>
      <c r="C378" s="2" t="s">
        <v>1431</v>
      </c>
      <c r="D378" s="51" t="b">
        <f t="shared" si="16"/>
        <v>0</v>
      </c>
      <c r="E378" s="51" t="str">
        <f t="shared" si="15"/>
        <v>20110321</v>
      </c>
      <c r="F378" s="51" t="b">
        <f t="shared" si="17"/>
        <v>1</v>
      </c>
    </row>
    <row r="379" spans="1:6" x14ac:dyDescent="0.35">
      <c r="A379" s="2" t="s">
        <v>1432</v>
      </c>
      <c r="B379" s="2" t="s">
        <v>1440</v>
      </c>
      <c r="C379" s="2" t="s">
        <v>1431</v>
      </c>
      <c r="D379" s="51" t="b">
        <f t="shared" si="16"/>
        <v>0</v>
      </c>
      <c r="E379" s="51" t="str">
        <f t="shared" si="15"/>
        <v>20110321</v>
      </c>
      <c r="F379" s="51" t="b">
        <f t="shared" si="17"/>
        <v>1</v>
      </c>
    </row>
    <row r="380" spans="1:6" x14ac:dyDescent="0.35">
      <c r="A380" s="2" t="s">
        <v>1432</v>
      </c>
      <c r="B380" s="2" t="s">
        <v>1440</v>
      </c>
      <c r="C380" s="2" t="s">
        <v>1431</v>
      </c>
      <c r="D380" s="51" t="b">
        <f t="shared" si="16"/>
        <v>0</v>
      </c>
      <c r="E380" s="51" t="str">
        <f t="shared" si="15"/>
        <v>20110321</v>
      </c>
      <c r="F380" s="51" t="b">
        <f t="shared" si="17"/>
        <v>1</v>
      </c>
    </row>
    <row r="381" spans="1:6" x14ac:dyDescent="0.35">
      <c r="A381" s="2" t="s">
        <v>1432</v>
      </c>
      <c r="B381" s="2" t="s">
        <v>1440</v>
      </c>
      <c r="C381" s="2" t="s">
        <v>1431</v>
      </c>
      <c r="D381" s="51" t="b">
        <f t="shared" si="16"/>
        <v>0</v>
      </c>
      <c r="E381" s="51" t="str">
        <f t="shared" si="15"/>
        <v>20110321</v>
      </c>
      <c r="F381" s="51" t="b">
        <f t="shared" si="17"/>
        <v>1</v>
      </c>
    </row>
    <row r="382" spans="1:6" x14ac:dyDescent="0.35">
      <c r="A382" s="2" t="s">
        <v>1432</v>
      </c>
      <c r="B382" s="2" t="s">
        <v>1440</v>
      </c>
      <c r="C382" s="2" t="s">
        <v>1431</v>
      </c>
      <c r="D382" s="51" t="b">
        <f t="shared" si="16"/>
        <v>0</v>
      </c>
      <c r="E382" s="51" t="str">
        <f t="shared" si="15"/>
        <v>20110321</v>
      </c>
      <c r="F382" s="51" t="b">
        <f t="shared" si="17"/>
        <v>1</v>
      </c>
    </row>
    <row r="383" spans="1:6" x14ac:dyDescent="0.35">
      <c r="A383" s="2" t="s">
        <v>1432</v>
      </c>
      <c r="B383" s="2" t="s">
        <v>1440</v>
      </c>
      <c r="C383" s="2" t="s">
        <v>1431</v>
      </c>
      <c r="D383" s="51" t="b">
        <f t="shared" si="16"/>
        <v>0</v>
      </c>
      <c r="E383" s="51" t="str">
        <f t="shared" si="15"/>
        <v>20110321</v>
      </c>
      <c r="F383" s="51" t="b">
        <f t="shared" si="17"/>
        <v>1</v>
      </c>
    </row>
    <row r="384" spans="1:6" x14ac:dyDescent="0.35">
      <c r="A384" s="2" t="s">
        <v>1432</v>
      </c>
      <c r="B384" s="2" t="s">
        <v>1440</v>
      </c>
      <c r="C384" s="2" t="s">
        <v>1431</v>
      </c>
      <c r="D384" s="51" t="b">
        <f t="shared" si="16"/>
        <v>0</v>
      </c>
      <c r="E384" s="51" t="str">
        <f t="shared" si="15"/>
        <v>20110321</v>
      </c>
      <c r="F384" s="51" t="b">
        <f t="shared" si="17"/>
        <v>1</v>
      </c>
    </row>
    <row r="385" spans="1:6" x14ac:dyDescent="0.35">
      <c r="A385" s="2" t="s">
        <v>1432</v>
      </c>
      <c r="B385" s="2" t="s">
        <v>1440</v>
      </c>
      <c r="C385" s="2" t="s">
        <v>1431</v>
      </c>
      <c r="D385" s="51" t="b">
        <f t="shared" si="16"/>
        <v>0</v>
      </c>
      <c r="E385" s="51" t="str">
        <f t="shared" si="15"/>
        <v>20110321</v>
      </c>
      <c r="F385" s="51" t="b">
        <f t="shared" si="17"/>
        <v>1</v>
      </c>
    </row>
    <row r="386" spans="1:6" x14ac:dyDescent="0.35">
      <c r="A386" s="2" t="s">
        <v>1432</v>
      </c>
      <c r="B386" s="2" t="s">
        <v>1440</v>
      </c>
      <c r="C386" s="2" t="s">
        <v>1431</v>
      </c>
      <c r="D386" s="51" t="b">
        <f t="shared" si="16"/>
        <v>0</v>
      </c>
      <c r="E386" s="51" t="str">
        <f t="shared" si="15"/>
        <v>20110321</v>
      </c>
      <c r="F386" s="51" t="b">
        <f t="shared" si="17"/>
        <v>1</v>
      </c>
    </row>
    <row r="387" spans="1:6" x14ac:dyDescent="0.35">
      <c r="A387" s="2" t="s">
        <v>1432</v>
      </c>
      <c r="B387" s="2" t="s">
        <v>1440</v>
      </c>
      <c r="C387" s="2" t="s">
        <v>1431</v>
      </c>
      <c r="D387" s="51" t="b">
        <f t="shared" si="16"/>
        <v>0</v>
      </c>
      <c r="E387" s="51" t="str">
        <f t="shared" ref="E387:E450" si="18">IF(D387,A387,A387&amp;IF(LEN(B387)=2,B387,"0"&amp;B387)&amp;IF(LEN(C387)=2,C387,"0"&amp;C387))</f>
        <v>20110321</v>
      </c>
      <c r="F387" s="51" t="b">
        <f t="shared" si="17"/>
        <v>1</v>
      </c>
    </row>
    <row r="388" spans="1:6" x14ac:dyDescent="0.35">
      <c r="A388" s="2" t="s">
        <v>1432</v>
      </c>
      <c r="B388" s="2" t="s">
        <v>1440</v>
      </c>
      <c r="C388" s="2" t="s">
        <v>1431</v>
      </c>
      <c r="D388" s="51" t="b">
        <f t="shared" ref="D388:D451" si="19">LEN(A388)=8</f>
        <v>0</v>
      </c>
      <c r="E388" s="51" t="str">
        <f t="shared" si="18"/>
        <v>20110321</v>
      </c>
      <c r="F388" s="51" t="b">
        <f t="shared" ref="F388:F451" si="20">LEN(E388)=8</f>
        <v>1</v>
      </c>
    </row>
    <row r="389" spans="1:6" x14ac:dyDescent="0.35">
      <c r="A389" s="2" t="s">
        <v>1432</v>
      </c>
      <c r="B389" s="2" t="s">
        <v>1440</v>
      </c>
      <c r="C389" s="2" t="s">
        <v>1431</v>
      </c>
      <c r="D389" s="51" t="b">
        <f t="shared" si="19"/>
        <v>0</v>
      </c>
      <c r="E389" s="51" t="str">
        <f t="shared" si="18"/>
        <v>20110321</v>
      </c>
      <c r="F389" s="51" t="b">
        <f t="shared" si="20"/>
        <v>1</v>
      </c>
    </row>
    <row r="390" spans="1:6" x14ac:dyDescent="0.35">
      <c r="A390" s="2" t="s">
        <v>1432</v>
      </c>
      <c r="B390" s="2" t="s">
        <v>1440</v>
      </c>
      <c r="C390" s="2" t="s">
        <v>1431</v>
      </c>
      <c r="D390" s="51" t="b">
        <f t="shared" si="19"/>
        <v>0</v>
      </c>
      <c r="E390" s="51" t="str">
        <f t="shared" si="18"/>
        <v>20110321</v>
      </c>
      <c r="F390" s="51" t="b">
        <f t="shared" si="20"/>
        <v>1</v>
      </c>
    </row>
    <row r="391" spans="1:6" x14ac:dyDescent="0.35">
      <c r="A391" s="2" t="s">
        <v>1432</v>
      </c>
      <c r="B391" s="2" t="s">
        <v>1440</v>
      </c>
      <c r="C391" s="2" t="s">
        <v>1431</v>
      </c>
      <c r="D391" s="51" t="b">
        <f t="shared" si="19"/>
        <v>0</v>
      </c>
      <c r="E391" s="51" t="str">
        <f t="shared" si="18"/>
        <v>20110321</v>
      </c>
      <c r="F391" s="51" t="b">
        <f t="shared" si="20"/>
        <v>1</v>
      </c>
    </row>
    <row r="392" spans="1:6" x14ac:dyDescent="0.35">
      <c r="A392" s="2" t="s">
        <v>1432</v>
      </c>
      <c r="B392" s="2" t="s">
        <v>1441</v>
      </c>
      <c r="C392" s="2" t="s">
        <v>1433</v>
      </c>
      <c r="D392" s="51" t="b">
        <f t="shared" si="19"/>
        <v>0</v>
      </c>
      <c r="E392" s="51" t="str">
        <f t="shared" si="18"/>
        <v>20111020</v>
      </c>
      <c r="F392" s="51" t="b">
        <f t="shared" si="20"/>
        <v>1</v>
      </c>
    </row>
    <row r="393" spans="1:6" x14ac:dyDescent="0.35">
      <c r="A393" s="2" t="s">
        <v>1432</v>
      </c>
      <c r="B393" s="2" t="s">
        <v>1427</v>
      </c>
      <c r="C393" s="2" t="s">
        <v>1441</v>
      </c>
      <c r="D393" s="51" t="b">
        <f t="shared" si="19"/>
        <v>0</v>
      </c>
      <c r="E393" s="51" t="str">
        <f t="shared" si="18"/>
        <v>20111110</v>
      </c>
      <c r="F393" s="51" t="b">
        <f t="shared" si="20"/>
        <v>1</v>
      </c>
    </row>
    <row r="394" spans="1:6" x14ac:dyDescent="0.35">
      <c r="A394" s="2" t="s">
        <v>1432</v>
      </c>
      <c r="B394" s="2" t="s">
        <v>1427</v>
      </c>
      <c r="C394" s="2" t="s">
        <v>1441</v>
      </c>
      <c r="D394" s="51" t="b">
        <f t="shared" si="19"/>
        <v>0</v>
      </c>
      <c r="E394" s="51" t="str">
        <f t="shared" si="18"/>
        <v>20111110</v>
      </c>
      <c r="F394" s="51" t="b">
        <f t="shared" si="20"/>
        <v>1</v>
      </c>
    </row>
    <row r="395" spans="1:6" x14ac:dyDescent="0.35">
      <c r="A395" s="2" t="s">
        <v>1436</v>
      </c>
      <c r="B395" s="2" t="s">
        <v>1427</v>
      </c>
      <c r="C395" s="2" t="s">
        <v>1438</v>
      </c>
      <c r="D395" s="51" t="b">
        <f t="shared" si="19"/>
        <v>0</v>
      </c>
      <c r="E395" s="51" t="str">
        <f t="shared" si="18"/>
        <v>20121123</v>
      </c>
      <c r="F395" s="51" t="b">
        <f t="shared" si="20"/>
        <v>1</v>
      </c>
    </row>
    <row r="396" spans="1:6" x14ac:dyDescent="0.35">
      <c r="A396" s="2" t="s">
        <v>1415</v>
      </c>
      <c r="B396" s="2" t="s">
        <v>1418</v>
      </c>
      <c r="C396" s="2" t="s">
        <v>1442</v>
      </c>
      <c r="D396" s="51" t="b">
        <f t="shared" si="19"/>
        <v>0</v>
      </c>
      <c r="E396" s="51" t="str">
        <f t="shared" si="18"/>
        <v>20080228</v>
      </c>
      <c r="F396" s="51" t="b">
        <f t="shared" si="20"/>
        <v>1</v>
      </c>
    </row>
    <row r="397" spans="1:6" x14ac:dyDescent="0.35">
      <c r="A397" s="2" t="s">
        <v>1443</v>
      </c>
      <c r="B397" s="2" t="s">
        <v>1430</v>
      </c>
      <c r="C397" s="2" t="s">
        <v>1417</v>
      </c>
      <c r="D397" s="51" t="b">
        <f t="shared" si="19"/>
        <v>0</v>
      </c>
      <c r="E397" s="51" t="str">
        <f t="shared" si="18"/>
        <v>20140731</v>
      </c>
      <c r="F397" s="51" t="b">
        <f t="shared" si="20"/>
        <v>1</v>
      </c>
    </row>
    <row r="398" spans="1:6" x14ac:dyDescent="0.35">
      <c r="A398" s="2" t="s">
        <v>1443</v>
      </c>
      <c r="B398" s="2" t="s">
        <v>1430</v>
      </c>
      <c r="C398" s="2" t="s">
        <v>1417</v>
      </c>
      <c r="D398" s="51" t="b">
        <f t="shared" si="19"/>
        <v>0</v>
      </c>
      <c r="E398" s="51" t="str">
        <f t="shared" si="18"/>
        <v>20140731</v>
      </c>
      <c r="F398" s="51" t="b">
        <f t="shared" si="20"/>
        <v>1</v>
      </c>
    </row>
    <row r="399" spans="1:6" x14ac:dyDescent="0.35">
      <c r="A399" s="2" t="s">
        <v>1443</v>
      </c>
      <c r="B399" s="2" t="s">
        <v>1430</v>
      </c>
      <c r="C399" s="2" t="s">
        <v>1417</v>
      </c>
      <c r="D399" s="51" t="b">
        <f t="shared" si="19"/>
        <v>0</v>
      </c>
      <c r="E399" s="51" t="str">
        <f t="shared" si="18"/>
        <v>20140731</v>
      </c>
      <c r="F399" s="51" t="b">
        <f t="shared" si="20"/>
        <v>1</v>
      </c>
    </row>
    <row r="400" spans="1:6" x14ac:dyDescent="0.35">
      <c r="A400" s="2" t="s">
        <v>1443</v>
      </c>
      <c r="B400" s="2" t="s">
        <v>1430</v>
      </c>
      <c r="C400" s="2" t="s">
        <v>1417</v>
      </c>
      <c r="D400" s="51" t="b">
        <f t="shared" si="19"/>
        <v>0</v>
      </c>
      <c r="E400" s="51" t="str">
        <f t="shared" si="18"/>
        <v>20140731</v>
      </c>
      <c r="F400" s="51" t="b">
        <f t="shared" si="20"/>
        <v>1</v>
      </c>
    </row>
    <row r="401" spans="1:6" x14ac:dyDescent="0.35">
      <c r="A401" s="2" t="s">
        <v>1443</v>
      </c>
      <c r="B401" s="2" t="s">
        <v>1430</v>
      </c>
      <c r="C401" s="2" t="s">
        <v>1417</v>
      </c>
      <c r="D401" s="51" t="b">
        <f t="shared" si="19"/>
        <v>0</v>
      </c>
      <c r="E401" s="51" t="str">
        <f t="shared" si="18"/>
        <v>20140731</v>
      </c>
      <c r="F401" s="51" t="b">
        <f t="shared" si="20"/>
        <v>1</v>
      </c>
    </row>
    <row r="402" spans="1:6" x14ac:dyDescent="0.35">
      <c r="A402" s="2" t="s">
        <v>499</v>
      </c>
      <c r="D402" s="51" t="b">
        <f t="shared" si="19"/>
        <v>1</v>
      </c>
      <c r="E402" s="51" t="str">
        <f t="shared" si="18"/>
        <v>20151130</v>
      </c>
      <c r="F402" s="51" t="b">
        <f t="shared" si="20"/>
        <v>1</v>
      </c>
    </row>
    <row r="403" spans="1:6" x14ac:dyDescent="0.35">
      <c r="A403" s="2" t="s">
        <v>499</v>
      </c>
      <c r="D403" s="51" t="b">
        <f t="shared" si="19"/>
        <v>1</v>
      </c>
      <c r="E403" s="51" t="str">
        <f t="shared" si="18"/>
        <v>20151130</v>
      </c>
      <c r="F403" s="51" t="b">
        <f t="shared" si="20"/>
        <v>1</v>
      </c>
    </row>
    <row r="404" spans="1:6" x14ac:dyDescent="0.35">
      <c r="A404" s="2" t="s">
        <v>494</v>
      </c>
      <c r="D404" s="51" t="b">
        <f t="shared" si="19"/>
        <v>1</v>
      </c>
      <c r="E404" s="51" t="str">
        <f t="shared" si="18"/>
        <v>20140630</v>
      </c>
      <c r="F404" s="51" t="b">
        <f t="shared" si="20"/>
        <v>1</v>
      </c>
    </row>
    <row r="405" spans="1:6" x14ac:dyDescent="0.35">
      <c r="A405" s="2" t="s">
        <v>496</v>
      </c>
      <c r="D405" s="51" t="b">
        <f t="shared" si="19"/>
        <v>1</v>
      </c>
      <c r="E405" s="51" t="str">
        <f t="shared" si="18"/>
        <v>20140930</v>
      </c>
      <c r="F405" s="51" t="b">
        <f t="shared" si="20"/>
        <v>1</v>
      </c>
    </row>
    <row r="406" spans="1:6" x14ac:dyDescent="0.35">
      <c r="A406" s="2" t="s">
        <v>496</v>
      </c>
      <c r="D406" s="51" t="b">
        <f t="shared" si="19"/>
        <v>1</v>
      </c>
      <c r="E406" s="51" t="str">
        <f t="shared" si="18"/>
        <v>20140930</v>
      </c>
      <c r="F406" s="51" t="b">
        <f t="shared" si="20"/>
        <v>1</v>
      </c>
    </row>
    <row r="407" spans="1:6" x14ac:dyDescent="0.35">
      <c r="A407" s="2" t="s">
        <v>715</v>
      </c>
      <c r="D407" s="51" t="b">
        <f t="shared" si="19"/>
        <v>1</v>
      </c>
      <c r="E407" s="51" t="str">
        <f t="shared" si="18"/>
        <v>20141117</v>
      </c>
      <c r="F407" s="51" t="b">
        <f t="shared" si="20"/>
        <v>1</v>
      </c>
    </row>
    <row r="408" spans="1:6" x14ac:dyDescent="0.35">
      <c r="A408" s="2" t="s">
        <v>716</v>
      </c>
      <c r="D408" s="51" t="b">
        <f t="shared" si="19"/>
        <v>1</v>
      </c>
      <c r="E408" s="51" t="str">
        <f t="shared" si="18"/>
        <v>20150424</v>
      </c>
      <c r="F408" s="51" t="b">
        <f t="shared" si="20"/>
        <v>1</v>
      </c>
    </row>
    <row r="409" spans="1:6" x14ac:dyDescent="0.35">
      <c r="A409" s="2" t="s">
        <v>717</v>
      </c>
      <c r="D409" s="51" t="b">
        <f t="shared" si="19"/>
        <v>1</v>
      </c>
      <c r="E409" s="51" t="str">
        <f t="shared" si="18"/>
        <v>20151106</v>
      </c>
      <c r="F409" s="51" t="b">
        <f t="shared" si="20"/>
        <v>1</v>
      </c>
    </row>
    <row r="410" spans="1:6" x14ac:dyDescent="0.35">
      <c r="A410" s="2" t="s">
        <v>718</v>
      </c>
      <c r="D410" s="51" t="b">
        <f t="shared" si="19"/>
        <v>1</v>
      </c>
      <c r="E410" s="51" t="str">
        <f t="shared" si="18"/>
        <v>20120803</v>
      </c>
      <c r="F410" s="51" t="b">
        <f t="shared" si="20"/>
        <v>1</v>
      </c>
    </row>
    <row r="411" spans="1:6" x14ac:dyDescent="0.35">
      <c r="A411" s="2" t="s">
        <v>718</v>
      </c>
      <c r="D411" s="51" t="b">
        <f t="shared" si="19"/>
        <v>1</v>
      </c>
      <c r="E411" s="51" t="str">
        <f t="shared" si="18"/>
        <v>20120803</v>
      </c>
      <c r="F411" s="51" t="b">
        <f t="shared" si="20"/>
        <v>1</v>
      </c>
    </row>
    <row r="412" spans="1:6" x14ac:dyDescent="0.35">
      <c r="A412" s="2" t="s">
        <v>718</v>
      </c>
      <c r="D412" s="51" t="b">
        <f t="shared" si="19"/>
        <v>1</v>
      </c>
      <c r="E412" s="51" t="str">
        <f t="shared" si="18"/>
        <v>20120803</v>
      </c>
      <c r="F412" s="51" t="b">
        <f t="shared" si="20"/>
        <v>1</v>
      </c>
    </row>
    <row r="413" spans="1:6" x14ac:dyDescent="0.35">
      <c r="A413" s="2" t="s">
        <v>718</v>
      </c>
      <c r="D413" s="51" t="b">
        <f t="shared" si="19"/>
        <v>1</v>
      </c>
      <c r="E413" s="51" t="str">
        <f t="shared" si="18"/>
        <v>20120803</v>
      </c>
      <c r="F413" s="51" t="b">
        <f t="shared" si="20"/>
        <v>1</v>
      </c>
    </row>
    <row r="414" spans="1:6" x14ac:dyDescent="0.35">
      <c r="A414" s="2" t="s">
        <v>718</v>
      </c>
      <c r="D414" s="51" t="b">
        <f t="shared" si="19"/>
        <v>1</v>
      </c>
      <c r="E414" s="51" t="str">
        <f t="shared" si="18"/>
        <v>20120803</v>
      </c>
      <c r="F414" s="51" t="b">
        <f t="shared" si="20"/>
        <v>1</v>
      </c>
    </row>
    <row r="415" spans="1:6" x14ac:dyDescent="0.35">
      <c r="A415" s="2" t="s">
        <v>718</v>
      </c>
      <c r="D415" s="51" t="b">
        <f t="shared" si="19"/>
        <v>1</v>
      </c>
      <c r="E415" s="51" t="str">
        <f t="shared" si="18"/>
        <v>20120803</v>
      </c>
      <c r="F415" s="51" t="b">
        <f t="shared" si="20"/>
        <v>1</v>
      </c>
    </row>
    <row r="416" spans="1:6" x14ac:dyDescent="0.35">
      <c r="A416" s="2" t="s">
        <v>718</v>
      </c>
      <c r="D416" s="51" t="b">
        <f t="shared" si="19"/>
        <v>1</v>
      </c>
      <c r="E416" s="51" t="str">
        <f t="shared" si="18"/>
        <v>20120803</v>
      </c>
      <c r="F416" s="51" t="b">
        <f t="shared" si="20"/>
        <v>1</v>
      </c>
    </row>
    <row r="417" spans="1:6" x14ac:dyDescent="0.35">
      <c r="A417" s="2" t="s">
        <v>718</v>
      </c>
      <c r="D417" s="51" t="b">
        <f t="shared" si="19"/>
        <v>1</v>
      </c>
      <c r="E417" s="51" t="str">
        <f t="shared" si="18"/>
        <v>20120803</v>
      </c>
      <c r="F417" s="51" t="b">
        <f t="shared" si="20"/>
        <v>1</v>
      </c>
    </row>
    <row r="418" spans="1:6" x14ac:dyDescent="0.35">
      <c r="A418" s="2" t="s">
        <v>474</v>
      </c>
      <c r="D418" s="51" t="b">
        <f t="shared" si="19"/>
        <v>1</v>
      </c>
      <c r="E418" s="51" t="str">
        <f t="shared" si="18"/>
        <v>20120830</v>
      </c>
      <c r="F418" s="51" t="b">
        <f t="shared" si="20"/>
        <v>1</v>
      </c>
    </row>
    <row r="419" spans="1:6" x14ac:dyDescent="0.35">
      <c r="A419" s="2" t="s">
        <v>474</v>
      </c>
      <c r="D419" s="51" t="b">
        <f t="shared" si="19"/>
        <v>1</v>
      </c>
      <c r="E419" s="51" t="str">
        <f t="shared" si="18"/>
        <v>20120830</v>
      </c>
      <c r="F419" s="51" t="b">
        <f t="shared" si="20"/>
        <v>1</v>
      </c>
    </row>
    <row r="420" spans="1:6" x14ac:dyDescent="0.35">
      <c r="A420" s="2" t="s">
        <v>474</v>
      </c>
      <c r="D420" s="51" t="b">
        <f t="shared" si="19"/>
        <v>1</v>
      </c>
      <c r="E420" s="51" t="str">
        <f t="shared" si="18"/>
        <v>20120830</v>
      </c>
      <c r="F420" s="51" t="b">
        <f t="shared" si="20"/>
        <v>1</v>
      </c>
    </row>
    <row r="421" spans="1:6" x14ac:dyDescent="0.35">
      <c r="A421" s="2" t="s">
        <v>477</v>
      </c>
      <c r="D421" s="51" t="b">
        <f t="shared" si="19"/>
        <v>1</v>
      </c>
      <c r="E421" s="51" t="str">
        <f t="shared" si="18"/>
        <v>20120928</v>
      </c>
      <c r="F421" s="51" t="b">
        <f t="shared" si="20"/>
        <v>1</v>
      </c>
    </row>
    <row r="422" spans="1:6" x14ac:dyDescent="0.35">
      <c r="A422" s="2" t="s">
        <v>477</v>
      </c>
      <c r="D422" s="51" t="b">
        <f t="shared" si="19"/>
        <v>1</v>
      </c>
      <c r="E422" s="51" t="str">
        <f t="shared" si="18"/>
        <v>20120928</v>
      </c>
      <c r="F422" s="51" t="b">
        <f t="shared" si="20"/>
        <v>1</v>
      </c>
    </row>
    <row r="423" spans="1:6" x14ac:dyDescent="0.35">
      <c r="A423" s="2" t="s">
        <v>477</v>
      </c>
      <c r="D423" s="51" t="b">
        <f t="shared" si="19"/>
        <v>1</v>
      </c>
      <c r="E423" s="51" t="str">
        <f t="shared" si="18"/>
        <v>20120928</v>
      </c>
      <c r="F423" s="51" t="b">
        <f t="shared" si="20"/>
        <v>1</v>
      </c>
    </row>
    <row r="424" spans="1:6" x14ac:dyDescent="0.35">
      <c r="A424" s="2" t="s">
        <v>478</v>
      </c>
      <c r="D424" s="51" t="b">
        <f t="shared" si="19"/>
        <v>1</v>
      </c>
      <c r="E424" s="51" t="str">
        <f t="shared" si="18"/>
        <v>20121022</v>
      </c>
      <c r="F424" s="51" t="b">
        <f t="shared" si="20"/>
        <v>1</v>
      </c>
    </row>
    <row r="425" spans="1:6" x14ac:dyDescent="0.35">
      <c r="A425" s="2" t="s">
        <v>480</v>
      </c>
      <c r="D425" s="51" t="b">
        <f t="shared" si="19"/>
        <v>1</v>
      </c>
      <c r="E425" s="51" t="str">
        <f t="shared" si="18"/>
        <v>20121122</v>
      </c>
      <c r="F425" s="51" t="b">
        <f t="shared" si="20"/>
        <v>1</v>
      </c>
    </row>
    <row r="426" spans="1:6" x14ac:dyDescent="0.35">
      <c r="A426" s="2" t="s">
        <v>480</v>
      </c>
      <c r="D426" s="51" t="b">
        <f t="shared" si="19"/>
        <v>1</v>
      </c>
      <c r="E426" s="51" t="str">
        <f t="shared" si="18"/>
        <v>20121122</v>
      </c>
      <c r="F426" s="51" t="b">
        <f t="shared" si="20"/>
        <v>1</v>
      </c>
    </row>
    <row r="427" spans="1:6" x14ac:dyDescent="0.35">
      <c r="A427" s="2" t="s">
        <v>479</v>
      </c>
      <c r="D427" s="51" t="b">
        <f t="shared" si="19"/>
        <v>1</v>
      </c>
      <c r="E427" s="51" t="str">
        <f t="shared" si="18"/>
        <v>20121130</v>
      </c>
      <c r="F427" s="51" t="b">
        <f t="shared" si="20"/>
        <v>1</v>
      </c>
    </row>
    <row r="428" spans="1:6" x14ac:dyDescent="0.35">
      <c r="A428" s="2" t="s">
        <v>482</v>
      </c>
      <c r="D428" s="51" t="b">
        <f t="shared" si="19"/>
        <v>1</v>
      </c>
      <c r="E428" s="51" t="str">
        <f t="shared" si="18"/>
        <v>20121217</v>
      </c>
      <c r="F428" s="51" t="b">
        <f t="shared" si="20"/>
        <v>1</v>
      </c>
    </row>
    <row r="429" spans="1:6" x14ac:dyDescent="0.35">
      <c r="A429" s="2" t="s">
        <v>483</v>
      </c>
      <c r="D429" s="51" t="b">
        <f t="shared" si="19"/>
        <v>1</v>
      </c>
      <c r="E429" s="51" t="str">
        <f t="shared" si="18"/>
        <v>20121226</v>
      </c>
      <c r="F429" s="51" t="b">
        <f t="shared" si="20"/>
        <v>1</v>
      </c>
    </row>
    <row r="430" spans="1:6" x14ac:dyDescent="0.35">
      <c r="A430" s="2" t="s">
        <v>484</v>
      </c>
      <c r="D430" s="51" t="b">
        <f t="shared" si="19"/>
        <v>1</v>
      </c>
      <c r="E430" s="51" t="str">
        <f t="shared" si="18"/>
        <v>20121231</v>
      </c>
      <c r="F430" s="51" t="b">
        <f t="shared" si="20"/>
        <v>1</v>
      </c>
    </row>
    <row r="431" spans="1:6" x14ac:dyDescent="0.35">
      <c r="A431" s="2" t="s">
        <v>484</v>
      </c>
      <c r="D431" s="51" t="b">
        <f t="shared" si="19"/>
        <v>1</v>
      </c>
      <c r="E431" s="51" t="str">
        <f t="shared" si="18"/>
        <v>20121231</v>
      </c>
      <c r="F431" s="51" t="b">
        <f t="shared" si="20"/>
        <v>1</v>
      </c>
    </row>
    <row r="432" spans="1:6" x14ac:dyDescent="0.35">
      <c r="A432" s="2" t="s">
        <v>484</v>
      </c>
      <c r="D432" s="51" t="b">
        <f t="shared" si="19"/>
        <v>1</v>
      </c>
      <c r="E432" s="51" t="str">
        <f t="shared" si="18"/>
        <v>20121231</v>
      </c>
      <c r="F432" s="51" t="b">
        <f t="shared" si="20"/>
        <v>1</v>
      </c>
    </row>
    <row r="433" spans="1:6" x14ac:dyDescent="0.35">
      <c r="A433" s="2" t="s">
        <v>484</v>
      </c>
      <c r="D433" s="51" t="b">
        <f t="shared" si="19"/>
        <v>1</v>
      </c>
      <c r="E433" s="51" t="str">
        <f t="shared" si="18"/>
        <v>20121231</v>
      </c>
      <c r="F433" s="51" t="b">
        <f t="shared" si="20"/>
        <v>1</v>
      </c>
    </row>
    <row r="434" spans="1:6" x14ac:dyDescent="0.35">
      <c r="A434" s="2" t="s">
        <v>484</v>
      </c>
      <c r="D434" s="51" t="b">
        <f t="shared" si="19"/>
        <v>1</v>
      </c>
      <c r="E434" s="51" t="str">
        <f t="shared" si="18"/>
        <v>20121231</v>
      </c>
      <c r="F434" s="51" t="b">
        <f t="shared" si="20"/>
        <v>1</v>
      </c>
    </row>
    <row r="435" spans="1:6" x14ac:dyDescent="0.35">
      <c r="A435" s="2" t="s">
        <v>484</v>
      </c>
      <c r="D435" s="51" t="b">
        <f t="shared" si="19"/>
        <v>1</v>
      </c>
      <c r="E435" s="51" t="str">
        <f t="shared" si="18"/>
        <v>20121231</v>
      </c>
      <c r="F435" s="51" t="b">
        <f t="shared" si="20"/>
        <v>1</v>
      </c>
    </row>
    <row r="436" spans="1:6" x14ac:dyDescent="0.35">
      <c r="A436" s="2" t="s">
        <v>484</v>
      </c>
      <c r="D436" s="51" t="b">
        <f t="shared" si="19"/>
        <v>1</v>
      </c>
      <c r="E436" s="51" t="str">
        <f t="shared" si="18"/>
        <v>20121231</v>
      </c>
      <c r="F436" s="51" t="b">
        <f t="shared" si="20"/>
        <v>1</v>
      </c>
    </row>
    <row r="437" spans="1:6" x14ac:dyDescent="0.35">
      <c r="A437" s="2" t="s">
        <v>484</v>
      </c>
      <c r="D437" s="51" t="b">
        <f t="shared" si="19"/>
        <v>1</v>
      </c>
      <c r="E437" s="51" t="str">
        <f t="shared" si="18"/>
        <v>20121231</v>
      </c>
      <c r="F437" s="51" t="b">
        <f t="shared" si="20"/>
        <v>1</v>
      </c>
    </row>
    <row r="438" spans="1:6" x14ac:dyDescent="0.35">
      <c r="A438" s="2" t="s">
        <v>485</v>
      </c>
      <c r="D438" s="51" t="b">
        <f t="shared" si="19"/>
        <v>1</v>
      </c>
      <c r="E438" s="51" t="str">
        <f t="shared" si="18"/>
        <v>20130326</v>
      </c>
      <c r="F438" s="51" t="b">
        <f t="shared" si="20"/>
        <v>1</v>
      </c>
    </row>
    <row r="439" spans="1:6" x14ac:dyDescent="0.35">
      <c r="A439" s="2" t="s">
        <v>487</v>
      </c>
      <c r="D439" s="51" t="b">
        <f t="shared" si="19"/>
        <v>1</v>
      </c>
      <c r="E439" s="51" t="str">
        <f t="shared" si="18"/>
        <v>20130331</v>
      </c>
      <c r="F439" s="51" t="b">
        <f t="shared" si="20"/>
        <v>1</v>
      </c>
    </row>
    <row r="440" spans="1:6" x14ac:dyDescent="0.35">
      <c r="A440" s="2" t="s">
        <v>487</v>
      </c>
      <c r="D440" s="51" t="b">
        <f t="shared" si="19"/>
        <v>1</v>
      </c>
      <c r="E440" s="51" t="str">
        <f t="shared" si="18"/>
        <v>20130331</v>
      </c>
      <c r="F440" s="51" t="b">
        <f t="shared" si="20"/>
        <v>1</v>
      </c>
    </row>
    <row r="441" spans="1:6" x14ac:dyDescent="0.35">
      <c r="A441" s="2" t="s">
        <v>487</v>
      </c>
      <c r="D441" s="51" t="b">
        <f t="shared" si="19"/>
        <v>1</v>
      </c>
      <c r="E441" s="51" t="str">
        <f t="shared" si="18"/>
        <v>20130331</v>
      </c>
      <c r="F441" s="51" t="b">
        <f t="shared" si="20"/>
        <v>1</v>
      </c>
    </row>
    <row r="442" spans="1:6" x14ac:dyDescent="0.35">
      <c r="A442" s="2" t="s">
        <v>487</v>
      </c>
      <c r="D442" s="51" t="b">
        <f t="shared" si="19"/>
        <v>1</v>
      </c>
      <c r="E442" s="51" t="str">
        <f t="shared" si="18"/>
        <v>20130331</v>
      </c>
      <c r="F442" s="51" t="b">
        <f t="shared" si="20"/>
        <v>1</v>
      </c>
    </row>
    <row r="443" spans="1:6" x14ac:dyDescent="0.35">
      <c r="A443" s="2" t="s">
        <v>487</v>
      </c>
      <c r="D443" s="51" t="b">
        <f t="shared" si="19"/>
        <v>1</v>
      </c>
      <c r="E443" s="51" t="str">
        <f t="shared" si="18"/>
        <v>20130331</v>
      </c>
      <c r="F443" s="51" t="b">
        <f t="shared" si="20"/>
        <v>1</v>
      </c>
    </row>
    <row r="444" spans="1:6" x14ac:dyDescent="0.35">
      <c r="A444" s="2" t="s">
        <v>487</v>
      </c>
      <c r="D444" s="51" t="b">
        <f t="shared" si="19"/>
        <v>1</v>
      </c>
      <c r="E444" s="51" t="str">
        <f t="shared" si="18"/>
        <v>20130331</v>
      </c>
      <c r="F444" s="51" t="b">
        <f t="shared" si="20"/>
        <v>1</v>
      </c>
    </row>
    <row r="445" spans="1:6" x14ac:dyDescent="0.35">
      <c r="A445" s="2" t="s">
        <v>487</v>
      </c>
      <c r="D445" s="51" t="b">
        <f t="shared" si="19"/>
        <v>1</v>
      </c>
      <c r="E445" s="51" t="str">
        <f t="shared" si="18"/>
        <v>20130331</v>
      </c>
      <c r="F445" s="51" t="b">
        <f t="shared" si="20"/>
        <v>1</v>
      </c>
    </row>
    <row r="446" spans="1:6" x14ac:dyDescent="0.35">
      <c r="A446" s="2" t="s">
        <v>488</v>
      </c>
      <c r="D446" s="51" t="b">
        <f t="shared" si="19"/>
        <v>1</v>
      </c>
      <c r="E446" s="51" t="str">
        <f t="shared" si="18"/>
        <v>20130819</v>
      </c>
      <c r="F446" s="51" t="b">
        <f t="shared" si="20"/>
        <v>1</v>
      </c>
    </row>
    <row r="447" spans="1:6" x14ac:dyDescent="0.35">
      <c r="A447" s="2" t="s">
        <v>488</v>
      </c>
      <c r="D447" s="51" t="b">
        <f t="shared" si="19"/>
        <v>1</v>
      </c>
      <c r="E447" s="51" t="str">
        <f t="shared" si="18"/>
        <v>20130819</v>
      </c>
      <c r="F447" s="51" t="b">
        <f t="shared" si="20"/>
        <v>1</v>
      </c>
    </row>
    <row r="448" spans="1:6" x14ac:dyDescent="0.35">
      <c r="A448" s="2" t="s">
        <v>488</v>
      </c>
      <c r="D448" s="51" t="b">
        <f t="shared" si="19"/>
        <v>1</v>
      </c>
      <c r="E448" s="51" t="str">
        <f t="shared" si="18"/>
        <v>20130819</v>
      </c>
      <c r="F448" s="51" t="b">
        <f t="shared" si="20"/>
        <v>1</v>
      </c>
    </row>
    <row r="449" spans="1:6" x14ac:dyDescent="0.35">
      <c r="A449" s="2" t="s">
        <v>489</v>
      </c>
      <c r="D449" s="51" t="b">
        <f t="shared" si="19"/>
        <v>1</v>
      </c>
      <c r="E449" s="51" t="str">
        <f t="shared" si="18"/>
        <v>20130829</v>
      </c>
      <c r="F449" s="51" t="b">
        <f t="shared" si="20"/>
        <v>1</v>
      </c>
    </row>
    <row r="450" spans="1:6" x14ac:dyDescent="0.35">
      <c r="A450" s="2" t="s">
        <v>489</v>
      </c>
      <c r="D450" s="51" t="b">
        <f t="shared" si="19"/>
        <v>1</v>
      </c>
      <c r="E450" s="51" t="str">
        <f t="shared" si="18"/>
        <v>20130829</v>
      </c>
      <c r="F450" s="51" t="b">
        <f t="shared" si="20"/>
        <v>1</v>
      </c>
    </row>
    <row r="451" spans="1:6" x14ac:dyDescent="0.35">
      <c r="A451" s="2" t="s">
        <v>489</v>
      </c>
      <c r="D451" s="51" t="b">
        <f t="shared" si="19"/>
        <v>1</v>
      </c>
      <c r="E451" s="51" t="str">
        <f t="shared" ref="E451:E514" si="21">IF(D451,A451,A451&amp;IF(LEN(B451)=2,B451,"0"&amp;B451)&amp;IF(LEN(C451)=2,C451,"0"&amp;C451))</f>
        <v>20130829</v>
      </c>
      <c r="F451" s="51" t="b">
        <f t="shared" si="20"/>
        <v>1</v>
      </c>
    </row>
    <row r="452" spans="1:6" x14ac:dyDescent="0.35">
      <c r="A452" s="2" t="s">
        <v>489</v>
      </c>
      <c r="D452" s="51" t="b">
        <f t="shared" ref="D452:D515" si="22">LEN(A452)=8</f>
        <v>1</v>
      </c>
      <c r="E452" s="51" t="str">
        <f t="shared" si="21"/>
        <v>20130829</v>
      </c>
      <c r="F452" s="51" t="b">
        <f t="shared" ref="F452:F515" si="23">LEN(E452)=8</f>
        <v>1</v>
      </c>
    </row>
    <row r="453" spans="1:6" x14ac:dyDescent="0.35">
      <c r="A453" s="2" t="s">
        <v>489</v>
      </c>
      <c r="D453" s="51" t="b">
        <f t="shared" si="22"/>
        <v>1</v>
      </c>
      <c r="E453" s="51" t="str">
        <f t="shared" si="21"/>
        <v>20130829</v>
      </c>
      <c r="F453" s="51" t="b">
        <f t="shared" si="23"/>
        <v>1</v>
      </c>
    </row>
    <row r="454" spans="1:6" x14ac:dyDescent="0.35">
      <c r="A454" s="2" t="s">
        <v>489</v>
      </c>
      <c r="D454" s="51" t="b">
        <f t="shared" si="22"/>
        <v>1</v>
      </c>
      <c r="E454" s="51" t="str">
        <f t="shared" si="21"/>
        <v>20130829</v>
      </c>
      <c r="F454" s="51" t="b">
        <f t="shared" si="23"/>
        <v>1</v>
      </c>
    </row>
    <row r="455" spans="1:6" x14ac:dyDescent="0.35">
      <c r="A455" s="2" t="s">
        <v>489</v>
      </c>
      <c r="D455" s="51" t="b">
        <f t="shared" si="22"/>
        <v>1</v>
      </c>
      <c r="E455" s="51" t="str">
        <f t="shared" si="21"/>
        <v>20130829</v>
      </c>
      <c r="F455" s="51" t="b">
        <f t="shared" si="23"/>
        <v>1</v>
      </c>
    </row>
    <row r="456" spans="1:6" x14ac:dyDescent="0.35">
      <c r="A456" s="2" t="s">
        <v>490</v>
      </c>
      <c r="D456" s="51" t="b">
        <f t="shared" si="22"/>
        <v>1</v>
      </c>
      <c r="E456" s="51" t="str">
        <f t="shared" si="21"/>
        <v>20130917</v>
      </c>
      <c r="F456" s="51" t="b">
        <f t="shared" si="23"/>
        <v>1</v>
      </c>
    </row>
    <row r="457" spans="1:6" x14ac:dyDescent="0.35">
      <c r="A457" s="2" t="s">
        <v>490</v>
      </c>
      <c r="D457" s="51" t="b">
        <f t="shared" si="22"/>
        <v>1</v>
      </c>
      <c r="E457" s="51" t="str">
        <f t="shared" si="21"/>
        <v>20130917</v>
      </c>
      <c r="F457" s="51" t="b">
        <f t="shared" si="23"/>
        <v>1</v>
      </c>
    </row>
    <row r="458" spans="1:6" x14ac:dyDescent="0.35">
      <c r="A458" s="2" t="s">
        <v>490</v>
      </c>
      <c r="D458" s="51" t="b">
        <f t="shared" si="22"/>
        <v>1</v>
      </c>
      <c r="E458" s="51" t="str">
        <f t="shared" si="21"/>
        <v>20130917</v>
      </c>
      <c r="F458" s="51" t="b">
        <f t="shared" si="23"/>
        <v>1</v>
      </c>
    </row>
    <row r="459" spans="1:6" x14ac:dyDescent="0.35">
      <c r="A459" s="2" t="s">
        <v>490</v>
      </c>
      <c r="D459" s="51" t="b">
        <f t="shared" si="22"/>
        <v>1</v>
      </c>
      <c r="E459" s="51" t="str">
        <f t="shared" si="21"/>
        <v>20130917</v>
      </c>
      <c r="F459" s="51" t="b">
        <f t="shared" si="23"/>
        <v>1</v>
      </c>
    </row>
    <row r="460" spans="1:6" x14ac:dyDescent="0.35">
      <c r="A460" s="2" t="s">
        <v>490</v>
      </c>
      <c r="D460" s="51" t="b">
        <f t="shared" si="22"/>
        <v>1</v>
      </c>
      <c r="E460" s="51" t="str">
        <f t="shared" si="21"/>
        <v>20130917</v>
      </c>
      <c r="F460" s="51" t="b">
        <f t="shared" si="23"/>
        <v>1</v>
      </c>
    </row>
    <row r="461" spans="1:6" x14ac:dyDescent="0.35">
      <c r="A461" s="2" t="s">
        <v>490</v>
      </c>
      <c r="D461" s="51" t="b">
        <f t="shared" si="22"/>
        <v>1</v>
      </c>
      <c r="E461" s="51" t="str">
        <f t="shared" si="21"/>
        <v>20130917</v>
      </c>
      <c r="F461" s="51" t="b">
        <f t="shared" si="23"/>
        <v>1</v>
      </c>
    </row>
    <row r="462" spans="1:6" x14ac:dyDescent="0.35">
      <c r="A462" s="2" t="s">
        <v>490</v>
      </c>
      <c r="D462" s="51" t="b">
        <f t="shared" si="22"/>
        <v>1</v>
      </c>
      <c r="E462" s="51" t="str">
        <f t="shared" si="21"/>
        <v>20130917</v>
      </c>
      <c r="F462" s="51" t="b">
        <f t="shared" si="23"/>
        <v>1</v>
      </c>
    </row>
    <row r="463" spans="1:6" x14ac:dyDescent="0.35">
      <c r="A463" s="2" t="s">
        <v>491</v>
      </c>
      <c r="D463" s="51" t="b">
        <f t="shared" si="22"/>
        <v>1</v>
      </c>
      <c r="E463" s="51" t="str">
        <f t="shared" si="21"/>
        <v>20130922</v>
      </c>
      <c r="F463" s="51" t="b">
        <f t="shared" si="23"/>
        <v>1</v>
      </c>
    </row>
    <row r="464" spans="1:6" x14ac:dyDescent="0.35">
      <c r="A464" s="2" t="s">
        <v>492</v>
      </c>
      <c r="D464" s="51" t="b">
        <f t="shared" si="22"/>
        <v>1</v>
      </c>
      <c r="E464" s="51" t="str">
        <f t="shared" si="21"/>
        <v>20131224</v>
      </c>
      <c r="F464" s="51" t="b">
        <f t="shared" si="23"/>
        <v>1</v>
      </c>
    </row>
    <row r="465" spans="1:6" x14ac:dyDescent="0.35">
      <c r="A465" s="2" t="s">
        <v>493</v>
      </c>
      <c r="D465" s="51" t="b">
        <f t="shared" si="22"/>
        <v>1</v>
      </c>
      <c r="E465" s="51" t="str">
        <f t="shared" si="21"/>
        <v>20140528</v>
      </c>
      <c r="F465" s="51" t="b">
        <f t="shared" si="23"/>
        <v>1</v>
      </c>
    </row>
    <row r="466" spans="1:6" x14ac:dyDescent="0.35">
      <c r="A466" s="2" t="s">
        <v>493</v>
      </c>
      <c r="D466" s="51" t="b">
        <f t="shared" si="22"/>
        <v>1</v>
      </c>
      <c r="E466" s="51" t="str">
        <f t="shared" si="21"/>
        <v>20140528</v>
      </c>
      <c r="F466" s="51" t="b">
        <f t="shared" si="23"/>
        <v>1</v>
      </c>
    </row>
    <row r="467" spans="1:6" x14ac:dyDescent="0.35">
      <c r="A467" s="2" t="s">
        <v>493</v>
      </c>
      <c r="D467" s="51" t="b">
        <f t="shared" si="22"/>
        <v>1</v>
      </c>
      <c r="E467" s="51" t="str">
        <f t="shared" si="21"/>
        <v>20140528</v>
      </c>
      <c r="F467" s="51" t="b">
        <f t="shared" si="23"/>
        <v>1</v>
      </c>
    </row>
    <row r="468" spans="1:6" x14ac:dyDescent="0.35">
      <c r="A468" s="2" t="s">
        <v>495</v>
      </c>
      <c r="D468" s="51" t="b">
        <f t="shared" si="22"/>
        <v>1</v>
      </c>
      <c r="E468" s="51" t="str">
        <f t="shared" si="21"/>
        <v>20140825</v>
      </c>
      <c r="F468" s="51" t="b">
        <f t="shared" si="23"/>
        <v>1</v>
      </c>
    </row>
    <row r="469" spans="1:6" x14ac:dyDescent="0.35">
      <c r="A469" s="2" t="s">
        <v>497</v>
      </c>
      <c r="D469" s="51" t="b">
        <f t="shared" si="22"/>
        <v>1</v>
      </c>
      <c r="E469" s="51" t="str">
        <f t="shared" si="21"/>
        <v>20141229</v>
      </c>
      <c r="F469" s="51" t="b">
        <f t="shared" si="23"/>
        <v>1</v>
      </c>
    </row>
    <row r="470" spans="1:6" x14ac:dyDescent="0.35">
      <c r="A470" s="2" t="s">
        <v>493</v>
      </c>
      <c r="D470" s="51" t="b">
        <f t="shared" si="22"/>
        <v>1</v>
      </c>
      <c r="E470" s="51" t="str">
        <f t="shared" si="21"/>
        <v>20140528</v>
      </c>
      <c r="F470" s="51" t="b">
        <f t="shared" si="23"/>
        <v>1</v>
      </c>
    </row>
    <row r="471" spans="1:6" x14ac:dyDescent="0.35">
      <c r="A471" s="2" t="s">
        <v>498</v>
      </c>
      <c r="D471" s="51" t="b">
        <f t="shared" si="22"/>
        <v>1</v>
      </c>
      <c r="E471" s="51" t="str">
        <f t="shared" si="21"/>
        <v>20151031</v>
      </c>
      <c r="F471" s="51" t="b">
        <f t="shared" si="23"/>
        <v>1</v>
      </c>
    </row>
    <row r="472" spans="1:6" x14ac:dyDescent="0.35">
      <c r="A472" s="2" t="s">
        <v>498</v>
      </c>
      <c r="D472" s="51" t="b">
        <f t="shared" si="22"/>
        <v>1</v>
      </c>
      <c r="E472" s="51" t="str">
        <f t="shared" si="21"/>
        <v>20151031</v>
      </c>
      <c r="F472" s="51" t="b">
        <f t="shared" si="23"/>
        <v>1</v>
      </c>
    </row>
    <row r="473" spans="1:6" x14ac:dyDescent="0.35">
      <c r="A473" s="2" t="s">
        <v>500</v>
      </c>
      <c r="D473" s="51" t="b">
        <f t="shared" si="22"/>
        <v>1</v>
      </c>
      <c r="E473" s="51" t="str">
        <f t="shared" si="21"/>
        <v>20151217</v>
      </c>
      <c r="F473" s="51" t="b">
        <f t="shared" si="23"/>
        <v>1</v>
      </c>
    </row>
    <row r="474" spans="1:6" x14ac:dyDescent="0.35">
      <c r="A474" s="2" t="s">
        <v>500</v>
      </c>
      <c r="D474" s="51" t="b">
        <f t="shared" si="22"/>
        <v>1</v>
      </c>
      <c r="E474" s="51" t="str">
        <f t="shared" si="21"/>
        <v>20151217</v>
      </c>
      <c r="F474" s="51" t="b">
        <f t="shared" si="23"/>
        <v>1</v>
      </c>
    </row>
    <row r="475" spans="1:6" x14ac:dyDescent="0.35">
      <c r="A475" s="2" t="s">
        <v>501</v>
      </c>
      <c r="D475" s="51" t="b">
        <f t="shared" si="22"/>
        <v>1</v>
      </c>
      <c r="E475" s="51" t="str">
        <f t="shared" si="21"/>
        <v>20080630</v>
      </c>
      <c r="F475" s="51" t="b">
        <f t="shared" si="23"/>
        <v>1</v>
      </c>
    </row>
    <row r="476" spans="1:6" x14ac:dyDescent="0.35">
      <c r="A476" s="2" t="s">
        <v>503</v>
      </c>
      <c r="D476" s="51" t="b">
        <f t="shared" si="22"/>
        <v>1</v>
      </c>
      <c r="E476" s="51" t="str">
        <f t="shared" si="21"/>
        <v>20090930</v>
      </c>
      <c r="F476" s="51" t="b">
        <f t="shared" si="23"/>
        <v>1</v>
      </c>
    </row>
    <row r="477" spans="1:6" x14ac:dyDescent="0.35">
      <c r="A477" s="2" t="s">
        <v>501</v>
      </c>
      <c r="D477" s="51" t="b">
        <f t="shared" si="22"/>
        <v>1</v>
      </c>
      <c r="E477" s="51" t="str">
        <f t="shared" si="21"/>
        <v>20080630</v>
      </c>
      <c r="F477" s="51" t="b">
        <f t="shared" si="23"/>
        <v>1</v>
      </c>
    </row>
    <row r="478" spans="1:6" x14ac:dyDescent="0.35">
      <c r="A478" s="2" t="s">
        <v>505</v>
      </c>
      <c r="D478" s="51" t="b">
        <f t="shared" si="22"/>
        <v>1</v>
      </c>
      <c r="E478" s="51" t="str">
        <f t="shared" si="21"/>
        <v>20100520</v>
      </c>
      <c r="F478" s="51" t="b">
        <f t="shared" si="23"/>
        <v>1</v>
      </c>
    </row>
    <row r="479" spans="1:6" x14ac:dyDescent="0.35">
      <c r="A479" s="2" t="s">
        <v>507</v>
      </c>
      <c r="D479" s="51" t="b">
        <f t="shared" si="22"/>
        <v>1</v>
      </c>
      <c r="E479" s="51" t="str">
        <f t="shared" si="21"/>
        <v>20100628</v>
      </c>
      <c r="F479" s="51" t="b">
        <f t="shared" si="23"/>
        <v>1</v>
      </c>
    </row>
    <row r="480" spans="1:6" x14ac:dyDescent="0.35">
      <c r="A480" s="2" t="s">
        <v>508</v>
      </c>
      <c r="D480" s="51" t="b">
        <f t="shared" si="22"/>
        <v>1</v>
      </c>
      <c r="E480" s="51" t="str">
        <f t="shared" si="21"/>
        <v>20100914</v>
      </c>
      <c r="F480" s="51" t="b">
        <f t="shared" si="23"/>
        <v>1</v>
      </c>
    </row>
    <row r="481" spans="1:6" x14ac:dyDescent="0.35">
      <c r="A481" s="2" t="s">
        <v>508</v>
      </c>
      <c r="D481" s="51" t="b">
        <f t="shared" si="22"/>
        <v>1</v>
      </c>
      <c r="E481" s="51" t="str">
        <f t="shared" si="21"/>
        <v>20100914</v>
      </c>
      <c r="F481" s="51" t="b">
        <f t="shared" si="23"/>
        <v>1</v>
      </c>
    </row>
    <row r="482" spans="1:6" x14ac:dyDescent="0.35">
      <c r="A482" s="2" t="s">
        <v>509</v>
      </c>
      <c r="D482" s="51" t="b">
        <f t="shared" si="22"/>
        <v>1</v>
      </c>
      <c r="E482" s="51" t="str">
        <f t="shared" si="21"/>
        <v>20100925</v>
      </c>
      <c r="F482" s="51" t="b">
        <f t="shared" si="23"/>
        <v>1</v>
      </c>
    </row>
    <row r="483" spans="1:6" x14ac:dyDescent="0.35">
      <c r="A483" s="2" t="s">
        <v>510</v>
      </c>
      <c r="D483" s="51" t="b">
        <f t="shared" si="22"/>
        <v>1</v>
      </c>
      <c r="E483" s="51" t="str">
        <f t="shared" si="21"/>
        <v>20110117</v>
      </c>
      <c r="F483" s="51" t="b">
        <f t="shared" si="23"/>
        <v>1</v>
      </c>
    </row>
    <row r="484" spans="1:6" x14ac:dyDescent="0.35">
      <c r="A484" s="2" t="s">
        <v>511</v>
      </c>
      <c r="D484" s="51" t="b">
        <f t="shared" si="22"/>
        <v>1</v>
      </c>
      <c r="E484" s="51" t="str">
        <f t="shared" si="21"/>
        <v>20110427</v>
      </c>
      <c r="F484" s="51" t="b">
        <f t="shared" si="23"/>
        <v>1</v>
      </c>
    </row>
    <row r="485" spans="1:6" x14ac:dyDescent="0.35">
      <c r="A485" s="2" t="s">
        <v>512</v>
      </c>
      <c r="D485" s="51" t="b">
        <f t="shared" si="22"/>
        <v>1</v>
      </c>
      <c r="E485" s="51" t="str">
        <f t="shared" si="21"/>
        <v>20110926</v>
      </c>
      <c r="F485" s="51" t="b">
        <f t="shared" si="23"/>
        <v>1</v>
      </c>
    </row>
    <row r="486" spans="1:6" x14ac:dyDescent="0.35">
      <c r="A486" s="2" t="s">
        <v>513</v>
      </c>
      <c r="D486" s="51" t="b">
        <f t="shared" si="22"/>
        <v>1</v>
      </c>
      <c r="E486" s="51" t="str">
        <f t="shared" si="21"/>
        <v>20110930</v>
      </c>
      <c r="F486" s="51" t="b">
        <f t="shared" si="23"/>
        <v>1</v>
      </c>
    </row>
    <row r="487" spans="1:6" x14ac:dyDescent="0.35">
      <c r="A487" s="2" t="s">
        <v>515</v>
      </c>
      <c r="D487" s="51" t="b">
        <f t="shared" si="22"/>
        <v>1</v>
      </c>
      <c r="E487" s="51" t="str">
        <f t="shared" si="21"/>
        <v>20111128</v>
      </c>
      <c r="F487" s="51" t="b">
        <f t="shared" si="23"/>
        <v>1</v>
      </c>
    </row>
    <row r="488" spans="1:6" x14ac:dyDescent="0.35">
      <c r="A488" s="2" t="s">
        <v>515</v>
      </c>
      <c r="D488" s="51" t="b">
        <f t="shared" si="22"/>
        <v>1</v>
      </c>
      <c r="E488" s="51" t="str">
        <f t="shared" si="21"/>
        <v>20111128</v>
      </c>
      <c r="F488" s="51" t="b">
        <f t="shared" si="23"/>
        <v>1</v>
      </c>
    </row>
    <row r="489" spans="1:6" x14ac:dyDescent="0.35">
      <c r="A489" s="2" t="s">
        <v>1445</v>
      </c>
      <c r="B489" s="2" t="s">
        <v>1421</v>
      </c>
      <c r="C489" s="2" t="s">
        <v>1418</v>
      </c>
      <c r="D489" s="51" t="b">
        <f t="shared" si="22"/>
        <v>0</v>
      </c>
      <c r="E489" s="51" t="str">
        <f t="shared" si="21"/>
        <v>19900402</v>
      </c>
      <c r="F489" s="51" t="b">
        <f t="shared" si="23"/>
        <v>1</v>
      </c>
    </row>
    <row r="490" spans="1:6" x14ac:dyDescent="0.35">
      <c r="A490" s="2" t="s">
        <v>1446</v>
      </c>
      <c r="B490" s="2" t="s">
        <v>1427</v>
      </c>
      <c r="C490" s="2" t="s">
        <v>1437</v>
      </c>
      <c r="D490" s="51" t="b">
        <f t="shared" si="22"/>
        <v>0</v>
      </c>
      <c r="E490" s="51" t="str">
        <f t="shared" si="21"/>
        <v>19891130</v>
      </c>
      <c r="F490" s="51" t="b">
        <f t="shared" si="23"/>
        <v>1</v>
      </c>
    </row>
    <row r="491" spans="1:6" x14ac:dyDescent="0.35">
      <c r="A491" s="2" t="s">
        <v>1446</v>
      </c>
      <c r="B491" s="2" t="s">
        <v>1427</v>
      </c>
      <c r="C491" s="2" t="s">
        <v>1437</v>
      </c>
      <c r="D491" s="51" t="b">
        <f t="shared" si="22"/>
        <v>0</v>
      </c>
      <c r="E491" s="51" t="str">
        <f t="shared" si="21"/>
        <v>19891130</v>
      </c>
      <c r="F491" s="51" t="b">
        <f t="shared" si="23"/>
        <v>1</v>
      </c>
    </row>
    <row r="492" spans="1:6" x14ac:dyDescent="0.35">
      <c r="A492" s="2" t="s">
        <v>1446</v>
      </c>
      <c r="B492" s="2" t="s">
        <v>1427</v>
      </c>
      <c r="C492" s="2" t="s">
        <v>1437</v>
      </c>
      <c r="D492" s="51" t="b">
        <f t="shared" si="22"/>
        <v>0</v>
      </c>
      <c r="E492" s="51" t="str">
        <f t="shared" si="21"/>
        <v>19891130</v>
      </c>
      <c r="F492" s="51" t="b">
        <f t="shared" si="23"/>
        <v>1</v>
      </c>
    </row>
    <row r="493" spans="1:6" x14ac:dyDescent="0.35">
      <c r="A493" s="2" t="s">
        <v>1446</v>
      </c>
      <c r="B493" s="2" t="s">
        <v>1427</v>
      </c>
      <c r="C493" s="2" t="s">
        <v>1437</v>
      </c>
      <c r="D493" s="51" t="b">
        <f t="shared" si="22"/>
        <v>0</v>
      </c>
      <c r="E493" s="51" t="str">
        <f t="shared" si="21"/>
        <v>19891130</v>
      </c>
      <c r="F493" s="51" t="b">
        <f t="shared" si="23"/>
        <v>1</v>
      </c>
    </row>
    <row r="494" spans="1:6" x14ac:dyDescent="0.35">
      <c r="A494" s="2" t="s">
        <v>1447</v>
      </c>
      <c r="B494" s="2" t="s">
        <v>1448</v>
      </c>
      <c r="C494" s="2" t="s">
        <v>1417</v>
      </c>
      <c r="D494" s="51" t="b">
        <f t="shared" si="22"/>
        <v>0</v>
      </c>
      <c r="E494" s="51" t="str">
        <f t="shared" si="21"/>
        <v>19940531</v>
      </c>
      <c r="F494" s="51" t="b">
        <f t="shared" si="23"/>
        <v>1</v>
      </c>
    </row>
    <row r="495" spans="1:6" x14ac:dyDescent="0.35">
      <c r="A495" s="2" t="s">
        <v>1449</v>
      </c>
      <c r="B495" s="2" t="s">
        <v>1430</v>
      </c>
      <c r="C495" s="2" t="s">
        <v>1437</v>
      </c>
      <c r="D495" s="51" t="b">
        <f t="shared" si="22"/>
        <v>0</v>
      </c>
      <c r="E495" s="51" t="str">
        <f t="shared" si="21"/>
        <v>19950730</v>
      </c>
      <c r="F495" s="51" t="b">
        <f t="shared" si="23"/>
        <v>1</v>
      </c>
    </row>
    <row r="496" spans="1:6" x14ac:dyDescent="0.35">
      <c r="A496" s="2" t="s">
        <v>1449</v>
      </c>
      <c r="B496" s="2" t="s">
        <v>1421</v>
      </c>
      <c r="C496" s="2" t="s">
        <v>1437</v>
      </c>
      <c r="D496" s="51" t="b">
        <f t="shared" si="22"/>
        <v>0</v>
      </c>
      <c r="E496" s="51" t="str">
        <f t="shared" si="21"/>
        <v>19950430</v>
      </c>
      <c r="F496" s="51" t="b">
        <f t="shared" si="23"/>
        <v>1</v>
      </c>
    </row>
    <row r="497" spans="1:6" x14ac:dyDescent="0.35">
      <c r="A497" s="2" t="s">
        <v>1449</v>
      </c>
      <c r="B497" s="2" t="s">
        <v>1440</v>
      </c>
      <c r="C497" s="2" t="s">
        <v>1442</v>
      </c>
      <c r="D497" s="51" t="b">
        <f t="shared" si="22"/>
        <v>0</v>
      </c>
      <c r="E497" s="51" t="str">
        <f t="shared" si="21"/>
        <v>19950328</v>
      </c>
      <c r="F497" s="51" t="b">
        <f t="shared" si="23"/>
        <v>1</v>
      </c>
    </row>
    <row r="498" spans="1:6" x14ac:dyDescent="0.35">
      <c r="A498" s="2" t="s">
        <v>1449</v>
      </c>
      <c r="B498" s="2" t="s">
        <v>1430</v>
      </c>
      <c r="C498" s="2" t="s">
        <v>1437</v>
      </c>
      <c r="D498" s="51" t="b">
        <f t="shared" si="22"/>
        <v>0</v>
      </c>
      <c r="E498" s="51" t="str">
        <f t="shared" si="21"/>
        <v>19950730</v>
      </c>
      <c r="F498" s="51" t="b">
        <f t="shared" si="23"/>
        <v>1</v>
      </c>
    </row>
    <row r="499" spans="1:6" x14ac:dyDescent="0.35">
      <c r="A499" s="2" t="s">
        <v>1450</v>
      </c>
      <c r="B499" s="2" t="s">
        <v>1416</v>
      </c>
      <c r="C499" s="2" t="s">
        <v>1417</v>
      </c>
      <c r="D499" s="51" t="b">
        <f t="shared" si="22"/>
        <v>0</v>
      </c>
      <c r="E499" s="51" t="str">
        <f t="shared" si="21"/>
        <v>19960131</v>
      </c>
      <c r="F499" s="51" t="b">
        <f t="shared" si="23"/>
        <v>1</v>
      </c>
    </row>
    <row r="500" spans="1:6" x14ac:dyDescent="0.35">
      <c r="A500" s="2" t="s">
        <v>1450</v>
      </c>
      <c r="B500" s="2" t="s">
        <v>1416</v>
      </c>
      <c r="C500" s="2" t="s">
        <v>1437</v>
      </c>
      <c r="D500" s="51" t="b">
        <f t="shared" si="22"/>
        <v>0</v>
      </c>
      <c r="E500" s="51" t="str">
        <f t="shared" si="21"/>
        <v>19960130</v>
      </c>
      <c r="F500" s="51" t="b">
        <f t="shared" si="23"/>
        <v>1</v>
      </c>
    </row>
    <row r="501" spans="1:6" x14ac:dyDescent="0.35">
      <c r="A501" s="2" t="s">
        <v>1451</v>
      </c>
      <c r="B501" s="2" t="s">
        <v>1452</v>
      </c>
      <c r="C501" s="2" t="s">
        <v>1429</v>
      </c>
      <c r="D501" s="51" t="b">
        <f t="shared" si="22"/>
        <v>0</v>
      </c>
      <c r="E501" s="51" t="str">
        <f t="shared" si="21"/>
        <v>20070906</v>
      </c>
      <c r="F501" s="51" t="b">
        <f t="shared" si="23"/>
        <v>1</v>
      </c>
    </row>
    <row r="502" spans="1:6" x14ac:dyDescent="0.35">
      <c r="A502" s="2" t="s">
        <v>1453</v>
      </c>
      <c r="B502" s="2" t="s">
        <v>1448</v>
      </c>
      <c r="C502" s="2" t="s">
        <v>1417</v>
      </c>
      <c r="D502" s="51" t="b">
        <f t="shared" si="22"/>
        <v>0</v>
      </c>
      <c r="E502" s="51" t="str">
        <f t="shared" si="21"/>
        <v>20050531</v>
      </c>
      <c r="F502" s="51" t="b">
        <f t="shared" si="23"/>
        <v>1</v>
      </c>
    </row>
    <row r="503" spans="1:6" x14ac:dyDescent="0.35">
      <c r="A503" s="2" t="s">
        <v>1453</v>
      </c>
      <c r="B503" s="2" t="s">
        <v>1421</v>
      </c>
      <c r="C503" s="2" t="s">
        <v>1437</v>
      </c>
      <c r="D503" s="51" t="b">
        <f t="shared" si="22"/>
        <v>0</v>
      </c>
      <c r="E503" s="51" t="str">
        <f t="shared" si="21"/>
        <v>20050430</v>
      </c>
      <c r="F503" s="51" t="b">
        <f t="shared" si="23"/>
        <v>1</v>
      </c>
    </row>
    <row r="504" spans="1:6" x14ac:dyDescent="0.35">
      <c r="A504" s="2" t="s">
        <v>1447</v>
      </c>
      <c r="B504" s="2" t="s">
        <v>1423</v>
      </c>
      <c r="C504" s="2" t="s">
        <v>1417</v>
      </c>
      <c r="D504" s="51" t="b">
        <f t="shared" si="22"/>
        <v>0</v>
      </c>
      <c r="E504" s="51" t="str">
        <f t="shared" si="21"/>
        <v>19940831</v>
      </c>
      <c r="F504" s="51" t="b">
        <f t="shared" si="23"/>
        <v>1</v>
      </c>
    </row>
    <row r="505" spans="1:6" x14ac:dyDescent="0.35">
      <c r="A505" s="2" t="s">
        <v>1454</v>
      </c>
      <c r="B505" s="2" t="s">
        <v>1416</v>
      </c>
      <c r="C505" s="2" t="s">
        <v>1455</v>
      </c>
      <c r="D505" s="51" t="b">
        <f t="shared" si="22"/>
        <v>0</v>
      </c>
      <c r="E505" s="51" t="str">
        <f t="shared" si="21"/>
        <v>20060117</v>
      </c>
      <c r="F505" s="51" t="b">
        <f t="shared" si="23"/>
        <v>1</v>
      </c>
    </row>
    <row r="506" spans="1:6" x14ac:dyDescent="0.35">
      <c r="A506" s="2" t="s">
        <v>1456</v>
      </c>
      <c r="B506" s="2" t="s">
        <v>1430</v>
      </c>
      <c r="C506" s="2" t="s">
        <v>1452</v>
      </c>
      <c r="D506" s="51" t="b">
        <f t="shared" si="22"/>
        <v>0</v>
      </c>
      <c r="E506" s="51" t="str">
        <f t="shared" si="21"/>
        <v>20020709</v>
      </c>
      <c r="F506" s="51" t="b">
        <f t="shared" si="23"/>
        <v>1</v>
      </c>
    </row>
    <row r="507" spans="1:6" x14ac:dyDescent="0.35">
      <c r="A507" s="2" t="s">
        <v>1457</v>
      </c>
      <c r="B507" s="2" t="s">
        <v>1429</v>
      </c>
      <c r="C507" s="2" t="s">
        <v>1434</v>
      </c>
      <c r="D507" s="51" t="b">
        <f t="shared" si="22"/>
        <v>0</v>
      </c>
      <c r="E507" s="51" t="str">
        <f t="shared" si="21"/>
        <v>20030626</v>
      </c>
      <c r="F507" s="51" t="b">
        <f t="shared" si="23"/>
        <v>1</v>
      </c>
    </row>
    <row r="508" spans="1:6" x14ac:dyDescent="0.35">
      <c r="A508" s="2" t="s">
        <v>1458</v>
      </c>
      <c r="B508" s="2" t="s">
        <v>1452</v>
      </c>
      <c r="C508" s="2" t="s">
        <v>1442</v>
      </c>
      <c r="D508" s="51" t="b">
        <f t="shared" si="22"/>
        <v>0</v>
      </c>
      <c r="E508" s="51" t="str">
        <f t="shared" si="21"/>
        <v>20040928</v>
      </c>
      <c r="F508" s="51" t="b">
        <f t="shared" si="23"/>
        <v>1</v>
      </c>
    </row>
    <row r="509" spans="1:6" x14ac:dyDescent="0.35">
      <c r="A509" s="2" t="s">
        <v>1453</v>
      </c>
      <c r="B509" s="2" t="s">
        <v>1448</v>
      </c>
      <c r="C509" s="2" t="s">
        <v>1417</v>
      </c>
      <c r="D509" s="51" t="b">
        <f t="shared" si="22"/>
        <v>0</v>
      </c>
      <c r="E509" s="51" t="str">
        <f t="shared" si="21"/>
        <v>20050531</v>
      </c>
      <c r="F509" s="51" t="b">
        <f t="shared" si="23"/>
        <v>1</v>
      </c>
    </row>
    <row r="510" spans="1:6" x14ac:dyDescent="0.35">
      <c r="A510" s="2" t="s">
        <v>1454</v>
      </c>
      <c r="B510" s="2" t="s">
        <v>1448</v>
      </c>
      <c r="C510" s="2" t="s">
        <v>1417</v>
      </c>
      <c r="D510" s="51" t="b">
        <f t="shared" si="22"/>
        <v>0</v>
      </c>
      <c r="E510" s="51" t="str">
        <f t="shared" si="21"/>
        <v>20060531</v>
      </c>
      <c r="F510" s="51" t="b">
        <f t="shared" si="23"/>
        <v>1</v>
      </c>
    </row>
    <row r="511" spans="1:6" x14ac:dyDescent="0.35">
      <c r="A511" s="2" t="s">
        <v>1425</v>
      </c>
      <c r="B511" s="2" t="s">
        <v>1452</v>
      </c>
      <c r="C511" s="2" t="s">
        <v>1442</v>
      </c>
      <c r="D511" s="51" t="b">
        <f t="shared" si="22"/>
        <v>0</v>
      </c>
      <c r="E511" s="51" t="str">
        <f t="shared" si="21"/>
        <v>20090928</v>
      </c>
      <c r="F511" s="51" t="b">
        <f t="shared" si="23"/>
        <v>1</v>
      </c>
    </row>
    <row r="512" spans="1:6" x14ac:dyDescent="0.35">
      <c r="A512" s="2" t="s">
        <v>1425</v>
      </c>
      <c r="B512" s="2" t="s">
        <v>1421</v>
      </c>
      <c r="C512" s="2" t="s">
        <v>1424</v>
      </c>
      <c r="D512" s="51" t="b">
        <f t="shared" si="22"/>
        <v>0</v>
      </c>
      <c r="E512" s="51" t="str">
        <f t="shared" si="21"/>
        <v>20090425</v>
      </c>
      <c r="F512" s="51" t="b">
        <f t="shared" si="23"/>
        <v>1</v>
      </c>
    </row>
    <row r="513" spans="1:6" x14ac:dyDescent="0.35">
      <c r="A513" s="2" t="s">
        <v>1436</v>
      </c>
      <c r="B513" s="2" t="s">
        <v>1430</v>
      </c>
      <c r="C513" s="2" t="s">
        <v>1452</v>
      </c>
      <c r="D513" s="51" t="b">
        <f t="shared" si="22"/>
        <v>0</v>
      </c>
      <c r="E513" s="51" t="str">
        <f t="shared" si="21"/>
        <v>20120709</v>
      </c>
      <c r="F513" s="51" t="b">
        <f t="shared" si="23"/>
        <v>1</v>
      </c>
    </row>
    <row r="514" spans="1:6" x14ac:dyDescent="0.35">
      <c r="A514" s="2" t="s">
        <v>1436</v>
      </c>
      <c r="B514" s="2" t="s">
        <v>1440</v>
      </c>
      <c r="C514" s="2" t="s">
        <v>1437</v>
      </c>
      <c r="D514" s="51" t="b">
        <f t="shared" si="22"/>
        <v>0</v>
      </c>
      <c r="E514" s="51" t="str">
        <f t="shared" si="21"/>
        <v>20120330</v>
      </c>
      <c r="F514" s="51" t="b">
        <f t="shared" si="23"/>
        <v>1</v>
      </c>
    </row>
    <row r="515" spans="1:6" x14ac:dyDescent="0.35">
      <c r="A515" s="2" t="s">
        <v>1436</v>
      </c>
      <c r="B515" s="2" t="s">
        <v>1416</v>
      </c>
      <c r="C515" s="2" t="s">
        <v>1426</v>
      </c>
      <c r="D515" s="51" t="b">
        <f t="shared" si="22"/>
        <v>0</v>
      </c>
      <c r="E515" s="51" t="str">
        <f t="shared" ref="E515:E578" si="24">IF(D515,A515,A515&amp;IF(LEN(B515)=2,B515,"0"&amp;B515)&amp;IF(LEN(C515)=2,C515,"0"&amp;C515))</f>
        <v>20120112</v>
      </c>
      <c r="F515" s="51" t="b">
        <f t="shared" si="23"/>
        <v>1</v>
      </c>
    </row>
    <row r="516" spans="1:6" x14ac:dyDescent="0.35">
      <c r="A516" s="2" t="s">
        <v>1432</v>
      </c>
      <c r="B516" s="2" t="s">
        <v>1440</v>
      </c>
      <c r="C516" s="2" t="s">
        <v>1441</v>
      </c>
      <c r="D516" s="51" t="b">
        <f t="shared" ref="D516:D579" si="25">LEN(A516)=8</f>
        <v>0</v>
      </c>
      <c r="E516" s="51" t="str">
        <f t="shared" si="24"/>
        <v>20110310</v>
      </c>
      <c r="F516" s="51" t="b">
        <f t="shared" ref="F516:F579" si="26">LEN(E516)=8</f>
        <v>1</v>
      </c>
    </row>
    <row r="517" spans="1:6" x14ac:dyDescent="0.35">
      <c r="A517" s="2" t="s">
        <v>1425</v>
      </c>
      <c r="B517" s="2" t="s">
        <v>1441</v>
      </c>
      <c r="C517" s="2" t="s">
        <v>1437</v>
      </c>
      <c r="D517" s="51" t="b">
        <f t="shared" si="25"/>
        <v>0</v>
      </c>
      <c r="E517" s="51" t="str">
        <f t="shared" si="24"/>
        <v>20091030</v>
      </c>
      <c r="F517" s="51" t="b">
        <f t="shared" si="26"/>
        <v>1</v>
      </c>
    </row>
    <row r="518" spans="1:6" x14ac:dyDescent="0.35">
      <c r="A518" s="2" t="s">
        <v>1428</v>
      </c>
      <c r="B518" s="2" t="s">
        <v>1421</v>
      </c>
      <c r="C518" s="2" t="s">
        <v>1431</v>
      </c>
      <c r="D518" s="51" t="b">
        <f t="shared" si="25"/>
        <v>0</v>
      </c>
      <c r="E518" s="51" t="str">
        <f t="shared" si="24"/>
        <v>20100421</v>
      </c>
      <c r="F518" s="51" t="b">
        <f t="shared" si="26"/>
        <v>1</v>
      </c>
    </row>
    <row r="519" spans="1:6" x14ac:dyDescent="0.35">
      <c r="A519" s="2" t="s">
        <v>1451</v>
      </c>
      <c r="B519" s="2" t="s">
        <v>1423</v>
      </c>
      <c r="C519" s="2" t="s">
        <v>1430</v>
      </c>
      <c r="D519" s="51" t="b">
        <f t="shared" si="25"/>
        <v>0</v>
      </c>
      <c r="E519" s="51" t="str">
        <f t="shared" si="24"/>
        <v>20070807</v>
      </c>
      <c r="F519" s="51" t="b">
        <f t="shared" si="26"/>
        <v>1</v>
      </c>
    </row>
    <row r="520" spans="1:6" x14ac:dyDescent="0.35">
      <c r="A520" s="2" t="s">
        <v>1432</v>
      </c>
      <c r="B520" s="2" t="s">
        <v>1421</v>
      </c>
      <c r="C520" s="2" t="s">
        <v>1430</v>
      </c>
      <c r="D520" s="51" t="b">
        <f t="shared" si="25"/>
        <v>0</v>
      </c>
      <c r="E520" s="51" t="str">
        <f t="shared" si="24"/>
        <v>20110407</v>
      </c>
      <c r="F520" s="51" t="b">
        <f t="shared" si="26"/>
        <v>1</v>
      </c>
    </row>
    <row r="521" spans="1:6" x14ac:dyDescent="0.35">
      <c r="A521" s="2" t="s">
        <v>1432</v>
      </c>
      <c r="B521" s="2" t="s">
        <v>1421</v>
      </c>
      <c r="C521" s="2" t="s">
        <v>1430</v>
      </c>
      <c r="D521" s="51" t="b">
        <f t="shared" si="25"/>
        <v>0</v>
      </c>
      <c r="E521" s="51" t="str">
        <f t="shared" si="24"/>
        <v>20110407</v>
      </c>
      <c r="F521" s="51" t="b">
        <f t="shared" si="26"/>
        <v>1</v>
      </c>
    </row>
    <row r="522" spans="1:6" x14ac:dyDescent="0.35">
      <c r="A522" s="2" t="s">
        <v>1428</v>
      </c>
      <c r="B522" s="2" t="s">
        <v>1441</v>
      </c>
      <c r="C522" s="2" t="s">
        <v>1459</v>
      </c>
      <c r="D522" s="51" t="b">
        <f t="shared" si="25"/>
        <v>0</v>
      </c>
      <c r="E522" s="51" t="str">
        <f t="shared" si="24"/>
        <v>20101019</v>
      </c>
      <c r="F522" s="51" t="b">
        <f t="shared" si="26"/>
        <v>1</v>
      </c>
    </row>
    <row r="523" spans="1:6" x14ac:dyDescent="0.35">
      <c r="A523" s="2" t="s">
        <v>1428</v>
      </c>
      <c r="B523" s="2" t="s">
        <v>1427</v>
      </c>
      <c r="C523" s="2" t="s">
        <v>1452</v>
      </c>
      <c r="D523" s="51" t="b">
        <f t="shared" si="25"/>
        <v>0</v>
      </c>
      <c r="E523" s="51" t="str">
        <f t="shared" si="24"/>
        <v>20101109</v>
      </c>
      <c r="F523" s="51" t="b">
        <f t="shared" si="26"/>
        <v>1</v>
      </c>
    </row>
    <row r="524" spans="1:6" x14ac:dyDescent="0.35">
      <c r="A524" s="2" t="s">
        <v>1428</v>
      </c>
      <c r="B524" s="2" t="s">
        <v>1426</v>
      </c>
      <c r="C524" s="2" t="s">
        <v>1416</v>
      </c>
      <c r="D524" s="51" t="b">
        <f t="shared" si="25"/>
        <v>0</v>
      </c>
      <c r="E524" s="51" t="str">
        <f t="shared" si="24"/>
        <v>20101201</v>
      </c>
      <c r="F524" s="51" t="b">
        <f t="shared" si="26"/>
        <v>1</v>
      </c>
    </row>
    <row r="525" spans="1:6" x14ac:dyDescent="0.35">
      <c r="A525" s="2" t="s">
        <v>1432</v>
      </c>
      <c r="B525" s="2" t="s">
        <v>1421</v>
      </c>
      <c r="C525" s="2" t="s">
        <v>1442</v>
      </c>
      <c r="D525" s="51" t="b">
        <f t="shared" si="25"/>
        <v>0</v>
      </c>
      <c r="E525" s="51" t="str">
        <f t="shared" si="24"/>
        <v>20110428</v>
      </c>
      <c r="F525" s="51" t="b">
        <f t="shared" si="26"/>
        <v>1</v>
      </c>
    </row>
    <row r="526" spans="1:6" x14ac:dyDescent="0.35">
      <c r="A526" s="2" t="s">
        <v>1432</v>
      </c>
      <c r="B526" s="2" t="s">
        <v>1441</v>
      </c>
      <c r="C526" s="2" t="s">
        <v>1417</v>
      </c>
      <c r="D526" s="51" t="b">
        <f t="shared" si="25"/>
        <v>0</v>
      </c>
      <c r="E526" s="51" t="str">
        <f t="shared" si="24"/>
        <v>20111031</v>
      </c>
      <c r="F526" s="51" t="b">
        <f t="shared" si="26"/>
        <v>1</v>
      </c>
    </row>
    <row r="527" spans="1:6" x14ac:dyDescent="0.35">
      <c r="A527" s="2" t="s">
        <v>1432</v>
      </c>
      <c r="B527" s="2" t="s">
        <v>1426</v>
      </c>
      <c r="C527" s="2" t="s">
        <v>1460</v>
      </c>
      <c r="D527" s="51" t="b">
        <f t="shared" si="25"/>
        <v>0</v>
      </c>
      <c r="E527" s="51" t="str">
        <f t="shared" si="24"/>
        <v>20111216</v>
      </c>
      <c r="F527" s="51" t="b">
        <f t="shared" si="26"/>
        <v>1</v>
      </c>
    </row>
    <row r="528" spans="1:6" x14ac:dyDescent="0.35">
      <c r="A528" s="2" t="s">
        <v>1428</v>
      </c>
      <c r="B528" s="2" t="s">
        <v>1427</v>
      </c>
      <c r="C528" s="2" t="s">
        <v>1452</v>
      </c>
      <c r="D528" s="51" t="b">
        <f t="shared" si="25"/>
        <v>0</v>
      </c>
      <c r="E528" s="51" t="str">
        <f t="shared" si="24"/>
        <v>20101109</v>
      </c>
      <c r="F528" s="51" t="b">
        <f t="shared" si="26"/>
        <v>1</v>
      </c>
    </row>
    <row r="529" spans="1:6" x14ac:dyDescent="0.35">
      <c r="A529" s="2" t="s">
        <v>1415</v>
      </c>
      <c r="B529" s="2" t="s">
        <v>1418</v>
      </c>
      <c r="C529" s="2" t="s">
        <v>1419</v>
      </c>
      <c r="D529" s="51" t="b">
        <f t="shared" si="25"/>
        <v>0</v>
      </c>
      <c r="E529" s="51" t="str">
        <f t="shared" si="24"/>
        <v>20080222</v>
      </c>
      <c r="F529" s="51" t="b">
        <f t="shared" si="26"/>
        <v>1</v>
      </c>
    </row>
    <row r="530" spans="1:6" x14ac:dyDescent="0.35">
      <c r="A530" s="2" t="s">
        <v>1415</v>
      </c>
      <c r="B530" s="2" t="s">
        <v>1421</v>
      </c>
      <c r="C530" s="2" t="s">
        <v>1455</v>
      </c>
      <c r="D530" s="51" t="b">
        <f t="shared" si="25"/>
        <v>0</v>
      </c>
      <c r="E530" s="51" t="str">
        <f t="shared" si="24"/>
        <v>20080417</v>
      </c>
      <c r="F530" s="51" t="b">
        <f t="shared" si="26"/>
        <v>1</v>
      </c>
    </row>
    <row r="531" spans="1:6" x14ac:dyDescent="0.35">
      <c r="A531" s="2" t="s">
        <v>1453</v>
      </c>
      <c r="B531" s="2" t="s">
        <v>1448</v>
      </c>
      <c r="C531" s="2" t="s">
        <v>1417</v>
      </c>
      <c r="D531" s="51" t="b">
        <f t="shared" si="25"/>
        <v>0</v>
      </c>
      <c r="E531" s="51" t="str">
        <f t="shared" si="24"/>
        <v>20050531</v>
      </c>
      <c r="F531" s="51" t="b">
        <f t="shared" si="26"/>
        <v>1</v>
      </c>
    </row>
    <row r="532" spans="1:6" x14ac:dyDescent="0.35">
      <c r="A532" s="2" t="s">
        <v>1453</v>
      </c>
      <c r="B532" s="2" t="s">
        <v>1448</v>
      </c>
      <c r="C532" s="2" t="s">
        <v>1417</v>
      </c>
      <c r="D532" s="51" t="b">
        <f t="shared" si="25"/>
        <v>0</v>
      </c>
      <c r="E532" s="51" t="str">
        <f t="shared" si="24"/>
        <v>20050531</v>
      </c>
      <c r="F532" s="51" t="b">
        <f t="shared" si="26"/>
        <v>1</v>
      </c>
    </row>
    <row r="533" spans="1:6" x14ac:dyDescent="0.35">
      <c r="A533" s="2" t="s">
        <v>1453</v>
      </c>
      <c r="B533" s="2" t="s">
        <v>1448</v>
      </c>
      <c r="C533" s="2" t="s">
        <v>1417</v>
      </c>
      <c r="D533" s="51" t="b">
        <f t="shared" si="25"/>
        <v>0</v>
      </c>
      <c r="E533" s="51" t="str">
        <f t="shared" si="24"/>
        <v>20050531</v>
      </c>
      <c r="F533" s="51" t="b">
        <f t="shared" si="26"/>
        <v>1</v>
      </c>
    </row>
    <row r="534" spans="1:6" x14ac:dyDescent="0.35">
      <c r="A534" s="2" t="s">
        <v>1453</v>
      </c>
      <c r="B534" s="2" t="s">
        <v>1448</v>
      </c>
      <c r="C534" s="2" t="s">
        <v>1417</v>
      </c>
      <c r="D534" s="51" t="b">
        <f t="shared" si="25"/>
        <v>0</v>
      </c>
      <c r="E534" s="51" t="str">
        <f t="shared" si="24"/>
        <v>20050531</v>
      </c>
      <c r="F534" s="51" t="b">
        <f t="shared" si="26"/>
        <v>1</v>
      </c>
    </row>
    <row r="535" spans="1:6" x14ac:dyDescent="0.35">
      <c r="A535" s="2" t="s">
        <v>1453</v>
      </c>
      <c r="B535" s="2" t="s">
        <v>1448</v>
      </c>
      <c r="C535" s="2" t="s">
        <v>1417</v>
      </c>
      <c r="D535" s="51" t="b">
        <f t="shared" si="25"/>
        <v>0</v>
      </c>
      <c r="E535" s="51" t="str">
        <f t="shared" si="24"/>
        <v>20050531</v>
      </c>
      <c r="F535" s="51" t="b">
        <f t="shared" si="26"/>
        <v>1</v>
      </c>
    </row>
    <row r="536" spans="1:6" x14ac:dyDescent="0.35">
      <c r="A536" s="2" t="s">
        <v>1453</v>
      </c>
      <c r="B536" s="2" t="s">
        <v>1448</v>
      </c>
      <c r="C536" s="2" t="s">
        <v>1417</v>
      </c>
      <c r="D536" s="51" t="b">
        <f t="shared" si="25"/>
        <v>0</v>
      </c>
      <c r="E536" s="51" t="str">
        <f t="shared" si="24"/>
        <v>20050531</v>
      </c>
      <c r="F536" s="51" t="b">
        <f t="shared" si="26"/>
        <v>1</v>
      </c>
    </row>
    <row r="537" spans="1:6" x14ac:dyDescent="0.35">
      <c r="A537" s="2" t="s">
        <v>1453</v>
      </c>
      <c r="B537" s="2" t="s">
        <v>1448</v>
      </c>
      <c r="C537" s="2" t="s">
        <v>1417</v>
      </c>
      <c r="D537" s="51" t="b">
        <f t="shared" si="25"/>
        <v>0</v>
      </c>
      <c r="E537" s="51" t="str">
        <f t="shared" si="24"/>
        <v>20050531</v>
      </c>
      <c r="F537" s="51" t="b">
        <f t="shared" si="26"/>
        <v>1</v>
      </c>
    </row>
    <row r="538" spans="1:6" x14ac:dyDescent="0.35">
      <c r="A538" s="2" t="s">
        <v>1453</v>
      </c>
      <c r="B538" s="2" t="s">
        <v>1448</v>
      </c>
      <c r="C538" s="2" t="s">
        <v>1417</v>
      </c>
      <c r="D538" s="51" t="b">
        <f t="shared" si="25"/>
        <v>0</v>
      </c>
      <c r="E538" s="51" t="str">
        <f t="shared" si="24"/>
        <v>20050531</v>
      </c>
      <c r="F538" s="51" t="b">
        <f t="shared" si="26"/>
        <v>1</v>
      </c>
    </row>
    <row r="539" spans="1:6" x14ac:dyDescent="0.35">
      <c r="A539" s="2" t="s">
        <v>1453</v>
      </c>
      <c r="B539" s="2" t="s">
        <v>1448</v>
      </c>
      <c r="C539" s="2" t="s">
        <v>1417</v>
      </c>
      <c r="D539" s="51" t="b">
        <f t="shared" si="25"/>
        <v>0</v>
      </c>
      <c r="E539" s="51" t="str">
        <f t="shared" si="24"/>
        <v>20050531</v>
      </c>
      <c r="F539" s="51" t="b">
        <f t="shared" si="26"/>
        <v>1</v>
      </c>
    </row>
    <row r="540" spans="1:6" x14ac:dyDescent="0.35">
      <c r="A540" s="2" t="s">
        <v>1453</v>
      </c>
      <c r="B540" s="2" t="s">
        <v>1448</v>
      </c>
      <c r="C540" s="2" t="s">
        <v>1417</v>
      </c>
      <c r="D540" s="51" t="b">
        <f t="shared" si="25"/>
        <v>0</v>
      </c>
      <c r="E540" s="51" t="str">
        <f t="shared" si="24"/>
        <v>20050531</v>
      </c>
      <c r="F540" s="51" t="b">
        <f t="shared" si="26"/>
        <v>1</v>
      </c>
    </row>
    <row r="541" spans="1:6" x14ac:dyDescent="0.35">
      <c r="A541" s="2" t="s">
        <v>1453</v>
      </c>
      <c r="B541" s="2" t="s">
        <v>1423</v>
      </c>
      <c r="C541" s="2" t="s">
        <v>1426</v>
      </c>
      <c r="D541" s="51" t="b">
        <f t="shared" si="25"/>
        <v>0</v>
      </c>
      <c r="E541" s="51" t="str">
        <f t="shared" si="24"/>
        <v>20050812</v>
      </c>
      <c r="F541" s="51" t="b">
        <f t="shared" si="26"/>
        <v>1</v>
      </c>
    </row>
    <row r="542" spans="1:6" x14ac:dyDescent="0.35">
      <c r="A542" s="2" t="s">
        <v>1453</v>
      </c>
      <c r="B542" s="2" t="s">
        <v>1441</v>
      </c>
      <c r="C542" s="2" t="s">
        <v>1417</v>
      </c>
      <c r="D542" s="51" t="b">
        <f t="shared" si="25"/>
        <v>0</v>
      </c>
      <c r="E542" s="51" t="str">
        <f t="shared" si="24"/>
        <v>20051031</v>
      </c>
      <c r="F542" s="51" t="b">
        <f t="shared" si="26"/>
        <v>1</v>
      </c>
    </row>
    <row r="543" spans="1:6" x14ac:dyDescent="0.35">
      <c r="A543" s="2" t="s">
        <v>1453</v>
      </c>
      <c r="B543" s="2" t="s">
        <v>1426</v>
      </c>
      <c r="C543" s="2" t="s">
        <v>1417</v>
      </c>
      <c r="D543" s="51" t="b">
        <f t="shared" si="25"/>
        <v>0</v>
      </c>
      <c r="E543" s="51" t="str">
        <f t="shared" si="24"/>
        <v>20051231</v>
      </c>
      <c r="F543" s="51" t="b">
        <f t="shared" si="26"/>
        <v>1</v>
      </c>
    </row>
    <row r="544" spans="1:6" x14ac:dyDescent="0.35">
      <c r="A544" s="2" t="s">
        <v>1454</v>
      </c>
      <c r="B544" s="2" t="s">
        <v>1440</v>
      </c>
      <c r="C544" s="2" t="s">
        <v>1430</v>
      </c>
      <c r="D544" s="51" t="b">
        <f t="shared" si="25"/>
        <v>0</v>
      </c>
      <c r="E544" s="51" t="str">
        <f t="shared" si="24"/>
        <v>20060307</v>
      </c>
      <c r="F544" s="51" t="b">
        <f t="shared" si="26"/>
        <v>1</v>
      </c>
    </row>
    <row r="545" spans="1:6" x14ac:dyDescent="0.35">
      <c r="A545" s="2" t="s">
        <v>1454</v>
      </c>
      <c r="B545" s="2" t="s">
        <v>1448</v>
      </c>
      <c r="C545" s="2" t="s">
        <v>1459</v>
      </c>
      <c r="D545" s="51" t="b">
        <f t="shared" si="25"/>
        <v>0</v>
      </c>
      <c r="E545" s="51" t="str">
        <f t="shared" si="24"/>
        <v>20060519</v>
      </c>
      <c r="F545" s="51" t="b">
        <f t="shared" si="26"/>
        <v>1</v>
      </c>
    </row>
    <row r="546" spans="1:6" x14ac:dyDescent="0.35">
      <c r="A546" s="2" t="s">
        <v>1456</v>
      </c>
      <c r="B546" s="2" t="s">
        <v>1416</v>
      </c>
      <c r="C546" s="2" t="s">
        <v>1417</v>
      </c>
      <c r="D546" s="51" t="b">
        <f t="shared" si="25"/>
        <v>0</v>
      </c>
      <c r="E546" s="51" t="str">
        <f t="shared" si="24"/>
        <v>20020131</v>
      </c>
      <c r="F546" s="51" t="b">
        <f t="shared" si="26"/>
        <v>1</v>
      </c>
    </row>
    <row r="547" spans="1:6" x14ac:dyDescent="0.35">
      <c r="A547" s="2" t="s">
        <v>1461</v>
      </c>
      <c r="B547" s="2" t="s">
        <v>1430</v>
      </c>
      <c r="C547" s="2" t="s">
        <v>1439</v>
      </c>
      <c r="D547" s="51" t="b">
        <f t="shared" si="25"/>
        <v>0</v>
      </c>
      <c r="E547" s="51" t="str">
        <f t="shared" si="24"/>
        <v>20130724</v>
      </c>
      <c r="F547" s="51" t="b">
        <f t="shared" si="26"/>
        <v>1</v>
      </c>
    </row>
    <row r="548" spans="1:6" x14ac:dyDescent="0.35">
      <c r="A548" s="2" t="s">
        <v>1461</v>
      </c>
      <c r="B548" s="2" t="s">
        <v>1423</v>
      </c>
      <c r="C548" s="2" t="s">
        <v>1426</v>
      </c>
      <c r="D548" s="51" t="b">
        <f t="shared" si="25"/>
        <v>0</v>
      </c>
      <c r="E548" s="51" t="str">
        <f t="shared" si="24"/>
        <v>20130812</v>
      </c>
      <c r="F548" s="51" t="b">
        <f t="shared" si="26"/>
        <v>1</v>
      </c>
    </row>
    <row r="549" spans="1:6" x14ac:dyDescent="0.35">
      <c r="A549" s="2" t="s">
        <v>1461</v>
      </c>
      <c r="B549" s="2" t="s">
        <v>1423</v>
      </c>
      <c r="C549" s="2" t="s">
        <v>1426</v>
      </c>
      <c r="D549" s="51" t="b">
        <f t="shared" si="25"/>
        <v>0</v>
      </c>
      <c r="E549" s="51" t="str">
        <f t="shared" si="24"/>
        <v>20130812</v>
      </c>
      <c r="F549" s="51" t="b">
        <f t="shared" si="26"/>
        <v>1</v>
      </c>
    </row>
    <row r="550" spans="1:6" x14ac:dyDescent="0.35">
      <c r="A550" s="2" t="s">
        <v>1461</v>
      </c>
      <c r="B550" s="2" t="s">
        <v>1452</v>
      </c>
      <c r="C550" s="2" t="s">
        <v>1421</v>
      </c>
      <c r="D550" s="51" t="b">
        <f t="shared" si="25"/>
        <v>0</v>
      </c>
      <c r="E550" s="51" t="str">
        <f t="shared" si="24"/>
        <v>20130904</v>
      </c>
      <c r="F550" s="51" t="b">
        <f t="shared" si="26"/>
        <v>1</v>
      </c>
    </row>
    <row r="551" spans="1:6" x14ac:dyDescent="0.35">
      <c r="A551" s="2" t="s">
        <v>1444</v>
      </c>
      <c r="B551" s="2" t="s">
        <v>1421</v>
      </c>
      <c r="C551" s="2" t="s">
        <v>1462</v>
      </c>
      <c r="D551" s="51" t="b">
        <f t="shared" si="25"/>
        <v>0</v>
      </c>
      <c r="E551" s="51" t="str">
        <f t="shared" si="24"/>
        <v>20150413</v>
      </c>
      <c r="F551" s="51" t="b">
        <f t="shared" si="26"/>
        <v>1</v>
      </c>
    </row>
    <row r="552" spans="1:6" x14ac:dyDescent="0.35">
      <c r="A552" s="2" t="s">
        <v>1444</v>
      </c>
      <c r="B552" s="2" t="s">
        <v>1423</v>
      </c>
      <c r="C552" s="2" t="s">
        <v>1424</v>
      </c>
      <c r="D552" s="51" t="b">
        <f t="shared" si="25"/>
        <v>0</v>
      </c>
      <c r="E552" s="51" t="str">
        <f t="shared" si="24"/>
        <v>20150825</v>
      </c>
      <c r="F552" s="51" t="b">
        <f t="shared" si="26"/>
        <v>1</v>
      </c>
    </row>
    <row r="553" spans="1:6" x14ac:dyDescent="0.35">
      <c r="A553" s="2" t="s">
        <v>1444</v>
      </c>
      <c r="B553" s="2" t="s">
        <v>1423</v>
      </c>
      <c r="C553" s="2" t="s">
        <v>1424</v>
      </c>
      <c r="D553" s="51" t="b">
        <f t="shared" si="25"/>
        <v>0</v>
      </c>
      <c r="E553" s="51" t="str">
        <f t="shared" si="24"/>
        <v>20150825</v>
      </c>
      <c r="F553" s="51" t="b">
        <f t="shared" si="26"/>
        <v>1</v>
      </c>
    </row>
    <row r="554" spans="1:6" x14ac:dyDescent="0.35">
      <c r="A554" s="2" t="s">
        <v>1444</v>
      </c>
      <c r="B554" s="2" t="s">
        <v>1423</v>
      </c>
      <c r="C554" s="2" t="s">
        <v>1424</v>
      </c>
      <c r="D554" s="51" t="b">
        <f t="shared" si="25"/>
        <v>0</v>
      </c>
      <c r="E554" s="51" t="str">
        <f t="shared" si="24"/>
        <v>20150825</v>
      </c>
      <c r="F554" s="51" t="b">
        <f t="shared" si="26"/>
        <v>1</v>
      </c>
    </row>
    <row r="555" spans="1:6" x14ac:dyDescent="0.35">
      <c r="A555" s="2" t="s">
        <v>1444</v>
      </c>
      <c r="B555" s="2" t="s">
        <v>1423</v>
      </c>
      <c r="C555" s="2" t="s">
        <v>1424</v>
      </c>
      <c r="D555" s="51" t="b">
        <f t="shared" si="25"/>
        <v>0</v>
      </c>
      <c r="E555" s="51" t="str">
        <f t="shared" si="24"/>
        <v>20150825</v>
      </c>
      <c r="F555" s="51" t="b">
        <f t="shared" si="26"/>
        <v>1</v>
      </c>
    </row>
    <row r="556" spans="1:6" x14ac:dyDescent="0.35">
      <c r="A556" s="2" t="s">
        <v>1428</v>
      </c>
      <c r="B556" s="2" t="s">
        <v>1441</v>
      </c>
      <c r="C556" s="2" t="s">
        <v>1437</v>
      </c>
      <c r="D556" s="51" t="b">
        <f t="shared" si="25"/>
        <v>0</v>
      </c>
      <c r="E556" s="51" t="str">
        <f t="shared" si="24"/>
        <v>20101030</v>
      </c>
      <c r="F556" s="51" t="b">
        <f t="shared" si="26"/>
        <v>1</v>
      </c>
    </row>
    <row r="557" spans="1:6" x14ac:dyDescent="0.35">
      <c r="A557" s="2" t="s">
        <v>1415</v>
      </c>
      <c r="B557" s="2" t="s">
        <v>1448</v>
      </c>
      <c r="C557" s="2" t="s">
        <v>1437</v>
      </c>
      <c r="D557" s="51" t="b">
        <f t="shared" si="25"/>
        <v>0</v>
      </c>
      <c r="E557" s="51" t="str">
        <f t="shared" si="24"/>
        <v>20080530</v>
      </c>
      <c r="F557" s="51" t="b">
        <f t="shared" si="26"/>
        <v>1</v>
      </c>
    </row>
    <row r="558" spans="1:6" x14ac:dyDescent="0.35">
      <c r="A558" s="2" t="s">
        <v>1444</v>
      </c>
      <c r="B558" s="2" t="s">
        <v>1426</v>
      </c>
      <c r="C558" s="2" t="s">
        <v>1442</v>
      </c>
      <c r="D558" s="51" t="b">
        <f t="shared" si="25"/>
        <v>0</v>
      </c>
      <c r="E558" s="51" t="str">
        <f t="shared" si="24"/>
        <v>20151228</v>
      </c>
      <c r="F558" s="51" t="b">
        <f t="shared" si="26"/>
        <v>1</v>
      </c>
    </row>
    <row r="559" spans="1:6" x14ac:dyDescent="0.35">
      <c r="A559" s="2" t="s">
        <v>719</v>
      </c>
      <c r="D559" s="51" t="b">
        <f t="shared" si="25"/>
        <v>1</v>
      </c>
      <c r="E559" s="51" t="str">
        <f t="shared" si="24"/>
        <v>20110331</v>
      </c>
      <c r="F559" s="51" t="b">
        <f t="shared" si="26"/>
        <v>1</v>
      </c>
    </row>
    <row r="560" spans="1:6" x14ac:dyDescent="0.35">
      <c r="A560" s="2" t="s">
        <v>720</v>
      </c>
      <c r="D560" s="51" t="b">
        <f t="shared" si="25"/>
        <v>1</v>
      </c>
      <c r="E560" s="51" t="str">
        <f t="shared" si="24"/>
        <v>20050228</v>
      </c>
      <c r="F560" s="51" t="b">
        <f t="shared" si="26"/>
        <v>1</v>
      </c>
    </row>
    <row r="561" spans="1:6" x14ac:dyDescent="0.35">
      <c r="A561" s="2" t="s">
        <v>692</v>
      </c>
      <c r="D561" s="51" t="b">
        <f t="shared" si="25"/>
        <v>1</v>
      </c>
      <c r="E561" s="51" t="str">
        <f t="shared" si="24"/>
        <v>20050731</v>
      </c>
      <c r="F561" s="51" t="b">
        <f t="shared" si="26"/>
        <v>1</v>
      </c>
    </row>
    <row r="562" spans="1:6" x14ac:dyDescent="0.35">
      <c r="A562" s="2" t="s">
        <v>395</v>
      </c>
      <c r="D562" s="51" t="b">
        <f t="shared" si="25"/>
        <v>1</v>
      </c>
      <c r="E562" s="51" t="str">
        <f t="shared" si="24"/>
        <v>20060831</v>
      </c>
      <c r="F562" s="51" t="b">
        <f t="shared" si="26"/>
        <v>1</v>
      </c>
    </row>
    <row r="563" spans="1:6" x14ac:dyDescent="0.35">
      <c r="A563" s="2" t="s">
        <v>721</v>
      </c>
      <c r="D563" s="51" t="b">
        <f t="shared" si="25"/>
        <v>1</v>
      </c>
      <c r="E563" s="51" t="str">
        <f t="shared" si="24"/>
        <v>20070327</v>
      </c>
      <c r="F563" s="51" t="b">
        <f t="shared" si="26"/>
        <v>1</v>
      </c>
    </row>
    <row r="564" spans="1:6" x14ac:dyDescent="0.35">
      <c r="A564" s="2" t="s">
        <v>722</v>
      </c>
      <c r="D564" s="51" t="b">
        <f t="shared" si="25"/>
        <v>1</v>
      </c>
      <c r="E564" s="51" t="str">
        <f t="shared" si="24"/>
        <v>20070611</v>
      </c>
      <c r="F564" s="51" t="b">
        <f t="shared" si="26"/>
        <v>1</v>
      </c>
    </row>
    <row r="565" spans="1:6" x14ac:dyDescent="0.35">
      <c r="A565" s="2" t="s">
        <v>723</v>
      </c>
      <c r="D565" s="51" t="b">
        <f t="shared" si="25"/>
        <v>1</v>
      </c>
      <c r="E565" s="51" t="str">
        <f t="shared" si="24"/>
        <v>20091031</v>
      </c>
      <c r="F565" s="51" t="b">
        <f t="shared" si="26"/>
        <v>1</v>
      </c>
    </row>
    <row r="566" spans="1:6" x14ac:dyDescent="0.35">
      <c r="A566" s="2" t="s">
        <v>724</v>
      </c>
      <c r="D566" s="51" t="b">
        <f t="shared" si="25"/>
        <v>1</v>
      </c>
      <c r="E566" s="51" t="str">
        <f t="shared" si="24"/>
        <v>20110713</v>
      </c>
      <c r="F566" s="51" t="b">
        <f t="shared" si="26"/>
        <v>1</v>
      </c>
    </row>
    <row r="567" spans="1:6" x14ac:dyDescent="0.35">
      <c r="A567" s="2" t="s">
        <v>725</v>
      </c>
      <c r="D567" s="51" t="b">
        <f t="shared" si="25"/>
        <v>1</v>
      </c>
      <c r="E567" s="51" t="str">
        <f t="shared" si="24"/>
        <v>20101214</v>
      </c>
      <c r="F567" s="51" t="b">
        <f t="shared" si="26"/>
        <v>1</v>
      </c>
    </row>
    <row r="568" spans="1:6" x14ac:dyDescent="0.35">
      <c r="A568" s="2" t="s">
        <v>725</v>
      </c>
      <c r="D568" s="51" t="b">
        <f t="shared" si="25"/>
        <v>1</v>
      </c>
      <c r="E568" s="51" t="str">
        <f t="shared" si="24"/>
        <v>20101214</v>
      </c>
      <c r="F568" s="51" t="b">
        <f t="shared" si="26"/>
        <v>1</v>
      </c>
    </row>
    <row r="569" spans="1:6" x14ac:dyDescent="0.35">
      <c r="A569" s="2" t="s">
        <v>726</v>
      </c>
      <c r="D569" s="51" t="b">
        <f t="shared" si="25"/>
        <v>1</v>
      </c>
      <c r="E569" s="51" t="str">
        <f t="shared" si="24"/>
        <v>20120528</v>
      </c>
      <c r="F569" s="51" t="b">
        <f t="shared" si="26"/>
        <v>1</v>
      </c>
    </row>
    <row r="570" spans="1:6" x14ac:dyDescent="0.35">
      <c r="A570" s="2" t="s">
        <v>727</v>
      </c>
      <c r="D570" s="51" t="b">
        <f t="shared" si="25"/>
        <v>1</v>
      </c>
      <c r="E570" s="51" t="str">
        <f t="shared" si="24"/>
        <v>20120530</v>
      </c>
      <c r="F570" s="51" t="b">
        <f t="shared" si="26"/>
        <v>1</v>
      </c>
    </row>
    <row r="571" spans="1:6" x14ac:dyDescent="0.35">
      <c r="A571" s="2" t="s">
        <v>728</v>
      </c>
      <c r="D571" s="51" t="b">
        <f t="shared" si="25"/>
        <v>1</v>
      </c>
      <c r="E571" s="51" t="str">
        <f t="shared" si="24"/>
        <v>20120627</v>
      </c>
      <c r="F571" s="51" t="b">
        <f t="shared" si="26"/>
        <v>1</v>
      </c>
    </row>
    <row r="572" spans="1:6" x14ac:dyDescent="0.35">
      <c r="A572" s="2" t="s">
        <v>729</v>
      </c>
      <c r="D572" s="51" t="b">
        <f t="shared" si="25"/>
        <v>1</v>
      </c>
      <c r="E572" s="51" t="str">
        <f t="shared" si="24"/>
        <v>20120926</v>
      </c>
      <c r="F572" s="51" t="b">
        <f t="shared" si="26"/>
        <v>1</v>
      </c>
    </row>
    <row r="573" spans="1:6" x14ac:dyDescent="0.35">
      <c r="A573" s="2" t="s">
        <v>588</v>
      </c>
      <c r="D573" s="51" t="b">
        <f t="shared" si="25"/>
        <v>1</v>
      </c>
      <c r="E573" s="51" t="str">
        <f t="shared" si="24"/>
        <v>20121123</v>
      </c>
      <c r="F573" s="51" t="b">
        <f t="shared" si="26"/>
        <v>1</v>
      </c>
    </row>
    <row r="574" spans="1:6" x14ac:dyDescent="0.35">
      <c r="A574" s="2" t="s">
        <v>730</v>
      </c>
      <c r="D574" s="51" t="b">
        <f t="shared" si="25"/>
        <v>1</v>
      </c>
      <c r="E574" s="51" t="str">
        <f t="shared" si="24"/>
        <v>20071019</v>
      </c>
      <c r="F574" s="51" t="b">
        <f t="shared" si="26"/>
        <v>1</v>
      </c>
    </row>
    <row r="575" spans="1:6" x14ac:dyDescent="0.35">
      <c r="A575" s="2" t="s">
        <v>730</v>
      </c>
      <c r="D575" s="51" t="b">
        <f t="shared" si="25"/>
        <v>1</v>
      </c>
      <c r="E575" s="51" t="str">
        <f t="shared" si="24"/>
        <v>20071019</v>
      </c>
      <c r="F575" s="51" t="b">
        <f t="shared" si="26"/>
        <v>1</v>
      </c>
    </row>
    <row r="576" spans="1:6" x14ac:dyDescent="0.35">
      <c r="A576" s="2" t="s">
        <v>730</v>
      </c>
      <c r="D576" s="51" t="b">
        <f t="shared" si="25"/>
        <v>1</v>
      </c>
      <c r="E576" s="51" t="str">
        <f t="shared" si="24"/>
        <v>20071019</v>
      </c>
      <c r="F576" s="51" t="b">
        <f t="shared" si="26"/>
        <v>1</v>
      </c>
    </row>
    <row r="577" spans="1:6" x14ac:dyDescent="0.35">
      <c r="A577" s="2" t="s">
        <v>731</v>
      </c>
      <c r="D577" s="51" t="b">
        <f t="shared" si="25"/>
        <v>1</v>
      </c>
      <c r="E577" s="51" t="str">
        <f t="shared" si="24"/>
        <v>20040915</v>
      </c>
      <c r="F577" s="51" t="b">
        <f t="shared" si="26"/>
        <v>1</v>
      </c>
    </row>
    <row r="578" spans="1:6" x14ac:dyDescent="0.35">
      <c r="A578" s="2" t="s">
        <v>732</v>
      </c>
      <c r="D578" s="51" t="b">
        <f t="shared" si="25"/>
        <v>1</v>
      </c>
      <c r="E578" s="51" t="str">
        <f t="shared" si="24"/>
        <v>20010831</v>
      </c>
      <c r="F578" s="51" t="b">
        <f t="shared" si="26"/>
        <v>1</v>
      </c>
    </row>
    <row r="579" spans="1:6" x14ac:dyDescent="0.35">
      <c r="A579" s="2" t="s">
        <v>733</v>
      </c>
      <c r="D579" s="51" t="b">
        <f t="shared" si="25"/>
        <v>1</v>
      </c>
      <c r="E579" s="51" t="str">
        <f t="shared" ref="E579:E642" si="27">IF(D579,A579,A579&amp;IF(LEN(B579)=2,B579,"0"&amp;B579)&amp;IF(LEN(C579)=2,C579,"0"&amp;C579))</f>
        <v>20020514</v>
      </c>
      <c r="F579" s="51" t="b">
        <f t="shared" si="26"/>
        <v>1</v>
      </c>
    </row>
    <row r="580" spans="1:6" x14ac:dyDescent="0.35">
      <c r="A580" s="2" t="s">
        <v>733</v>
      </c>
      <c r="D580" s="51" t="b">
        <f t="shared" ref="D580:D643" si="28">LEN(A580)=8</f>
        <v>1</v>
      </c>
      <c r="E580" s="51" t="str">
        <f t="shared" si="27"/>
        <v>20020514</v>
      </c>
      <c r="F580" s="51" t="b">
        <f t="shared" ref="F580:F643" si="29">LEN(E580)=8</f>
        <v>1</v>
      </c>
    </row>
    <row r="581" spans="1:6" x14ac:dyDescent="0.35">
      <c r="A581" s="2" t="s">
        <v>734</v>
      </c>
      <c r="D581" s="51" t="b">
        <f t="shared" si="28"/>
        <v>1</v>
      </c>
      <c r="E581" s="51" t="str">
        <f t="shared" si="27"/>
        <v>20060621</v>
      </c>
      <c r="F581" s="51" t="b">
        <f t="shared" si="29"/>
        <v>1</v>
      </c>
    </row>
    <row r="582" spans="1:6" x14ac:dyDescent="0.35">
      <c r="A582" s="2" t="s">
        <v>735</v>
      </c>
      <c r="D582" s="51" t="b">
        <f t="shared" si="28"/>
        <v>1</v>
      </c>
      <c r="E582" s="51" t="str">
        <f t="shared" si="27"/>
        <v>20121010</v>
      </c>
      <c r="F582" s="51" t="b">
        <f t="shared" si="29"/>
        <v>1</v>
      </c>
    </row>
    <row r="583" spans="1:6" x14ac:dyDescent="0.35">
      <c r="A583" s="2" t="s">
        <v>731</v>
      </c>
      <c r="D583" s="51" t="b">
        <f t="shared" si="28"/>
        <v>1</v>
      </c>
      <c r="E583" s="51" t="str">
        <f t="shared" si="27"/>
        <v>20040915</v>
      </c>
      <c r="F583" s="51" t="b">
        <f t="shared" si="29"/>
        <v>1</v>
      </c>
    </row>
    <row r="584" spans="1:6" x14ac:dyDescent="0.35">
      <c r="A584" s="2" t="s">
        <v>736</v>
      </c>
      <c r="D584" s="51" t="b">
        <f t="shared" si="28"/>
        <v>1</v>
      </c>
      <c r="E584" s="51" t="str">
        <f t="shared" si="27"/>
        <v>20030915</v>
      </c>
      <c r="F584" s="51" t="b">
        <f t="shared" si="29"/>
        <v>1</v>
      </c>
    </row>
    <row r="585" spans="1:6" x14ac:dyDescent="0.35">
      <c r="A585" s="2" t="s">
        <v>737</v>
      </c>
      <c r="D585" s="51" t="b">
        <f t="shared" si="28"/>
        <v>1</v>
      </c>
      <c r="E585" s="51" t="str">
        <f t="shared" si="27"/>
        <v>20020812</v>
      </c>
      <c r="F585" s="51" t="b">
        <f t="shared" si="29"/>
        <v>1</v>
      </c>
    </row>
    <row r="586" spans="1:6" x14ac:dyDescent="0.35">
      <c r="A586" s="2" t="s">
        <v>738</v>
      </c>
      <c r="D586" s="51" t="b">
        <f t="shared" si="28"/>
        <v>1</v>
      </c>
      <c r="E586" s="51" t="str">
        <f t="shared" si="27"/>
        <v>20050926</v>
      </c>
      <c r="F586" s="51" t="b">
        <f t="shared" si="29"/>
        <v>1</v>
      </c>
    </row>
    <row r="587" spans="1:6" x14ac:dyDescent="0.35">
      <c r="A587" s="2" t="s">
        <v>584</v>
      </c>
      <c r="D587" s="51" t="b">
        <f t="shared" si="28"/>
        <v>1</v>
      </c>
      <c r="E587" s="51" t="str">
        <f t="shared" si="27"/>
        <v>20080229</v>
      </c>
      <c r="F587" s="51" t="b">
        <f t="shared" si="29"/>
        <v>1</v>
      </c>
    </row>
    <row r="588" spans="1:6" x14ac:dyDescent="0.35">
      <c r="A588" s="2" t="s">
        <v>739</v>
      </c>
      <c r="D588" s="51" t="b">
        <f t="shared" si="28"/>
        <v>1</v>
      </c>
      <c r="E588" s="51" t="str">
        <f t="shared" si="27"/>
        <v>20100308</v>
      </c>
      <c r="F588" s="51" t="b">
        <f t="shared" si="29"/>
        <v>1</v>
      </c>
    </row>
    <row r="589" spans="1:6" x14ac:dyDescent="0.35">
      <c r="A589" s="2" t="s">
        <v>588</v>
      </c>
      <c r="D589" s="51" t="b">
        <f t="shared" si="28"/>
        <v>1</v>
      </c>
      <c r="E589" s="51" t="str">
        <f t="shared" si="27"/>
        <v>20121123</v>
      </c>
      <c r="F589" s="51" t="b">
        <f t="shared" si="29"/>
        <v>1</v>
      </c>
    </row>
    <row r="590" spans="1:6" x14ac:dyDescent="0.35">
      <c r="A590" s="2" t="s">
        <v>740</v>
      </c>
      <c r="D590" s="51" t="b">
        <f t="shared" si="28"/>
        <v>1</v>
      </c>
      <c r="E590" s="51" t="str">
        <f t="shared" si="27"/>
        <v>20120327</v>
      </c>
      <c r="F590" s="51" t="b">
        <f t="shared" si="29"/>
        <v>1</v>
      </c>
    </row>
    <row r="591" spans="1:6" x14ac:dyDescent="0.35">
      <c r="A591" s="2" t="s">
        <v>741</v>
      </c>
      <c r="D591" s="51" t="b">
        <f t="shared" si="28"/>
        <v>1</v>
      </c>
      <c r="E591" s="51" t="str">
        <f t="shared" si="27"/>
        <v>20110131</v>
      </c>
      <c r="F591" s="51" t="b">
        <f t="shared" si="29"/>
        <v>1</v>
      </c>
    </row>
    <row r="592" spans="1:6" x14ac:dyDescent="0.35">
      <c r="A592" s="2" t="s">
        <v>742</v>
      </c>
      <c r="D592" s="51" t="b">
        <f t="shared" si="28"/>
        <v>1</v>
      </c>
      <c r="E592" s="51" t="str">
        <f t="shared" si="27"/>
        <v>20121214</v>
      </c>
      <c r="F592" s="51" t="b">
        <f t="shared" si="29"/>
        <v>1</v>
      </c>
    </row>
    <row r="593" spans="1:6" x14ac:dyDescent="0.35">
      <c r="A593" s="2" t="s">
        <v>743</v>
      </c>
      <c r="D593" s="51" t="b">
        <f t="shared" si="28"/>
        <v>1</v>
      </c>
      <c r="E593" s="51" t="str">
        <f t="shared" si="27"/>
        <v>20020628</v>
      </c>
      <c r="F593" s="51" t="b">
        <f t="shared" si="29"/>
        <v>1</v>
      </c>
    </row>
    <row r="594" spans="1:6" x14ac:dyDescent="0.35">
      <c r="A594" s="2" t="s">
        <v>744</v>
      </c>
      <c r="D594" s="51" t="b">
        <f t="shared" si="28"/>
        <v>1</v>
      </c>
      <c r="E594" s="51" t="str">
        <f t="shared" si="27"/>
        <v>20020731</v>
      </c>
      <c r="F594" s="51" t="b">
        <f t="shared" si="29"/>
        <v>1</v>
      </c>
    </row>
    <row r="595" spans="1:6" x14ac:dyDescent="0.35">
      <c r="A595" s="2" t="s">
        <v>732</v>
      </c>
      <c r="D595" s="51" t="b">
        <f t="shared" si="28"/>
        <v>1</v>
      </c>
      <c r="E595" s="51" t="str">
        <f t="shared" si="27"/>
        <v>20010831</v>
      </c>
      <c r="F595" s="51" t="b">
        <f t="shared" si="29"/>
        <v>1</v>
      </c>
    </row>
    <row r="596" spans="1:6" x14ac:dyDescent="0.35">
      <c r="A596" s="2" t="s">
        <v>732</v>
      </c>
      <c r="D596" s="51" t="b">
        <f t="shared" si="28"/>
        <v>1</v>
      </c>
      <c r="E596" s="51" t="str">
        <f t="shared" si="27"/>
        <v>20010831</v>
      </c>
      <c r="F596" s="51" t="b">
        <f t="shared" si="29"/>
        <v>1</v>
      </c>
    </row>
    <row r="597" spans="1:6" x14ac:dyDescent="0.35">
      <c r="A597" s="2" t="s">
        <v>745</v>
      </c>
      <c r="D597" s="51" t="b">
        <f t="shared" si="28"/>
        <v>1</v>
      </c>
      <c r="E597" s="51" t="str">
        <f t="shared" si="27"/>
        <v>20050317</v>
      </c>
      <c r="F597" s="51" t="b">
        <f t="shared" si="29"/>
        <v>1</v>
      </c>
    </row>
    <row r="598" spans="1:6" x14ac:dyDescent="0.35">
      <c r="A598" s="2" t="s">
        <v>669</v>
      </c>
      <c r="D598" s="51" t="b">
        <f t="shared" si="28"/>
        <v>1</v>
      </c>
      <c r="E598" s="51" t="str">
        <f t="shared" si="27"/>
        <v>20040930</v>
      </c>
      <c r="F598" s="51" t="b">
        <f t="shared" si="29"/>
        <v>1</v>
      </c>
    </row>
    <row r="599" spans="1:6" x14ac:dyDescent="0.35">
      <c r="A599" s="2" t="s">
        <v>594</v>
      </c>
      <c r="D599" s="51" t="b">
        <f t="shared" si="28"/>
        <v>1</v>
      </c>
      <c r="E599" s="51" t="str">
        <f t="shared" si="27"/>
        <v>20071231</v>
      </c>
      <c r="F599" s="51" t="b">
        <f t="shared" si="29"/>
        <v>1</v>
      </c>
    </row>
    <row r="600" spans="1:6" x14ac:dyDescent="0.35">
      <c r="A600" s="2" t="s">
        <v>746</v>
      </c>
      <c r="D600" s="51" t="b">
        <f t="shared" si="28"/>
        <v>1</v>
      </c>
      <c r="E600" s="51" t="str">
        <f t="shared" si="27"/>
        <v>20110511</v>
      </c>
      <c r="F600" s="51" t="b">
        <f t="shared" si="29"/>
        <v>1</v>
      </c>
    </row>
    <row r="601" spans="1:6" x14ac:dyDescent="0.35">
      <c r="A601" s="2" t="s">
        <v>747</v>
      </c>
      <c r="D601" s="51" t="b">
        <f t="shared" si="28"/>
        <v>1</v>
      </c>
      <c r="E601" s="51" t="str">
        <f t="shared" si="27"/>
        <v>20060327</v>
      </c>
      <c r="F601" s="51" t="b">
        <f t="shared" si="29"/>
        <v>1</v>
      </c>
    </row>
    <row r="602" spans="1:6" x14ac:dyDescent="0.35">
      <c r="A602" s="2" t="s">
        <v>748</v>
      </c>
      <c r="D602" s="51" t="b">
        <f t="shared" si="28"/>
        <v>1</v>
      </c>
      <c r="E602" s="51" t="str">
        <f t="shared" si="27"/>
        <v>20071129</v>
      </c>
      <c r="F602" s="51" t="b">
        <f t="shared" si="29"/>
        <v>1</v>
      </c>
    </row>
    <row r="603" spans="1:6" x14ac:dyDescent="0.35">
      <c r="A603" s="2" t="s">
        <v>748</v>
      </c>
      <c r="D603" s="51" t="b">
        <f t="shared" si="28"/>
        <v>1</v>
      </c>
      <c r="E603" s="51" t="str">
        <f t="shared" si="27"/>
        <v>20071129</v>
      </c>
      <c r="F603" s="51" t="b">
        <f t="shared" si="29"/>
        <v>1</v>
      </c>
    </row>
    <row r="604" spans="1:6" x14ac:dyDescent="0.35">
      <c r="A604" s="2" t="s">
        <v>748</v>
      </c>
      <c r="D604" s="51" t="b">
        <f t="shared" si="28"/>
        <v>1</v>
      </c>
      <c r="E604" s="51" t="str">
        <f t="shared" si="27"/>
        <v>20071129</v>
      </c>
      <c r="F604" s="51" t="b">
        <f t="shared" si="29"/>
        <v>1</v>
      </c>
    </row>
    <row r="605" spans="1:6" x14ac:dyDescent="0.35">
      <c r="A605" s="2" t="s">
        <v>749</v>
      </c>
      <c r="D605" s="51" t="b">
        <f t="shared" si="28"/>
        <v>1</v>
      </c>
      <c r="E605" s="51" t="str">
        <f t="shared" si="27"/>
        <v>20081203</v>
      </c>
      <c r="F605" s="51" t="b">
        <f t="shared" si="29"/>
        <v>1</v>
      </c>
    </row>
    <row r="606" spans="1:6" x14ac:dyDescent="0.35">
      <c r="A606" s="2" t="s">
        <v>750</v>
      </c>
      <c r="D606" s="51" t="b">
        <f t="shared" si="28"/>
        <v>1</v>
      </c>
      <c r="E606" s="51" t="str">
        <f t="shared" si="27"/>
        <v>20091016</v>
      </c>
      <c r="F606" s="51" t="b">
        <f t="shared" si="29"/>
        <v>1</v>
      </c>
    </row>
    <row r="607" spans="1:6" x14ac:dyDescent="0.35">
      <c r="A607" s="2" t="s">
        <v>751</v>
      </c>
      <c r="D607" s="51" t="b">
        <f t="shared" si="28"/>
        <v>1</v>
      </c>
      <c r="E607" s="51" t="str">
        <f t="shared" si="27"/>
        <v>20080822</v>
      </c>
      <c r="F607" s="51" t="b">
        <f t="shared" si="29"/>
        <v>1</v>
      </c>
    </row>
    <row r="608" spans="1:6" x14ac:dyDescent="0.35">
      <c r="A608" s="2" t="s">
        <v>732</v>
      </c>
      <c r="D608" s="51" t="b">
        <f t="shared" si="28"/>
        <v>1</v>
      </c>
      <c r="E608" s="51" t="str">
        <f t="shared" si="27"/>
        <v>20010831</v>
      </c>
      <c r="F608" s="51" t="b">
        <f t="shared" si="29"/>
        <v>1</v>
      </c>
    </row>
    <row r="609" spans="1:6" x14ac:dyDescent="0.35">
      <c r="A609" s="2" t="s">
        <v>732</v>
      </c>
      <c r="D609" s="51" t="b">
        <f t="shared" si="28"/>
        <v>1</v>
      </c>
      <c r="E609" s="51" t="str">
        <f t="shared" si="27"/>
        <v>20010831</v>
      </c>
      <c r="F609" s="51" t="b">
        <f t="shared" si="29"/>
        <v>1</v>
      </c>
    </row>
    <row r="610" spans="1:6" x14ac:dyDescent="0.35">
      <c r="A610" s="2" t="s">
        <v>732</v>
      </c>
      <c r="D610" s="51" t="b">
        <f t="shared" si="28"/>
        <v>1</v>
      </c>
      <c r="E610" s="51" t="str">
        <f t="shared" si="27"/>
        <v>20010831</v>
      </c>
      <c r="F610" s="51" t="b">
        <f t="shared" si="29"/>
        <v>1</v>
      </c>
    </row>
    <row r="611" spans="1:6" x14ac:dyDescent="0.35">
      <c r="A611" s="2" t="s">
        <v>752</v>
      </c>
      <c r="D611" s="51" t="b">
        <f t="shared" si="28"/>
        <v>1</v>
      </c>
      <c r="E611" s="51" t="str">
        <f t="shared" si="27"/>
        <v>20130307</v>
      </c>
      <c r="F611" s="51" t="b">
        <f t="shared" si="29"/>
        <v>1</v>
      </c>
    </row>
    <row r="612" spans="1:6" x14ac:dyDescent="0.35">
      <c r="A612" s="2" t="s">
        <v>753</v>
      </c>
      <c r="D612" s="51" t="b">
        <f t="shared" si="28"/>
        <v>1</v>
      </c>
      <c r="E612" s="51" t="str">
        <f t="shared" si="27"/>
        <v>20130924</v>
      </c>
      <c r="F612" s="51" t="b">
        <f t="shared" si="29"/>
        <v>1</v>
      </c>
    </row>
    <row r="613" spans="1:6" x14ac:dyDescent="0.35">
      <c r="A613" s="2" t="s">
        <v>754</v>
      </c>
      <c r="D613" s="51" t="b">
        <f t="shared" si="28"/>
        <v>1</v>
      </c>
      <c r="E613" s="51" t="str">
        <f t="shared" si="27"/>
        <v>20131216</v>
      </c>
      <c r="F613" s="51" t="b">
        <f t="shared" si="29"/>
        <v>1</v>
      </c>
    </row>
    <row r="614" spans="1:6" x14ac:dyDescent="0.35">
      <c r="A614" s="2" t="s">
        <v>754</v>
      </c>
      <c r="D614" s="51" t="b">
        <f t="shared" si="28"/>
        <v>1</v>
      </c>
      <c r="E614" s="51" t="str">
        <f t="shared" si="27"/>
        <v>20131216</v>
      </c>
      <c r="F614" s="51" t="b">
        <f t="shared" si="29"/>
        <v>1</v>
      </c>
    </row>
    <row r="615" spans="1:6" x14ac:dyDescent="0.35">
      <c r="A615" s="2" t="s">
        <v>755</v>
      </c>
      <c r="D615" s="51" t="b">
        <f t="shared" si="28"/>
        <v>1</v>
      </c>
      <c r="E615" s="51" t="str">
        <f t="shared" si="27"/>
        <v>20140110</v>
      </c>
      <c r="F615" s="51" t="b">
        <f t="shared" si="29"/>
        <v>1</v>
      </c>
    </row>
    <row r="616" spans="1:6" x14ac:dyDescent="0.35">
      <c r="A616" s="2" t="s">
        <v>755</v>
      </c>
      <c r="D616" s="51" t="b">
        <f t="shared" si="28"/>
        <v>1</v>
      </c>
      <c r="E616" s="51" t="str">
        <f t="shared" si="27"/>
        <v>20140110</v>
      </c>
      <c r="F616" s="51" t="b">
        <f t="shared" si="29"/>
        <v>1</v>
      </c>
    </row>
    <row r="617" spans="1:6" x14ac:dyDescent="0.35">
      <c r="A617" s="2" t="s">
        <v>755</v>
      </c>
      <c r="D617" s="51" t="b">
        <f t="shared" si="28"/>
        <v>1</v>
      </c>
      <c r="E617" s="51" t="str">
        <f t="shared" si="27"/>
        <v>20140110</v>
      </c>
      <c r="F617" s="51" t="b">
        <f t="shared" si="29"/>
        <v>1</v>
      </c>
    </row>
    <row r="618" spans="1:6" x14ac:dyDescent="0.35">
      <c r="A618" s="2" t="s">
        <v>756</v>
      </c>
      <c r="D618" s="51" t="b">
        <f t="shared" si="28"/>
        <v>1</v>
      </c>
      <c r="E618" s="51" t="str">
        <f t="shared" si="27"/>
        <v>20141111</v>
      </c>
      <c r="F618" s="51" t="b">
        <f t="shared" si="29"/>
        <v>1</v>
      </c>
    </row>
    <row r="619" spans="1:6" x14ac:dyDescent="0.35">
      <c r="A619" s="2" t="s">
        <v>757</v>
      </c>
      <c r="D619" s="51" t="b">
        <f t="shared" si="28"/>
        <v>1</v>
      </c>
      <c r="E619" s="51" t="str">
        <f t="shared" si="27"/>
        <v>20141208</v>
      </c>
      <c r="F619" s="51" t="b">
        <f t="shared" si="29"/>
        <v>1</v>
      </c>
    </row>
    <row r="620" spans="1:6" x14ac:dyDescent="0.35">
      <c r="A620" s="2" t="s">
        <v>758</v>
      </c>
      <c r="D620" s="51" t="b">
        <f t="shared" si="28"/>
        <v>1</v>
      </c>
      <c r="E620" s="51" t="str">
        <f t="shared" si="27"/>
        <v>20150121</v>
      </c>
      <c r="F620" s="51" t="b">
        <f t="shared" si="29"/>
        <v>1</v>
      </c>
    </row>
    <row r="621" spans="1:6" x14ac:dyDescent="0.35">
      <c r="A621" s="2" t="s">
        <v>758</v>
      </c>
      <c r="D621" s="51" t="b">
        <f t="shared" si="28"/>
        <v>1</v>
      </c>
      <c r="E621" s="51" t="str">
        <f t="shared" si="27"/>
        <v>20150121</v>
      </c>
      <c r="F621" s="51" t="b">
        <f t="shared" si="29"/>
        <v>1</v>
      </c>
    </row>
    <row r="622" spans="1:6" x14ac:dyDescent="0.35">
      <c r="A622" s="2" t="s">
        <v>759</v>
      </c>
      <c r="D622" s="51" t="b">
        <f t="shared" si="28"/>
        <v>1</v>
      </c>
      <c r="E622" s="51" t="str">
        <f t="shared" si="27"/>
        <v>20141226</v>
      </c>
      <c r="F622" s="51" t="b">
        <f t="shared" si="29"/>
        <v>1</v>
      </c>
    </row>
    <row r="623" spans="1:6" x14ac:dyDescent="0.35">
      <c r="A623" s="2" t="s">
        <v>760</v>
      </c>
      <c r="D623" s="51" t="b">
        <f t="shared" si="28"/>
        <v>1</v>
      </c>
      <c r="E623" s="51" t="str">
        <f t="shared" si="27"/>
        <v>20150421</v>
      </c>
      <c r="F623" s="51" t="b">
        <f t="shared" si="29"/>
        <v>1</v>
      </c>
    </row>
    <row r="624" spans="1:6" x14ac:dyDescent="0.35">
      <c r="A624" s="2" t="s">
        <v>761</v>
      </c>
      <c r="D624" s="51" t="b">
        <f t="shared" si="28"/>
        <v>1</v>
      </c>
      <c r="E624" s="51" t="str">
        <f t="shared" si="27"/>
        <v>20150605</v>
      </c>
      <c r="F624" s="51" t="b">
        <f t="shared" si="29"/>
        <v>1</v>
      </c>
    </row>
    <row r="625" spans="1:6" x14ac:dyDescent="0.35">
      <c r="A625" s="2" t="s">
        <v>762</v>
      </c>
      <c r="D625" s="51" t="b">
        <f t="shared" si="28"/>
        <v>1</v>
      </c>
      <c r="E625" s="51" t="str">
        <f t="shared" si="27"/>
        <v>20150609</v>
      </c>
      <c r="F625" s="51" t="b">
        <f t="shared" si="29"/>
        <v>1</v>
      </c>
    </row>
    <row r="626" spans="1:6" x14ac:dyDescent="0.35">
      <c r="A626" s="2" t="s">
        <v>763</v>
      </c>
      <c r="D626" s="51" t="b">
        <f t="shared" si="28"/>
        <v>1</v>
      </c>
      <c r="E626" s="51" t="str">
        <f t="shared" si="27"/>
        <v>20150720</v>
      </c>
      <c r="F626" s="51" t="b">
        <f t="shared" si="29"/>
        <v>1</v>
      </c>
    </row>
    <row r="627" spans="1:6" x14ac:dyDescent="0.35">
      <c r="A627" s="2" t="s">
        <v>764</v>
      </c>
      <c r="D627" s="51" t="b">
        <f t="shared" si="28"/>
        <v>1</v>
      </c>
      <c r="E627" s="51" t="str">
        <f t="shared" si="27"/>
        <v>20071031</v>
      </c>
      <c r="F627" s="51" t="b">
        <f t="shared" si="29"/>
        <v>1</v>
      </c>
    </row>
    <row r="628" spans="1:6" x14ac:dyDescent="0.35">
      <c r="A628" s="2" t="s">
        <v>765</v>
      </c>
      <c r="D628" s="51" t="b">
        <f t="shared" si="28"/>
        <v>1</v>
      </c>
      <c r="E628" s="51" t="str">
        <f t="shared" si="27"/>
        <v>20151023</v>
      </c>
      <c r="F628" s="51" t="b">
        <f t="shared" si="29"/>
        <v>1</v>
      </c>
    </row>
    <row r="629" spans="1:6" x14ac:dyDescent="0.35">
      <c r="A629" s="2" t="s">
        <v>590</v>
      </c>
      <c r="D629" s="51" t="b">
        <f t="shared" si="28"/>
        <v>1</v>
      </c>
      <c r="E629" s="51" t="str">
        <f t="shared" si="27"/>
        <v>20080120</v>
      </c>
      <c r="F629" s="51" t="b">
        <f t="shared" si="29"/>
        <v>1</v>
      </c>
    </row>
    <row r="630" spans="1:6" x14ac:dyDescent="0.35">
      <c r="A630" s="2" t="s">
        <v>591</v>
      </c>
      <c r="D630" s="51" t="b">
        <f t="shared" si="28"/>
        <v>1</v>
      </c>
      <c r="E630" s="51" t="str">
        <f t="shared" si="27"/>
        <v>20100201</v>
      </c>
      <c r="F630" s="51" t="b">
        <f t="shared" si="29"/>
        <v>1</v>
      </c>
    </row>
    <row r="631" spans="1:6" x14ac:dyDescent="0.35">
      <c r="A631" s="2" t="s">
        <v>592</v>
      </c>
      <c r="D631" s="51" t="b">
        <f t="shared" si="28"/>
        <v>1</v>
      </c>
      <c r="E631" s="51" t="str">
        <f t="shared" si="27"/>
        <v>20100531</v>
      </c>
      <c r="F631" s="51" t="b">
        <f t="shared" si="29"/>
        <v>1</v>
      </c>
    </row>
    <row r="632" spans="1:6" x14ac:dyDescent="0.35">
      <c r="A632" s="2" t="s">
        <v>593</v>
      </c>
      <c r="D632" s="51" t="b">
        <f t="shared" si="28"/>
        <v>1</v>
      </c>
      <c r="E632" s="51" t="str">
        <f t="shared" si="27"/>
        <v>20101215</v>
      </c>
      <c r="F632" s="51" t="b">
        <f t="shared" si="29"/>
        <v>1</v>
      </c>
    </row>
    <row r="633" spans="1:6" x14ac:dyDescent="0.35">
      <c r="A633" s="2" t="s">
        <v>594</v>
      </c>
      <c r="D633" s="51" t="b">
        <f t="shared" si="28"/>
        <v>1</v>
      </c>
      <c r="E633" s="51" t="str">
        <f t="shared" si="27"/>
        <v>20071231</v>
      </c>
      <c r="F633" s="51" t="b">
        <f t="shared" si="29"/>
        <v>1</v>
      </c>
    </row>
    <row r="634" spans="1:6" x14ac:dyDescent="0.35">
      <c r="A634" s="2" t="s">
        <v>594</v>
      </c>
      <c r="D634" s="51" t="b">
        <f t="shared" si="28"/>
        <v>1</v>
      </c>
      <c r="E634" s="51" t="str">
        <f t="shared" si="27"/>
        <v>20071231</v>
      </c>
      <c r="F634" s="51" t="b">
        <f t="shared" si="29"/>
        <v>1</v>
      </c>
    </row>
    <row r="635" spans="1:6" x14ac:dyDescent="0.35">
      <c r="A635" s="2" t="s">
        <v>594</v>
      </c>
      <c r="D635" s="51" t="b">
        <f t="shared" si="28"/>
        <v>1</v>
      </c>
      <c r="E635" s="51" t="str">
        <f t="shared" si="27"/>
        <v>20071231</v>
      </c>
      <c r="F635" s="51" t="b">
        <f t="shared" si="29"/>
        <v>1</v>
      </c>
    </row>
    <row r="636" spans="1:6" x14ac:dyDescent="0.35">
      <c r="A636" s="2" t="s">
        <v>594</v>
      </c>
      <c r="D636" s="51" t="b">
        <f t="shared" si="28"/>
        <v>1</v>
      </c>
      <c r="E636" s="51" t="str">
        <f t="shared" si="27"/>
        <v>20071231</v>
      </c>
      <c r="F636" s="51" t="b">
        <f t="shared" si="29"/>
        <v>1</v>
      </c>
    </row>
    <row r="637" spans="1:6" x14ac:dyDescent="0.35">
      <c r="A637" s="2" t="s">
        <v>595</v>
      </c>
      <c r="D637" s="51" t="b">
        <f t="shared" si="28"/>
        <v>1</v>
      </c>
      <c r="E637" s="51" t="str">
        <f t="shared" si="27"/>
        <v>20120220</v>
      </c>
      <c r="F637" s="51" t="b">
        <f t="shared" si="29"/>
        <v>1</v>
      </c>
    </row>
    <row r="638" spans="1:6" x14ac:dyDescent="0.35">
      <c r="A638" s="2" t="s">
        <v>594</v>
      </c>
      <c r="D638" s="51" t="b">
        <f t="shared" si="28"/>
        <v>1</v>
      </c>
      <c r="E638" s="51" t="str">
        <f t="shared" si="27"/>
        <v>20071231</v>
      </c>
      <c r="F638" s="51" t="b">
        <f t="shared" si="29"/>
        <v>1</v>
      </c>
    </row>
    <row r="639" spans="1:6" x14ac:dyDescent="0.35">
      <c r="A639" s="2" t="s">
        <v>596</v>
      </c>
      <c r="D639" s="51" t="b">
        <f t="shared" si="28"/>
        <v>1</v>
      </c>
      <c r="E639" s="51" t="str">
        <f t="shared" si="27"/>
        <v>20071220</v>
      </c>
      <c r="F639" s="51" t="b">
        <f t="shared" si="29"/>
        <v>1</v>
      </c>
    </row>
    <row r="640" spans="1:6" x14ac:dyDescent="0.35">
      <c r="A640" s="2" t="s">
        <v>594</v>
      </c>
      <c r="D640" s="51" t="b">
        <f t="shared" si="28"/>
        <v>1</v>
      </c>
      <c r="E640" s="51" t="str">
        <f t="shared" si="27"/>
        <v>20071231</v>
      </c>
      <c r="F640" s="51" t="b">
        <f t="shared" si="29"/>
        <v>1</v>
      </c>
    </row>
    <row r="641" spans="1:6" x14ac:dyDescent="0.35">
      <c r="A641" s="2" t="s">
        <v>596</v>
      </c>
      <c r="D641" s="51" t="b">
        <f t="shared" si="28"/>
        <v>1</v>
      </c>
      <c r="E641" s="51" t="str">
        <f t="shared" si="27"/>
        <v>20071220</v>
      </c>
      <c r="F641" s="51" t="b">
        <f t="shared" si="29"/>
        <v>1</v>
      </c>
    </row>
    <row r="642" spans="1:6" x14ac:dyDescent="0.35">
      <c r="A642" s="2" t="s">
        <v>595</v>
      </c>
      <c r="D642" s="51" t="b">
        <f t="shared" si="28"/>
        <v>1</v>
      </c>
      <c r="E642" s="51" t="str">
        <f t="shared" si="27"/>
        <v>20120220</v>
      </c>
      <c r="F642" s="51" t="b">
        <f t="shared" si="29"/>
        <v>1</v>
      </c>
    </row>
    <row r="643" spans="1:6" x14ac:dyDescent="0.35">
      <c r="A643" s="2" t="s">
        <v>597</v>
      </c>
      <c r="D643" s="51" t="b">
        <f t="shared" si="28"/>
        <v>1</v>
      </c>
      <c r="E643" s="51" t="str">
        <f t="shared" ref="E643:E706" si="30">IF(D643,A643,A643&amp;IF(LEN(B643)=2,B643,"0"&amp;B643)&amp;IF(LEN(C643)=2,C643,"0"&amp;C643))</f>
        <v>20120731</v>
      </c>
      <c r="F643" s="51" t="b">
        <f t="shared" si="29"/>
        <v>1</v>
      </c>
    </row>
    <row r="644" spans="1:6" x14ac:dyDescent="0.35">
      <c r="A644" s="2" t="s">
        <v>597</v>
      </c>
      <c r="D644" s="51" t="b">
        <f t="shared" ref="D644:D707" si="31">LEN(A644)=8</f>
        <v>1</v>
      </c>
      <c r="E644" s="51" t="str">
        <f t="shared" si="30"/>
        <v>20120731</v>
      </c>
      <c r="F644" s="51" t="b">
        <f t="shared" ref="F644:F707" si="32">LEN(E644)=8</f>
        <v>1</v>
      </c>
    </row>
    <row r="645" spans="1:6" x14ac:dyDescent="0.35">
      <c r="A645" s="2" t="s">
        <v>597</v>
      </c>
      <c r="D645" s="51" t="b">
        <f t="shared" si="31"/>
        <v>1</v>
      </c>
      <c r="E645" s="51" t="str">
        <f t="shared" si="30"/>
        <v>20120731</v>
      </c>
      <c r="F645" s="51" t="b">
        <f t="shared" si="32"/>
        <v>1</v>
      </c>
    </row>
    <row r="646" spans="1:6" x14ac:dyDescent="0.35">
      <c r="A646" s="2" t="s">
        <v>597</v>
      </c>
      <c r="D646" s="51" t="b">
        <f t="shared" si="31"/>
        <v>1</v>
      </c>
      <c r="E646" s="51" t="str">
        <f t="shared" si="30"/>
        <v>20120731</v>
      </c>
      <c r="F646" s="51" t="b">
        <f t="shared" si="32"/>
        <v>1</v>
      </c>
    </row>
    <row r="647" spans="1:6" x14ac:dyDescent="0.35">
      <c r="A647" s="2" t="s">
        <v>597</v>
      </c>
      <c r="D647" s="51" t="b">
        <f t="shared" si="31"/>
        <v>1</v>
      </c>
      <c r="E647" s="51" t="str">
        <f t="shared" si="30"/>
        <v>20120731</v>
      </c>
      <c r="F647" s="51" t="b">
        <f t="shared" si="32"/>
        <v>1</v>
      </c>
    </row>
    <row r="648" spans="1:6" x14ac:dyDescent="0.35">
      <c r="A648" s="2" t="s">
        <v>597</v>
      </c>
      <c r="D648" s="51" t="b">
        <f t="shared" si="31"/>
        <v>1</v>
      </c>
      <c r="E648" s="51" t="str">
        <f t="shared" si="30"/>
        <v>20120731</v>
      </c>
      <c r="F648" s="51" t="b">
        <f t="shared" si="32"/>
        <v>1</v>
      </c>
    </row>
    <row r="649" spans="1:6" x14ac:dyDescent="0.35">
      <c r="A649" s="2" t="s">
        <v>597</v>
      </c>
      <c r="D649" s="51" t="b">
        <f t="shared" si="31"/>
        <v>1</v>
      </c>
      <c r="E649" s="51" t="str">
        <f t="shared" si="30"/>
        <v>20120731</v>
      </c>
      <c r="F649" s="51" t="b">
        <f t="shared" si="32"/>
        <v>1</v>
      </c>
    </row>
    <row r="650" spans="1:6" x14ac:dyDescent="0.35">
      <c r="A650" s="2" t="s">
        <v>597</v>
      </c>
      <c r="D650" s="51" t="b">
        <f t="shared" si="31"/>
        <v>1</v>
      </c>
      <c r="E650" s="51" t="str">
        <f t="shared" si="30"/>
        <v>20120731</v>
      </c>
      <c r="F650" s="51" t="b">
        <f t="shared" si="32"/>
        <v>1</v>
      </c>
    </row>
    <row r="651" spans="1:6" x14ac:dyDescent="0.35">
      <c r="A651" s="2" t="s">
        <v>597</v>
      </c>
      <c r="D651" s="51" t="b">
        <f t="shared" si="31"/>
        <v>1</v>
      </c>
      <c r="E651" s="51" t="str">
        <f t="shared" si="30"/>
        <v>20120731</v>
      </c>
      <c r="F651" s="51" t="b">
        <f t="shared" si="32"/>
        <v>1</v>
      </c>
    </row>
    <row r="652" spans="1:6" x14ac:dyDescent="0.35">
      <c r="A652" s="2" t="s">
        <v>597</v>
      </c>
      <c r="D652" s="51" t="b">
        <f t="shared" si="31"/>
        <v>1</v>
      </c>
      <c r="E652" s="51" t="str">
        <f t="shared" si="30"/>
        <v>20120731</v>
      </c>
      <c r="F652" s="51" t="b">
        <f t="shared" si="32"/>
        <v>1</v>
      </c>
    </row>
    <row r="653" spans="1:6" x14ac:dyDescent="0.35">
      <c r="A653" s="2" t="s">
        <v>597</v>
      </c>
      <c r="D653" s="51" t="b">
        <f t="shared" si="31"/>
        <v>1</v>
      </c>
      <c r="E653" s="51" t="str">
        <f t="shared" si="30"/>
        <v>20120731</v>
      </c>
      <c r="F653" s="51" t="b">
        <f t="shared" si="32"/>
        <v>1</v>
      </c>
    </row>
    <row r="654" spans="1:6" x14ac:dyDescent="0.35">
      <c r="A654" s="2" t="s">
        <v>597</v>
      </c>
      <c r="D654" s="51" t="b">
        <f t="shared" si="31"/>
        <v>1</v>
      </c>
      <c r="E654" s="51" t="str">
        <f t="shared" si="30"/>
        <v>20120731</v>
      </c>
      <c r="F654" s="51" t="b">
        <f t="shared" si="32"/>
        <v>1</v>
      </c>
    </row>
    <row r="655" spans="1:6" x14ac:dyDescent="0.35">
      <c r="A655" s="2" t="s">
        <v>597</v>
      </c>
      <c r="D655" s="51" t="b">
        <f t="shared" si="31"/>
        <v>1</v>
      </c>
      <c r="E655" s="51" t="str">
        <f t="shared" si="30"/>
        <v>20120731</v>
      </c>
      <c r="F655" s="51" t="b">
        <f t="shared" si="32"/>
        <v>1</v>
      </c>
    </row>
    <row r="656" spans="1:6" x14ac:dyDescent="0.35">
      <c r="A656" s="2" t="s">
        <v>597</v>
      </c>
      <c r="D656" s="51" t="b">
        <f t="shared" si="31"/>
        <v>1</v>
      </c>
      <c r="E656" s="51" t="str">
        <f t="shared" si="30"/>
        <v>20120731</v>
      </c>
      <c r="F656" s="51" t="b">
        <f t="shared" si="32"/>
        <v>1</v>
      </c>
    </row>
    <row r="657" spans="1:6" x14ac:dyDescent="0.35">
      <c r="A657" s="2" t="s">
        <v>597</v>
      </c>
      <c r="D657" s="51" t="b">
        <f t="shared" si="31"/>
        <v>1</v>
      </c>
      <c r="E657" s="51" t="str">
        <f t="shared" si="30"/>
        <v>20120731</v>
      </c>
      <c r="F657" s="51" t="b">
        <f t="shared" si="32"/>
        <v>1</v>
      </c>
    </row>
    <row r="658" spans="1:6" x14ac:dyDescent="0.35">
      <c r="A658" s="2" t="s">
        <v>597</v>
      </c>
      <c r="D658" s="51" t="b">
        <f t="shared" si="31"/>
        <v>1</v>
      </c>
      <c r="E658" s="51" t="str">
        <f t="shared" si="30"/>
        <v>20120731</v>
      </c>
      <c r="F658" s="51" t="b">
        <f t="shared" si="32"/>
        <v>1</v>
      </c>
    </row>
    <row r="659" spans="1:6" x14ac:dyDescent="0.35">
      <c r="A659" s="2" t="s">
        <v>598</v>
      </c>
      <c r="D659" s="51" t="b">
        <f t="shared" si="31"/>
        <v>1</v>
      </c>
      <c r="E659" s="51" t="str">
        <f t="shared" si="30"/>
        <v>20080220</v>
      </c>
      <c r="F659" s="51" t="b">
        <f t="shared" si="32"/>
        <v>1</v>
      </c>
    </row>
    <row r="660" spans="1:6" x14ac:dyDescent="0.35">
      <c r="A660" s="2" t="s">
        <v>599</v>
      </c>
      <c r="D660" s="51" t="b">
        <f t="shared" si="31"/>
        <v>1</v>
      </c>
      <c r="E660" s="51" t="str">
        <f t="shared" si="30"/>
        <v>20050220</v>
      </c>
      <c r="F660" s="51" t="b">
        <f t="shared" si="32"/>
        <v>1</v>
      </c>
    </row>
    <row r="661" spans="1:6" x14ac:dyDescent="0.35">
      <c r="A661" s="2" t="s">
        <v>598</v>
      </c>
      <c r="D661" s="51" t="b">
        <f t="shared" si="31"/>
        <v>1</v>
      </c>
      <c r="E661" s="51" t="str">
        <f t="shared" si="30"/>
        <v>20080220</v>
      </c>
      <c r="F661" s="51" t="b">
        <f t="shared" si="32"/>
        <v>1</v>
      </c>
    </row>
    <row r="662" spans="1:6" x14ac:dyDescent="0.35">
      <c r="A662" s="2" t="s">
        <v>598</v>
      </c>
      <c r="D662" s="51" t="b">
        <f t="shared" si="31"/>
        <v>1</v>
      </c>
      <c r="E662" s="51" t="str">
        <f t="shared" si="30"/>
        <v>20080220</v>
      </c>
      <c r="F662" s="51" t="b">
        <f t="shared" si="32"/>
        <v>1</v>
      </c>
    </row>
    <row r="663" spans="1:6" x14ac:dyDescent="0.35">
      <c r="A663" s="2" t="s">
        <v>598</v>
      </c>
      <c r="D663" s="51" t="b">
        <f t="shared" si="31"/>
        <v>1</v>
      </c>
      <c r="E663" s="51" t="str">
        <f t="shared" si="30"/>
        <v>20080220</v>
      </c>
      <c r="F663" s="51" t="b">
        <f t="shared" si="32"/>
        <v>1</v>
      </c>
    </row>
    <row r="664" spans="1:6" x14ac:dyDescent="0.35">
      <c r="A664" s="2" t="s">
        <v>598</v>
      </c>
      <c r="D664" s="51" t="b">
        <f t="shared" si="31"/>
        <v>1</v>
      </c>
      <c r="E664" s="51" t="str">
        <f t="shared" si="30"/>
        <v>20080220</v>
      </c>
      <c r="F664" s="51" t="b">
        <f t="shared" si="32"/>
        <v>1</v>
      </c>
    </row>
    <row r="665" spans="1:6" x14ac:dyDescent="0.35">
      <c r="A665" s="2" t="s">
        <v>599</v>
      </c>
      <c r="D665" s="51" t="b">
        <f t="shared" si="31"/>
        <v>1</v>
      </c>
      <c r="E665" s="51" t="str">
        <f t="shared" si="30"/>
        <v>20050220</v>
      </c>
      <c r="F665" s="51" t="b">
        <f t="shared" si="32"/>
        <v>1</v>
      </c>
    </row>
    <row r="666" spans="1:6" x14ac:dyDescent="0.35">
      <c r="A666" s="2" t="s">
        <v>600</v>
      </c>
      <c r="D666" s="51" t="b">
        <f t="shared" si="31"/>
        <v>1</v>
      </c>
      <c r="E666" s="51" t="str">
        <f t="shared" si="30"/>
        <v>20050820</v>
      </c>
      <c r="F666" s="51" t="b">
        <f t="shared" si="32"/>
        <v>1</v>
      </c>
    </row>
    <row r="667" spans="1:6" x14ac:dyDescent="0.35">
      <c r="A667" s="2" t="s">
        <v>601</v>
      </c>
      <c r="D667" s="51" t="b">
        <f t="shared" si="31"/>
        <v>1</v>
      </c>
      <c r="E667" s="51" t="str">
        <f t="shared" si="30"/>
        <v>20120420</v>
      </c>
      <c r="F667" s="51" t="b">
        <f t="shared" si="32"/>
        <v>1</v>
      </c>
    </row>
    <row r="668" spans="1:6" x14ac:dyDescent="0.35">
      <c r="A668" s="2" t="s">
        <v>601</v>
      </c>
      <c r="D668" s="51" t="b">
        <f t="shared" si="31"/>
        <v>1</v>
      </c>
      <c r="E668" s="51" t="str">
        <f t="shared" si="30"/>
        <v>20120420</v>
      </c>
      <c r="F668" s="51" t="b">
        <f t="shared" si="32"/>
        <v>1</v>
      </c>
    </row>
    <row r="669" spans="1:6" x14ac:dyDescent="0.35">
      <c r="A669" s="2" t="s">
        <v>601</v>
      </c>
      <c r="D669" s="51" t="b">
        <f t="shared" si="31"/>
        <v>1</v>
      </c>
      <c r="E669" s="51" t="str">
        <f t="shared" si="30"/>
        <v>20120420</v>
      </c>
      <c r="F669" s="51" t="b">
        <f t="shared" si="32"/>
        <v>1</v>
      </c>
    </row>
    <row r="670" spans="1:6" x14ac:dyDescent="0.35">
      <c r="A670" s="2" t="s">
        <v>516</v>
      </c>
      <c r="D670" s="51" t="b">
        <f t="shared" si="31"/>
        <v>1</v>
      </c>
      <c r="E670" s="51" t="str">
        <f t="shared" si="30"/>
        <v>20111230</v>
      </c>
      <c r="F670" s="51" t="b">
        <f t="shared" si="32"/>
        <v>1</v>
      </c>
    </row>
    <row r="671" spans="1:6" x14ac:dyDescent="0.35">
      <c r="A671" s="2" t="s">
        <v>602</v>
      </c>
      <c r="D671" s="51" t="b">
        <f t="shared" si="31"/>
        <v>1</v>
      </c>
      <c r="E671" s="51" t="str">
        <f t="shared" si="30"/>
        <v>20111130</v>
      </c>
      <c r="F671" s="51" t="b">
        <f t="shared" si="32"/>
        <v>1</v>
      </c>
    </row>
    <row r="672" spans="1:6" x14ac:dyDescent="0.35">
      <c r="A672" s="2" t="s">
        <v>602</v>
      </c>
      <c r="D672" s="51" t="b">
        <f t="shared" si="31"/>
        <v>1</v>
      </c>
      <c r="E672" s="51" t="str">
        <f t="shared" si="30"/>
        <v>20111130</v>
      </c>
      <c r="F672" s="51" t="b">
        <f t="shared" si="32"/>
        <v>1</v>
      </c>
    </row>
    <row r="673" spans="1:6" x14ac:dyDescent="0.35">
      <c r="A673" s="2" t="s">
        <v>602</v>
      </c>
      <c r="D673" s="51" t="b">
        <f t="shared" si="31"/>
        <v>1</v>
      </c>
      <c r="E673" s="51" t="str">
        <f t="shared" si="30"/>
        <v>20111130</v>
      </c>
      <c r="F673" s="51" t="b">
        <f t="shared" si="32"/>
        <v>1</v>
      </c>
    </row>
    <row r="674" spans="1:6" x14ac:dyDescent="0.35">
      <c r="A674" s="2" t="s">
        <v>602</v>
      </c>
      <c r="D674" s="51" t="b">
        <f t="shared" si="31"/>
        <v>1</v>
      </c>
      <c r="E674" s="51" t="str">
        <f t="shared" si="30"/>
        <v>20111130</v>
      </c>
      <c r="F674" s="51" t="b">
        <f t="shared" si="32"/>
        <v>1</v>
      </c>
    </row>
    <row r="675" spans="1:6" x14ac:dyDescent="0.35">
      <c r="A675" s="2" t="s">
        <v>603</v>
      </c>
      <c r="D675" s="51" t="b">
        <f t="shared" si="31"/>
        <v>1</v>
      </c>
      <c r="E675" s="51" t="str">
        <f t="shared" si="30"/>
        <v>20120531</v>
      </c>
      <c r="F675" s="51" t="b">
        <f t="shared" si="32"/>
        <v>1</v>
      </c>
    </row>
    <row r="676" spans="1:6" x14ac:dyDescent="0.35">
      <c r="A676" s="2" t="s">
        <v>603</v>
      </c>
      <c r="D676" s="51" t="b">
        <f t="shared" si="31"/>
        <v>1</v>
      </c>
      <c r="E676" s="51" t="str">
        <f t="shared" si="30"/>
        <v>20120531</v>
      </c>
      <c r="F676" s="51" t="b">
        <f t="shared" si="32"/>
        <v>1</v>
      </c>
    </row>
    <row r="677" spans="1:6" x14ac:dyDescent="0.35">
      <c r="A677" s="2" t="s">
        <v>604</v>
      </c>
      <c r="D677" s="51" t="b">
        <f t="shared" si="31"/>
        <v>1</v>
      </c>
      <c r="E677" s="51" t="str">
        <f t="shared" si="30"/>
        <v>20071228</v>
      </c>
      <c r="F677" s="51" t="b">
        <f t="shared" si="32"/>
        <v>1</v>
      </c>
    </row>
    <row r="678" spans="1:6" x14ac:dyDescent="0.35">
      <c r="A678" s="2" t="s">
        <v>604</v>
      </c>
      <c r="D678" s="51" t="b">
        <f t="shared" si="31"/>
        <v>1</v>
      </c>
      <c r="E678" s="51" t="str">
        <f t="shared" si="30"/>
        <v>20071228</v>
      </c>
      <c r="F678" s="51" t="b">
        <f t="shared" si="32"/>
        <v>1</v>
      </c>
    </row>
    <row r="679" spans="1:6" x14ac:dyDescent="0.35">
      <c r="A679" s="2" t="s">
        <v>605</v>
      </c>
      <c r="D679" s="51" t="b">
        <f t="shared" si="31"/>
        <v>1</v>
      </c>
      <c r="E679" s="51" t="str">
        <f t="shared" si="30"/>
        <v>20110928</v>
      </c>
      <c r="F679" s="51" t="b">
        <f t="shared" si="32"/>
        <v>1</v>
      </c>
    </row>
    <row r="680" spans="1:6" x14ac:dyDescent="0.35">
      <c r="A680" s="2" t="s">
        <v>606</v>
      </c>
      <c r="D680" s="51" t="b">
        <f t="shared" si="31"/>
        <v>1</v>
      </c>
      <c r="E680" s="51" t="str">
        <f t="shared" si="30"/>
        <v>20111228</v>
      </c>
      <c r="F680" s="51" t="b">
        <f t="shared" si="32"/>
        <v>1</v>
      </c>
    </row>
    <row r="681" spans="1:6" x14ac:dyDescent="0.35">
      <c r="A681" s="2" t="s">
        <v>606</v>
      </c>
      <c r="D681" s="51" t="b">
        <f t="shared" si="31"/>
        <v>1</v>
      </c>
      <c r="E681" s="51" t="str">
        <f t="shared" si="30"/>
        <v>20111228</v>
      </c>
      <c r="F681" s="51" t="b">
        <f t="shared" si="32"/>
        <v>1</v>
      </c>
    </row>
    <row r="682" spans="1:6" x14ac:dyDescent="0.35">
      <c r="A682" s="2" t="s">
        <v>607</v>
      </c>
      <c r="D682" s="51" t="b">
        <f t="shared" si="31"/>
        <v>1</v>
      </c>
      <c r="E682" s="51" t="str">
        <f t="shared" si="30"/>
        <v>20121028</v>
      </c>
      <c r="F682" s="51" t="b">
        <f t="shared" si="32"/>
        <v>1</v>
      </c>
    </row>
    <row r="683" spans="1:6" x14ac:dyDescent="0.35">
      <c r="A683" s="2" t="s">
        <v>607</v>
      </c>
      <c r="D683" s="51" t="b">
        <f t="shared" si="31"/>
        <v>1</v>
      </c>
      <c r="E683" s="51" t="str">
        <f t="shared" si="30"/>
        <v>20121028</v>
      </c>
      <c r="F683" s="51" t="b">
        <f t="shared" si="32"/>
        <v>1</v>
      </c>
    </row>
    <row r="684" spans="1:6" x14ac:dyDescent="0.35">
      <c r="A684" s="2" t="s">
        <v>608</v>
      </c>
      <c r="D684" s="51" t="b">
        <f t="shared" si="31"/>
        <v>1</v>
      </c>
      <c r="E684" s="51" t="str">
        <f t="shared" si="30"/>
        <v>20130419</v>
      </c>
      <c r="F684" s="51" t="b">
        <f t="shared" si="32"/>
        <v>1</v>
      </c>
    </row>
    <row r="685" spans="1:6" x14ac:dyDescent="0.35">
      <c r="A685" s="2" t="s">
        <v>609</v>
      </c>
      <c r="D685" s="51" t="b">
        <f t="shared" si="31"/>
        <v>1</v>
      </c>
      <c r="E685" s="51" t="str">
        <f t="shared" si="30"/>
        <v>20130731</v>
      </c>
      <c r="F685" s="51" t="b">
        <f t="shared" si="32"/>
        <v>1</v>
      </c>
    </row>
    <row r="686" spans="1:6" x14ac:dyDescent="0.35">
      <c r="A686" s="2" t="s">
        <v>609</v>
      </c>
      <c r="D686" s="51" t="b">
        <f t="shared" si="31"/>
        <v>1</v>
      </c>
      <c r="E686" s="51" t="str">
        <f t="shared" si="30"/>
        <v>20130731</v>
      </c>
      <c r="F686" s="51" t="b">
        <f t="shared" si="32"/>
        <v>1</v>
      </c>
    </row>
    <row r="687" spans="1:6" x14ac:dyDescent="0.35">
      <c r="A687" s="2" t="s">
        <v>609</v>
      </c>
      <c r="D687" s="51" t="b">
        <f t="shared" si="31"/>
        <v>1</v>
      </c>
      <c r="E687" s="51" t="str">
        <f t="shared" si="30"/>
        <v>20130731</v>
      </c>
      <c r="F687" s="51" t="b">
        <f t="shared" si="32"/>
        <v>1</v>
      </c>
    </row>
    <row r="688" spans="1:6" x14ac:dyDescent="0.35">
      <c r="A688" s="2" t="s">
        <v>609</v>
      </c>
      <c r="D688" s="51" t="b">
        <f t="shared" si="31"/>
        <v>1</v>
      </c>
      <c r="E688" s="51" t="str">
        <f t="shared" si="30"/>
        <v>20130731</v>
      </c>
      <c r="F688" s="51" t="b">
        <f t="shared" si="32"/>
        <v>1</v>
      </c>
    </row>
    <row r="689" spans="1:6" x14ac:dyDescent="0.35">
      <c r="A689" s="2" t="s">
        <v>609</v>
      </c>
      <c r="D689" s="51" t="b">
        <f t="shared" si="31"/>
        <v>1</v>
      </c>
      <c r="E689" s="51" t="str">
        <f t="shared" si="30"/>
        <v>20130731</v>
      </c>
      <c r="F689" s="51" t="b">
        <f t="shared" si="32"/>
        <v>1</v>
      </c>
    </row>
    <row r="690" spans="1:6" x14ac:dyDescent="0.35">
      <c r="A690" s="2" t="s">
        <v>609</v>
      </c>
      <c r="D690" s="51" t="b">
        <f t="shared" si="31"/>
        <v>1</v>
      </c>
      <c r="E690" s="51" t="str">
        <f t="shared" si="30"/>
        <v>20130731</v>
      </c>
      <c r="F690" s="51" t="b">
        <f t="shared" si="32"/>
        <v>1</v>
      </c>
    </row>
    <row r="691" spans="1:6" x14ac:dyDescent="0.35">
      <c r="A691" s="2" t="s">
        <v>609</v>
      </c>
      <c r="D691" s="51" t="b">
        <f t="shared" si="31"/>
        <v>1</v>
      </c>
      <c r="E691" s="51" t="str">
        <f t="shared" si="30"/>
        <v>20130731</v>
      </c>
      <c r="F691" s="51" t="b">
        <f t="shared" si="32"/>
        <v>1</v>
      </c>
    </row>
    <row r="692" spans="1:6" x14ac:dyDescent="0.35">
      <c r="A692" s="2" t="s">
        <v>609</v>
      </c>
      <c r="D692" s="51" t="b">
        <f t="shared" si="31"/>
        <v>1</v>
      </c>
      <c r="E692" s="51" t="str">
        <f t="shared" si="30"/>
        <v>20130731</v>
      </c>
      <c r="F692" s="51" t="b">
        <f t="shared" si="32"/>
        <v>1</v>
      </c>
    </row>
    <row r="693" spans="1:6" x14ac:dyDescent="0.35">
      <c r="A693" s="2" t="s">
        <v>609</v>
      </c>
      <c r="D693" s="51" t="b">
        <f t="shared" si="31"/>
        <v>1</v>
      </c>
      <c r="E693" s="51" t="str">
        <f t="shared" si="30"/>
        <v>20130731</v>
      </c>
      <c r="F693" s="51" t="b">
        <f t="shared" si="32"/>
        <v>1</v>
      </c>
    </row>
    <row r="694" spans="1:6" x14ac:dyDescent="0.35">
      <c r="A694" s="2" t="s">
        <v>609</v>
      </c>
      <c r="D694" s="51" t="b">
        <f t="shared" si="31"/>
        <v>1</v>
      </c>
      <c r="E694" s="51" t="str">
        <f t="shared" si="30"/>
        <v>20130731</v>
      </c>
      <c r="F694" s="51" t="b">
        <f t="shared" si="32"/>
        <v>1</v>
      </c>
    </row>
    <row r="695" spans="1:6" x14ac:dyDescent="0.35">
      <c r="A695" s="2" t="s">
        <v>609</v>
      </c>
      <c r="D695" s="51" t="b">
        <f t="shared" si="31"/>
        <v>1</v>
      </c>
      <c r="E695" s="51" t="str">
        <f t="shared" si="30"/>
        <v>20130731</v>
      </c>
      <c r="F695" s="51" t="b">
        <f t="shared" si="32"/>
        <v>1</v>
      </c>
    </row>
    <row r="696" spans="1:6" x14ac:dyDescent="0.35">
      <c r="A696" s="2" t="s">
        <v>609</v>
      </c>
      <c r="D696" s="51" t="b">
        <f t="shared" si="31"/>
        <v>1</v>
      </c>
      <c r="E696" s="51" t="str">
        <f t="shared" si="30"/>
        <v>20130731</v>
      </c>
      <c r="F696" s="51" t="b">
        <f t="shared" si="32"/>
        <v>1</v>
      </c>
    </row>
    <row r="697" spans="1:6" x14ac:dyDescent="0.35">
      <c r="A697" s="2" t="s">
        <v>609</v>
      </c>
      <c r="D697" s="51" t="b">
        <f t="shared" si="31"/>
        <v>1</v>
      </c>
      <c r="E697" s="51" t="str">
        <f t="shared" si="30"/>
        <v>20130731</v>
      </c>
      <c r="F697" s="51" t="b">
        <f t="shared" si="32"/>
        <v>1</v>
      </c>
    </row>
    <row r="698" spans="1:6" x14ac:dyDescent="0.35">
      <c r="A698" s="2" t="s">
        <v>609</v>
      </c>
      <c r="D698" s="51" t="b">
        <f t="shared" si="31"/>
        <v>1</v>
      </c>
      <c r="E698" s="51" t="str">
        <f t="shared" si="30"/>
        <v>20130731</v>
      </c>
      <c r="F698" s="51" t="b">
        <f t="shared" si="32"/>
        <v>1</v>
      </c>
    </row>
    <row r="699" spans="1:6" x14ac:dyDescent="0.35">
      <c r="A699" s="2" t="s">
        <v>609</v>
      </c>
      <c r="D699" s="51" t="b">
        <f t="shared" si="31"/>
        <v>1</v>
      </c>
      <c r="E699" s="51" t="str">
        <f t="shared" si="30"/>
        <v>20130731</v>
      </c>
      <c r="F699" s="51" t="b">
        <f t="shared" si="32"/>
        <v>1</v>
      </c>
    </row>
    <row r="700" spans="1:6" x14ac:dyDescent="0.35">
      <c r="A700" s="2" t="s">
        <v>609</v>
      </c>
      <c r="D700" s="51" t="b">
        <f t="shared" si="31"/>
        <v>1</v>
      </c>
      <c r="E700" s="51" t="str">
        <f t="shared" si="30"/>
        <v>20130731</v>
      </c>
      <c r="F700" s="51" t="b">
        <f t="shared" si="32"/>
        <v>1</v>
      </c>
    </row>
    <row r="701" spans="1:6" x14ac:dyDescent="0.35">
      <c r="A701" s="2" t="s">
        <v>609</v>
      </c>
      <c r="D701" s="51" t="b">
        <f t="shared" si="31"/>
        <v>1</v>
      </c>
      <c r="E701" s="51" t="str">
        <f t="shared" si="30"/>
        <v>20130731</v>
      </c>
      <c r="F701" s="51" t="b">
        <f t="shared" si="32"/>
        <v>1</v>
      </c>
    </row>
    <row r="702" spans="1:6" x14ac:dyDescent="0.35">
      <c r="A702" s="2" t="s">
        <v>609</v>
      </c>
      <c r="D702" s="51" t="b">
        <f t="shared" si="31"/>
        <v>1</v>
      </c>
      <c r="E702" s="51" t="str">
        <f t="shared" si="30"/>
        <v>20130731</v>
      </c>
      <c r="F702" s="51" t="b">
        <f t="shared" si="32"/>
        <v>1</v>
      </c>
    </row>
    <row r="703" spans="1:6" x14ac:dyDescent="0.35">
      <c r="A703" s="2" t="s">
        <v>609</v>
      </c>
      <c r="D703" s="51" t="b">
        <f t="shared" si="31"/>
        <v>1</v>
      </c>
      <c r="E703" s="51" t="str">
        <f t="shared" si="30"/>
        <v>20130731</v>
      </c>
      <c r="F703" s="51" t="b">
        <f t="shared" si="32"/>
        <v>1</v>
      </c>
    </row>
    <row r="704" spans="1:6" x14ac:dyDescent="0.35">
      <c r="A704" s="2" t="s">
        <v>609</v>
      </c>
      <c r="D704" s="51" t="b">
        <f t="shared" si="31"/>
        <v>1</v>
      </c>
      <c r="E704" s="51" t="str">
        <f t="shared" si="30"/>
        <v>20130731</v>
      </c>
      <c r="F704" s="51" t="b">
        <f t="shared" si="32"/>
        <v>1</v>
      </c>
    </row>
    <row r="705" spans="1:6" x14ac:dyDescent="0.35">
      <c r="A705" s="2" t="s">
        <v>609</v>
      </c>
      <c r="D705" s="51" t="b">
        <f t="shared" si="31"/>
        <v>1</v>
      </c>
      <c r="E705" s="51" t="str">
        <f t="shared" si="30"/>
        <v>20130731</v>
      </c>
      <c r="F705" s="51" t="b">
        <f t="shared" si="32"/>
        <v>1</v>
      </c>
    </row>
    <row r="706" spans="1:6" x14ac:dyDescent="0.35">
      <c r="A706" s="2" t="s">
        <v>609</v>
      </c>
      <c r="D706" s="51" t="b">
        <f t="shared" si="31"/>
        <v>1</v>
      </c>
      <c r="E706" s="51" t="str">
        <f t="shared" si="30"/>
        <v>20130731</v>
      </c>
      <c r="F706" s="51" t="b">
        <f t="shared" si="32"/>
        <v>1</v>
      </c>
    </row>
    <row r="707" spans="1:6" x14ac:dyDescent="0.35">
      <c r="A707" s="2" t="s">
        <v>609</v>
      </c>
      <c r="D707" s="51" t="b">
        <f t="shared" si="31"/>
        <v>1</v>
      </c>
      <c r="E707" s="51" t="str">
        <f t="shared" ref="E707:E770" si="33">IF(D707,A707,A707&amp;IF(LEN(B707)=2,B707,"0"&amp;B707)&amp;IF(LEN(C707)=2,C707,"0"&amp;C707))</f>
        <v>20130731</v>
      </c>
      <c r="F707" s="51" t="b">
        <f t="shared" si="32"/>
        <v>1</v>
      </c>
    </row>
    <row r="708" spans="1:6" x14ac:dyDescent="0.35">
      <c r="A708" s="2" t="s">
        <v>609</v>
      </c>
      <c r="D708" s="51" t="b">
        <f t="shared" ref="D708:D771" si="34">LEN(A708)=8</f>
        <v>1</v>
      </c>
      <c r="E708" s="51" t="str">
        <f t="shared" si="33"/>
        <v>20130731</v>
      </c>
      <c r="F708" s="51" t="b">
        <f t="shared" ref="F708:F771" si="35">LEN(E708)=8</f>
        <v>1</v>
      </c>
    </row>
    <row r="709" spans="1:6" x14ac:dyDescent="0.35">
      <c r="A709" s="2" t="s">
        <v>609</v>
      </c>
      <c r="D709" s="51" t="b">
        <f t="shared" si="34"/>
        <v>1</v>
      </c>
      <c r="E709" s="51" t="str">
        <f t="shared" si="33"/>
        <v>20130731</v>
      </c>
      <c r="F709" s="51" t="b">
        <f t="shared" si="35"/>
        <v>1</v>
      </c>
    </row>
    <row r="710" spans="1:6" x14ac:dyDescent="0.35">
      <c r="A710" s="2" t="s">
        <v>609</v>
      </c>
      <c r="D710" s="51" t="b">
        <f t="shared" si="34"/>
        <v>1</v>
      </c>
      <c r="E710" s="51" t="str">
        <f t="shared" si="33"/>
        <v>20130731</v>
      </c>
      <c r="F710" s="51" t="b">
        <f t="shared" si="35"/>
        <v>1</v>
      </c>
    </row>
    <row r="711" spans="1:6" x14ac:dyDescent="0.35">
      <c r="A711" s="2" t="s">
        <v>609</v>
      </c>
      <c r="D711" s="51" t="b">
        <f t="shared" si="34"/>
        <v>1</v>
      </c>
      <c r="E711" s="51" t="str">
        <f t="shared" si="33"/>
        <v>20130731</v>
      </c>
      <c r="F711" s="51" t="b">
        <f t="shared" si="35"/>
        <v>1</v>
      </c>
    </row>
    <row r="712" spans="1:6" x14ac:dyDescent="0.35">
      <c r="A712" s="2" t="s">
        <v>609</v>
      </c>
      <c r="D712" s="51" t="b">
        <f t="shared" si="34"/>
        <v>1</v>
      </c>
      <c r="E712" s="51" t="str">
        <f t="shared" si="33"/>
        <v>20130731</v>
      </c>
      <c r="F712" s="51" t="b">
        <f t="shared" si="35"/>
        <v>1</v>
      </c>
    </row>
    <row r="713" spans="1:6" x14ac:dyDescent="0.35">
      <c r="A713" s="2" t="s">
        <v>609</v>
      </c>
      <c r="D713" s="51" t="b">
        <f t="shared" si="34"/>
        <v>1</v>
      </c>
      <c r="E713" s="51" t="str">
        <f t="shared" si="33"/>
        <v>20130731</v>
      </c>
      <c r="F713" s="51" t="b">
        <f t="shared" si="35"/>
        <v>1</v>
      </c>
    </row>
    <row r="714" spans="1:6" x14ac:dyDescent="0.35">
      <c r="A714" s="2" t="s">
        <v>610</v>
      </c>
      <c r="D714" s="51" t="b">
        <f t="shared" si="34"/>
        <v>1</v>
      </c>
      <c r="E714" s="51" t="str">
        <f t="shared" si="33"/>
        <v>20130710</v>
      </c>
      <c r="F714" s="51" t="b">
        <f t="shared" si="35"/>
        <v>1</v>
      </c>
    </row>
    <row r="715" spans="1:6" x14ac:dyDescent="0.35">
      <c r="A715" s="2" t="s">
        <v>611</v>
      </c>
      <c r="D715" s="51" t="b">
        <f t="shared" si="34"/>
        <v>1</v>
      </c>
      <c r="E715" s="51" t="str">
        <f t="shared" si="33"/>
        <v>20130826</v>
      </c>
      <c r="F715" s="51" t="b">
        <f t="shared" si="35"/>
        <v>1</v>
      </c>
    </row>
    <row r="716" spans="1:6" x14ac:dyDescent="0.35">
      <c r="A716" s="2" t="s">
        <v>611</v>
      </c>
      <c r="D716" s="51" t="b">
        <f t="shared" si="34"/>
        <v>1</v>
      </c>
      <c r="E716" s="51" t="str">
        <f t="shared" si="33"/>
        <v>20130826</v>
      </c>
      <c r="F716" s="51" t="b">
        <f t="shared" si="35"/>
        <v>1</v>
      </c>
    </row>
    <row r="717" spans="1:6" x14ac:dyDescent="0.35">
      <c r="A717" s="2" t="s">
        <v>611</v>
      </c>
      <c r="D717" s="51" t="b">
        <f t="shared" si="34"/>
        <v>1</v>
      </c>
      <c r="E717" s="51" t="str">
        <f t="shared" si="33"/>
        <v>20130826</v>
      </c>
      <c r="F717" s="51" t="b">
        <f t="shared" si="35"/>
        <v>1</v>
      </c>
    </row>
    <row r="718" spans="1:6" x14ac:dyDescent="0.35">
      <c r="A718" s="2" t="s">
        <v>611</v>
      </c>
      <c r="D718" s="51" t="b">
        <f t="shared" si="34"/>
        <v>1</v>
      </c>
      <c r="E718" s="51" t="str">
        <f t="shared" si="33"/>
        <v>20130826</v>
      </c>
      <c r="F718" s="51" t="b">
        <f t="shared" si="35"/>
        <v>1</v>
      </c>
    </row>
    <row r="719" spans="1:6" x14ac:dyDescent="0.35">
      <c r="A719" s="2" t="s">
        <v>611</v>
      </c>
      <c r="D719" s="51" t="b">
        <f t="shared" si="34"/>
        <v>1</v>
      </c>
      <c r="E719" s="51" t="str">
        <f t="shared" si="33"/>
        <v>20130826</v>
      </c>
      <c r="F719" s="51" t="b">
        <f t="shared" si="35"/>
        <v>1</v>
      </c>
    </row>
    <row r="720" spans="1:6" x14ac:dyDescent="0.35">
      <c r="A720" s="2" t="s">
        <v>611</v>
      </c>
      <c r="D720" s="51" t="b">
        <f t="shared" si="34"/>
        <v>1</v>
      </c>
      <c r="E720" s="51" t="str">
        <f t="shared" si="33"/>
        <v>20130826</v>
      </c>
      <c r="F720" s="51" t="b">
        <f t="shared" si="35"/>
        <v>1</v>
      </c>
    </row>
    <row r="721" spans="1:6" x14ac:dyDescent="0.35">
      <c r="A721" s="2" t="s">
        <v>611</v>
      </c>
      <c r="D721" s="51" t="b">
        <f t="shared" si="34"/>
        <v>1</v>
      </c>
      <c r="E721" s="51" t="str">
        <f t="shared" si="33"/>
        <v>20130826</v>
      </c>
      <c r="F721" s="51" t="b">
        <f t="shared" si="35"/>
        <v>1</v>
      </c>
    </row>
    <row r="722" spans="1:6" x14ac:dyDescent="0.35">
      <c r="A722" s="2" t="s">
        <v>611</v>
      </c>
      <c r="D722" s="51" t="b">
        <f t="shared" si="34"/>
        <v>1</v>
      </c>
      <c r="E722" s="51" t="str">
        <f t="shared" si="33"/>
        <v>20130826</v>
      </c>
      <c r="F722" s="51" t="b">
        <f t="shared" si="35"/>
        <v>1</v>
      </c>
    </row>
    <row r="723" spans="1:6" x14ac:dyDescent="0.35">
      <c r="A723" s="2" t="s">
        <v>611</v>
      </c>
      <c r="D723" s="51" t="b">
        <f t="shared" si="34"/>
        <v>1</v>
      </c>
      <c r="E723" s="51" t="str">
        <f t="shared" si="33"/>
        <v>20130826</v>
      </c>
      <c r="F723" s="51" t="b">
        <f t="shared" si="35"/>
        <v>1</v>
      </c>
    </row>
    <row r="724" spans="1:6" x14ac:dyDescent="0.35">
      <c r="A724" s="2" t="s">
        <v>611</v>
      </c>
      <c r="D724" s="51" t="b">
        <f t="shared" si="34"/>
        <v>1</v>
      </c>
      <c r="E724" s="51" t="str">
        <f t="shared" si="33"/>
        <v>20130826</v>
      </c>
      <c r="F724" s="51" t="b">
        <f t="shared" si="35"/>
        <v>1</v>
      </c>
    </row>
    <row r="725" spans="1:6" x14ac:dyDescent="0.35">
      <c r="A725" s="2" t="s">
        <v>612</v>
      </c>
      <c r="D725" s="51" t="b">
        <f t="shared" si="34"/>
        <v>1</v>
      </c>
      <c r="E725" s="51" t="str">
        <f t="shared" si="33"/>
        <v>20130830</v>
      </c>
      <c r="F725" s="51" t="b">
        <f t="shared" si="35"/>
        <v>1</v>
      </c>
    </row>
    <row r="726" spans="1:6" x14ac:dyDescent="0.35">
      <c r="A726" s="2" t="s">
        <v>612</v>
      </c>
      <c r="D726" s="51" t="b">
        <f t="shared" si="34"/>
        <v>1</v>
      </c>
      <c r="E726" s="51" t="str">
        <f t="shared" si="33"/>
        <v>20130830</v>
      </c>
      <c r="F726" s="51" t="b">
        <f t="shared" si="35"/>
        <v>1</v>
      </c>
    </row>
    <row r="727" spans="1:6" x14ac:dyDescent="0.35">
      <c r="A727" s="2" t="s">
        <v>612</v>
      </c>
      <c r="D727" s="51" t="b">
        <f t="shared" si="34"/>
        <v>1</v>
      </c>
      <c r="E727" s="51" t="str">
        <f t="shared" si="33"/>
        <v>20130830</v>
      </c>
      <c r="F727" s="51" t="b">
        <f t="shared" si="35"/>
        <v>1</v>
      </c>
    </row>
    <row r="728" spans="1:6" x14ac:dyDescent="0.35">
      <c r="A728" s="2" t="s">
        <v>612</v>
      </c>
      <c r="D728" s="51" t="b">
        <f t="shared" si="34"/>
        <v>1</v>
      </c>
      <c r="E728" s="51" t="str">
        <f t="shared" si="33"/>
        <v>20130830</v>
      </c>
      <c r="F728" s="51" t="b">
        <f t="shared" si="35"/>
        <v>1</v>
      </c>
    </row>
    <row r="729" spans="1:6" x14ac:dyDescent="0.35">
      <c r="A729" s="2" t="s">
        <v>612</v>
      </c>
      <c r="D729" s="51" t="b">
        <f t="shared" si="34"/>
        <v>1</v>
      </c>
      <c r="E729" s="51" t="str">
        <f t="shared" si="33"/>
        <v>20130830</v>
      </c>
      <c r="F729" s="51" t="b">
        <f t="shared" si="35"/>
        <v>1</v>
      </c>
    </row>
    <row r="730" spans="1:6" x14ac:dyDescent="0.35">
      <c r="A730" s="2" t="s">
        <v>612</v>
      </c>
      <c r="D730" s="51" t="b">
        <f t="shared" si="34"/>
        <v>1</v>
      </c>
      <c r="E730" s="51" t="str">
        <f t="shared" si="33"/>
        <v>20130830</v>
      </c>
      <c r="F730" s="51" t="b">
        <f t="shared" si="35"/>
        <v>1</v>
      </c>
    </row>
    <row r="731" spans="1:6" x14ac:dyDescent="0.35">
      <c r="A731" s="2" t="s">
        <v>612</v>
      </c>
      <c r="D731" s="51" t="b">
        <f t="shared" si="34"/>
        <v>1</v>
      </c>
      <c r="E731" s="51" t="str">
        <f t="shared" si="33"/>
        <v>20130830</v>
      </c>
      <c r="F731" s="51" t="b">
        <f t="shared" si="35"/>
        <v>1</v>
      </c>
    </row>
    <row r="732" spans="1:6" x14ac:dyDescent="0.35">
      <c r="A732" s="2" t="s">
        <v>612</v>
      </c>
      <c r="D732" s="51" t="b">
        <f t="shared" si="34"/>
        <v>1</v>
      </c>
      <c r="E732" s="51" t="str">
        <f t="shared" si="33"/>
        <v>20130830</v>
      </c>
      <c r="F732" s="51" t="b">
        <f t="shared" si="35"/>
        <v>1</v>
      </c>
    </row>
    <row r="733" spans="1:6" x14ac:dyDescent="0.35">
      <c r="A733" s="2" t="s">
        <v>612</v>
      </c>
      <c r="D733" s="51" t="b">
        <f t="shared" si="34"/>
        <v>1</v>
      </c>
      <c r="E733" s="51" t="str">
        <f t="shared" si="33"/>
        <v>20130830</v>
      </c>
      <c r="F733" s="51" t="b">
        <f t="shared" si="35"/>
        <v>1</v>
      </c>
    </row>
    <row r="734" spans="1:6" x14ac:dyDescent="0.35">
      <c r="A734" s="2" t="s">
        <v>612</v>
      </c>
      <c r="D734" s="51" t="b">
        <f t="shared" si="34"/>
        <v>1</v>
      </c>
      <c r="E734" s="51" t="str">
        <f t="shared" si="33"/>
        <v>20130830</v>
      </c>
      <c r="F734" s="51" t="b">
        <f t="shared" si="35"/>
        <v>1</v>
      </c>
    </row>
    <row r="735" spans="1:6" x14ac:dyDescent="0.35">
      <c r="A735" s="2" t="s">
        <v>612</v>
      </c>
      <c r="D735" s="51" t="b">
        <f t="shared" si="34"/>
        <v>1</v>
      </c>
      <c r="E735" s="51" t="str">
        <f t="shared" si="33"/>
        <v>20130830</v>
      </c>
      <c r="F735" s="51" t="b">
        <f t="shared" si="35"/>
        <v>1</v>
      </c>
    </row>
    <row r="736" spans="1:6" x14ac:dyDescent="0.35">
      <c r="A736" s="2" t="s">
        <v>612</v>
      </c>
      <c r="D736" s="51" t="b">
        <f t="shared" si="34"/>
        <v>1</v>
      </c>
      <c r="E736" s="51" t="str">
        <f t="shared" si="33"/>
        <v>20130830</v>
      </c>
      <c r="F736" s="51" t="b">
        <f t="shared" si="35"/>
        <v>1</v>
      </c>
    </row>
    <row r="737" spans="1:6" x14ac:dyDescent="0.35">
      <c r="A737" s="2" t="s">
        <v>612</v>
      </c>
      <c r="D737" s="51" t="b">
        <f t="shared" si="34"/>
        <v>1</v>
      </c>
      <c r="E737" s="51" t="str">
        <f t="shared" si="33"/>
        <v>20130830</v>
      </c>
      <c r="F737" s="51" t="b">
        <f t="shared" si="35"/>
        <v>1</v>
      </c>
    </row>
    <row r="738" spans="1:6" x14ac:dyDescent="0.35">
      <c r="A738" s="2" t="s">
        <v>612</v>
      </c>
      <c r="D738" s="51" t="b">
        <f t="shared" si="34"/>
        <v>1</v>
      </c>
      <c r="E738" s="51" t="str">
        <f t="shared" si="33"/>
        <v>20130830</v>
      </c>
      <c r="F738" s="51" t="b">
        <f t="shared" si="35"/>
        <v>1</v>
      </c>
    </row>
    <row r="739" spans="1:6" x14ac:dyDescent="0.35">
      <c r="A739" s="2" t="s">
        <v>612</v>
      </c>
      <c r="D739" s="51" t="b">
        <f t="shared" si="34"/>
        <v>1</v>
      </c>
      <c r="E739" s="51" t="str">
        <f t="shared" si="33"/>
        <v>20130830</v>
      </c>
      <c r="F739" s="51" t="b">
        <f t="shared" si="35"/>
        <v>1</v>
      </c>
    </row>
    <row r="740" spans="1:6" x14ac:dyDescent="0.35">
      <c r="A740" s="2" t="s">
        <v>612</v>
      </c>
      <c r="D740" s="51" t="b">
        <f t="shared" si="34"/>
        <v>1</v>
      </c>
      <c r="E740" s="51" t="str">
        <f t="shared" si="33"/>
        <v>20130830</v>
      </c>
      <c r="F740" s="51" t="b">
        <f t="shared" si="35"/>
        <v>1</v>
      </c>
    </row>
    <row r="741" spans="1:6" x14ac:dyDescent="0.35">
      <c r="A741" s="2" t="s">
        <v>612</v>
      </c>
      <c r="D741" s="51" t="b">
        <f t="shared" si="34"/>
        <v>1</v>
      </c>
      <c r="E741" s="51" t="str">
        <f t="shared" si="33"/>
        <v>20130830</v>
      </c>
      <c r="F741" s="51" t="b">
        <f t="shared" si="35"/>
        <v>1</v>
      </c>
    </row>
    <row r="742" spans="1:6" x14ac:dyDescent="0.35">
      <c r="A742" s="2" t="s">
        <v>612</v>
      </c>
      <c r="D742" s="51" t="b">
        <f t="shared" si="34"/>
        <v>1</v>
      </c>
      <c r="E742" s="51" t="str">
        <f t="shared" si="33"/>
        <v>20130830</v>
      </c>
      <c r="F742" s="51" t="b">
        <f t="shared" si="35"/>
        <v>1</v>
      </c>
    </row>
    <row r="743" spans="1:6" x14ac:dyDescent="0.35">
      <c r="A743" s="2" t="s">
        <v>612</v>
      </c>
      <c r="D743" s="51" t="b">
        <f t="shared" si="34"/>
        <v>1</v>
      </c>
      <c r="E743" s="51" t="str">
        <f t="shared" si="33"/>
        <v>20130830</v>
      </c>
      <c r="F743" s="51" t="b">
        <f t="shared" si="35"/>
        <v>1</v>
      </c>
    </row>
    <row r="744" spans="1:6" x14ac:dyDescent="0.35">
      <c r="A744" s="2" t="s">
        <v>612</v>
      </c>
      <c r="D744" s="51" t="b">
        <f t="shared" si="34"/>
        <v>1</v>
      </c>
      <c r="E744" s="51" t="str">
        <f t="shared" si="33"/>
        <v>20130830</v>
      </c>
      <c r="F744" s="51" t="b">
        <f t="shared" si="35"/>
        <v>1</v>
      </c>
    </row>
    <row r="745" spans="1:6" x14ac:dyDescent="0.35">
      <c r="A745" s="2" t="s">
        <v>612</v>
      </c>
      <c r="D745" s="51" t="b">
        <f t="shared" si="34"/>
        <v>1</v>
      </c>
      <c r="E745" s="51" t="str">
        <f t="shared" si="33"/>
        <v>20130830</v>
      </c>
      <c r="F745" s="51" t="b">
        <f t="shared" si="35"/>
        <v>1</v>
      </c>
    </row>
    <row r="746" spans="1:6" x14ac:dyDescent="0.35">
      <c r="A746" s="2" t="s">
        <v>612</v>
      </c>
      <c r="D746" s="51" t="b">
        <f t="shared" si="34"/>
        <v>1</v>
      </c>
      <c r="E746" s="51" t="str">
        <f t="shared" si="33"/>
        <v>20130830</v>
      </c>
      <c r="F746" s="51" t="b">
        <f t="shared" si="35"/>
        <v>1</v>
      </c>
    </row>
    <row r="747" spans="1:6" x14ac:dyDescent="0.35">
      <c r="A747" s="2" t="s">
        <v>612</v>
      </c>
      <c r="D747" s="51" t="b">
        <f t="shared" si="34"/>
        <v>1</v>
      </c>
      <c r="E747" s="51" t="str">
        <f t="shared" si="33"/>
        <v>20130830</v>
      </c>
      <c r="F747" s="51" t="b">
        <f t="shared" si="35"/>
        <v>1</v>
      </c>
    </row>
    <row r="748" spans="1:6" x14ac:dyDescent="0.35">
      <c r="A748" s="2" t="s">
        <v>612</v>
      </c>
      <c r="D748" s="51" t="b">
        <f t="shared" si="34"/>
        <v>1</v>
      </c>
      <c r="E748" s="51" t="str">
        <f t="shared" si="33"/>
        <v>20130830</v>
      </c>
      <c r="F748" s="51" t="b">
        <f t="shared" si="35"/>
        <v>1</v>
      </c>
    </row>
    <row r="749" spans="1:6" x14ac:dyDescent="0.35">
      <c r="A749" s="2" t="s">
        <v>612</v>
      </c>
      <c r="D749" s="51" t="b">
        <f t="shared" si="34"/>
        <v>1</v>
      </c>
      <c r="E749" s="51" t="str">
        <f t="shared" si="33"/>
        <v>20130830</v>
      </c>
      <c r="F749" s="51" t="b">
        <f t="shared" si="35"/>
        <v>1</v>
      </c>
    </row>
    <row r="750" spans="1:6" x14ac:dyDescent="0.35">
      <c r="A750" s="2" t="s">
        <v>612</v>
      </c>
      <c r="D750" s="51" t="b">
        <f t="shared" si="34"/>
        <v>1</v>
      </c>
      <c r="E750" s="51" t="str">
        <f t="shared" si="33"/>
        <v>20130830</v>
      </c>
      <c r="F750" s="51" t="b">
        <f t="shared" si="35"/>
        <v>1</v>
      </c>
    </row>
    <row r="751" spans="1:6" x14ac:dyDescent="0.35">
      <c r="A751" s="2" t="s">
        <v>612</v>
      </c>
      <c r="D751" s="51" t="b">
        <f t="shared" si="34"/>
        <v>1</v>
      </c>
      <c r="E751" s="51" t="str">
        <f t="shared" si="33"/>
        <v>20130830</v>
      </c>
      <c r="F751" s="51" t="b">
        <f t="shared" si="35"/>
        <v>1</v>
      </c>
    </row>
    <row r="752" spans="1:6" x14ac:dyDescent="0.35">
      <c r="A752" s="2" t="s">
        <v>612</v>
      </c>
      <c r="D752" s="51" t="b">
        <f t="shared" si="34"/>
        <v>1</v>
      </c>
      <c r="E752" s="51" t="str">
        <f t="shared" si="33"/>
        <v>20130830</v>
      </c>
      <c r="F752" s="51" t="b">
        <f t="shared" si="35"/>
        <v>1</v>
      </c>
    </row>
    <row r="753" spans="1:6" x14ac:dyDescent="0.35">
      <c r="A753" s="2" t="s">
        <v>612</v>
      </c>
      <c r="D753" s="51" t="b">
        <f t="shared" si="34"/>
        <v>1</v>
      </c>
      <c r="E753" s="51" t="str">
        <f t="shared" si="33"/>
        <v>20130830</v>
      </c>
      <c r="F753" s="51" t="b">
        <f t="shared" si="35"/>
        <v>1</v>
      </c>
    </row>
    <row r="754" spans="1:6" x14ac:dyDescent="0.35">
      <c r="A754" s="2" t="s">
        <v>612</v>
      </c>
      <c r="D754" s="51" t="b">
        <f t="shared" si="34"/>
        <v>1</v>
      </c>
      <c r="E754" s="51" t="str">
        <f t="shared" si="33"/>
        <v>20130830</v>
      </c>
      <c r="F754" s="51" t="b">
        <f t="shared" si="35"/>
        <v>1</v>
      </c>
    </row>
    <row r="755" spans="1:6" x14ac:dyDescent="0.35">
      <c r="A755" s="2" t="s">
        <v>612</v>
      </c>
      <c r="D755" s="51" t="b">
        <f t="shared" si="34"/>
        <v>1</v>
      </c>
      <c r="E755" s="51" t="str">
        <f t="shared" si="33"/>
        <v>20130830</v>
      </c>
      <c r="F755" s="51" t="b">
        <f t="shared" si="35"/>
        <v>1</v>
      </c>
    </row>
    <row r="756" spans="1:6" x14ac:dyDescent="0.35">
      <c r="A756" s="2" t="s">
        <v>612</v>
      </c>
      <c r="D756" s="51" t="b">
        <f t="shared" si="34"/>
        <v>1</v>
      </c>
      <c r="E756" s="51" t="str">
        <f t="shared" si="33"/>
        <v>20130830</v>
      </c>
      <c r="F756" s="51" t="b">
        <f t="shared" si="35"/>
        <v>1</v>
      </c>
    </row>
    <row r="757" spans="1:6" x14ac:dyDescent="0.35">
      <c r="A757" s="2" t="s">
        <v>612</v>
      </c>
      <c r="D757" s="51" t="b">
        <f t="shared" si="34"/>
        <v>1</v>
      </c>
      <c r="E757" s="51" t="str">
        <f t="shared" si="33"/>
        <v>20130830</v>
      </c>
      <c r="F757" s="51" t="b">
        <f t="shared" si="35"/>
        <v>1</v>
      </c>
    </row>
    <row r="758" spans="1:6" x14ac:dyDescent="0.35">
      <c r="A758" s="2" t="s">
        <v>612</v>
      </c>
      <c r="D758" s="51" t="b">
        <f t="shared" si="34"/>
        <v>1</v>
      </c>
      <c r="E758" s="51" t="str">
        <f t="shared" si="33"/>
        <v>20130830</v>
      </c>
      <c r="F758" s="51" t="b">
        <f t="shared" si="35"/>
        <v>1</v>
      </c>
    </row>
    <row r="759" spans="1:6" x14ac:dyDescent="0.35">
      <c r="A759" s="2" t="s">
        <v>612</v>
      </c>
      <c r="D759" s="51" t="b">
        <f t="shared" si="34"/>
        <v>1</v>
      </c>
      <c r="E759" s="51" t="str">
        <f t="shared" si="33"/>
        <v>20130830</v>
      </c>
      <c r="F759" s="51" t="b">
        <f t="shared" si="35"/>
        <v>1</v>
      </c>
    </row>
    <row r="760" spans="1:6" x14ac:dyDescent="0.35">
      <c r="A760" s="2" t="s">
        <v>612</v>
      </c>
      <c r="D760" s="51" t="b">
        <f t="shared" si="34"/>
        <v>1</v>
      </c>
      <c r="E760" s="51" t="str">
        <f t="shared" si="33"/>
        <v>20130830</v>
      </c>
      <c r="F760" s="51" t="b">
        <f t="shared" si="35"/>
        <v>1</v>
      </c>
    </row>
    <row r="761" spans="1:6" x14ac:dyDescent="0.35">
      <c r="A761" s="2" t="s">
        <v>612</v>
      </c>
      <c r="D761" s="51" t="b">
        <f t="shared" si="34"/>
        <v>1</v>
      </c>
      <c r="E761" s="51" t="str">
        <f t="shared" si="33"/>
        <v>20130830</v>
      </c>
      <c r="F761" s="51" t="b">
        <f t="shared" si="35"/>
        <v>1</v>
      </c>
    </row>
    <row r="762" spans="1:6" x14ac:dyDescent="0.35">
      <c r="A762" s="2" t="s">
        <v>612</v>
      </c>
      <c r="D762" s="51" t="b">
        <f t="shared" si="34"/>
        <v>1</v>
      </c>
      <c r="E762" s="51" t="str">
        <f t="shared" si="33"/>
        <v>20130830</v>
      </c>
      <c r="F762" s="51" t="b">
        <f t="shared" si="35"/>
        <v>1</v>
      </c>
    </row>
    <row r="763" spans="1:6" x14ac:dyDescent="0.35">
      <c r="A763" s="2" t="s">
        <v>612</v>
      </c>
      <c r="D763" s="51" t="b">
        <f t="shared" si="34"/>
        <v>1</v>
      </c>
      <c r="E763" s="51" t="str">
        <f t="shared" si="33"/>
        <v>20130830</v>
      </c>
      <c r="F763" s="51" t="b">
        <f t="shared" si="35"/>
        <v>1</v>
      </c>
    </row>
    <row r="764" spans="1:6" x14ac:dyDescent="0.35">
      <c r="A764" s="2" t="s">
        <v>612</v>
      </c>
      <c r="D764" s="51" t="b">
        <f t="shared" si="34"/>
        <v>1</v>
      </c>
      <c r="E764" s="51" t="str">
        <f t="shared" si="33"/>
        <v>20130830</v>
      </c>
      <c r="F764" s="51" t="b">
        <f t="shared" si="35"/>
        <v>1</v>
      </c>
    </row>
    <row r="765" spans="1:6" x14ac:dyDescent="0.35">
      <c r="A765" s="2" t="s">
        <v>612</v>
      </c>
      <c r="D765" s="51" t="b">
        <f t="shared" si="34"/>
        <v>1</v>
      </c>
      <c r="E765" s="51" t="str">
        <f t="shared" si="33"/>
        <v>20130830</v>
      </c>
      <c r="F765" s="51" t="b">
        <f t="shared" si="35"/>
        <v>1</v>
      </c>
    </row>
    <row r="766" spans="1:6" x14ac:dyDescent="0.35">
      <c r="A766" s="2" t="s">
        <v>612</v>
      </c>
      <c r="D766" s="51" t="b">
        <f t="shared" si="34"/>
        <v>1</v>
      </c>
      <c r="E766" s="51" t="str">
        <f t="shared" si="33"/>
        <v>20130830</v>
      </c>
      <c r="F766" s="51" t="b">
        <f t="shared" si="35"/>
        <v>1</v>
      </c>
    </row>
    <row r="767" spans="1:6" x14ac:dyDescent="0.35">
      <c r="A767" s="2" t="s">
        <v>612</v>
      </c>
      <c r="D767" s="51" t="b">
        <f t="shared" si="34"/>
        <v>1</v>
      </c>
      <c r="E767" s="51" t="str">
        <f t="shared" si="33"/>
        <v>20130830</v>
      </c>
      <c r="F767" s="51" t="b">
        <f t="shared" si="35"/>
        <v>1</v>
      </c>
    </row>
    <row r="768" spans="1:6" x14ac:dyDescent="0.35">
      <c r="A768" s="2" t="s">
        <v>612</v>
      </c>
      <c r="D768" s="51" t="b">
        <f t="shared" si="34"/>
        <v>1</v>
      </c>
      <c r="E768" s="51" t="str">
        <f t="shared" si="33"/>
        <v>20130830</v>
      </c>
      <c r="F768" s="51" t="b">
        <f t="shared" si="35"/>
        <v>1</v>
      </c>
    </row>
    <row r="769" spans="1:6" x14ac:dyDescent="0.35">
      <c r="A769" s="2" t="s">
        <v>612</v>
      </c>
      <c r="D769" s="51" t="b">
        <f t="shared" si="34"/>
        <v>1</v>
      </c>
      <c r="E769" s="51" t="str">
        <f t="shared" si="33"/>
        <v>20130830</v>
      </c>
      <c r="F769" s="51" t="b">
        <f t="shared" si="35"/>
        <v>1</v>
      </c>
    </row>
    <row r="770" spans="1:6" x14ac:dyDescent="0.35">
      <c r="A770" s="2" t="s">
        <v>612</v>
      </c>
      <c r="D770" s="51" t="b">
        <f t="shared" si="34"/>
        <v>1</v>
      </c>
      <c r="E770" s="51" t="str">
        <f t="shared" si="33"/>
        <v>20130830</v>
      </c>
      <c r="F770" s="51" t="b">
        <f t="shared" si="35"/>
        <v>1</v>
      </c>
    </row>
    <row r="771" spans="1:6" x14ac:dyDescent="0.35">
      <c r="A771" s="2" t="s">
        <v>612</v>
      </c>
      <c r="D771" s="51" t="b">
        <f t="shared" si="34"/>
        <v>1</v>
      </c>
      <c r="E771" s="51" t="str">
        <f t="shared" ref="E771:E806" si="36">IF(D771,A771,A771&amp;IF(LEN(B771)=2,B771,"0"&amp;B771)&amp;IF(LEN(C771)=2,C771,"0"&amp;C771))</f>
        <v>20130830</v>
      </c>
      <c r="F771" s="51" t="b">
        <f t="shared" si="35"/>
        <v>1</v>
      </c>
    </row>
    <row r="772" spans="1:6" x14ac:dyDescent="0.35">
      <c r="A772" s="2" t="s">
        <v>612</v>
      </c>
      <c r="D772" s="51" t="b">
        <f t="shared" ref="D772:D806" si="37">LEN(A772)=8</f>
        <v>1</v>
      </c>
      <c r="E772" s="51" t="str">
        <f t="shared" si="36"/>
        <v>20130830</v>
      </c>
      <c r="F772" s="51" t="b">
        <f t="shared" ref="F772:F806" si="38">LEN(E772)=8</f>
        <v>1</v>
      </c>
    </row>
    <row r="773" spans="1:6" x14ac:dyDescent="0.35">
      <c r="A773" s="2" t="s">
        <v>612</v>
      </c>
      <c r="D773" s="51" t="b">
        <f t="shared" si="37"/>
        <v>1</v>
      </c>
      <c r="E773" s="51" t="str">
        <f t="shared" si="36"/>
        <v>20130830</v>
      </c>
      <c r="F773" s="51" t="b">
        <f t="shared" si="38"/>
        <v>1</v>
      </c>
    </row>
    <row r="774" spans="1:6" x14ac:dyDescent="0.35">
      <c r="A774" s="2" t="s">
        <v>612</v>
      </c>
      <c r="D774" s="51" t="b">
        <f t="shared" si="37"/>
        <v>1</v>
      </c>
      <c r="E774" s="51" t="str">
        <f t="shared" si="36"/>
        <v>20130830</v>
      </c>
      <c r="F774" s="51" t="b">
        <f t="shared" si="38"/>
        <v>1</v>
      </c>
    </row>
    <row r="775" spans="1:6" x14ac:dyDescent="0.35">
      <c r="A775" s="2" t="s">
        <v>612</v>
      </c>
      <c r="D775" s="51" t="b">
        <f t="shared" si="37"/>
        <v>1</v>
      </c>
      <c r="E775" s="51" t="str">
        <f t="shared" si="36"/>
        <v>20130830</v>
      </c>
      <c r="F775" s="51" t="b">
        <f t="shared" si="38"/>
        <v>1</v>
      </c>
    </row>
    <row r="776" spans="1:6" x14ac:dyDescent="0.35">
      <c r="A776" s="2" t="s">
        <v>612</v>
      </c>
      <c r="D776" s="51" t="b">
        <f t="shared" si="37"/>
        <v>1</v>
      </c>
      <c r="E776" s="51" t="str">
        <f t="shared" si="36"/>
        <v>20130830</v>
      </c>
      <c r="F776" s="51" t="b">
        <f t="shared" si="38"/>
        <v>1</v>
      </c>
    </row>
    <row r="777" spans="1:6" x14ac:dyDescent="0.35">
      <c r="A777" s="2" t="s">
        <v>612</v>
      </c>
      <c r="D777" s="51" t="b">
        <f t="shared" si="37"/>
        <v>1</v>
      </c>
      <c r="E777" s="51" t="str">
        <f t="shared" si="36"/>
        <v>20130830</v>
      </c>
      <c r="F777" s="51" t="b">
        <f t="shared" si="38"/>
        <v>1</v>
      </c>
    </row>
    <row r="778" spans="1:6" x14ac:dyDescent="0.35">
      <c r="A778" s="2" t="s">
        <v>612</v>
      </c>
      <c r="D778" s="51" t="b">
        <f t="shared" si="37"/>
        <v>1</v>
      </c>
      <c r="E778" s="51" t="str">
        <f t="shared" si="36"/>
        <v>20130830</v>
      </c>
      <c r="F778" s="51" t="b">
        <f t="shared" si="38"/>
        <v>1</v>
      </c>
    </row>
    <row r="779" spans="1:6" x14ac:dyDescent="0.35">
      <c r="A779" s="2" t="s">
        <v>612</v>
      </c>
      <c r="D779" s="51" t="b">
        <f t="shared" si="37"/>
        <v>1</v>
      </c>
      <c r="E779" s="51" t="str">
        <f t="shared" si="36"/>
        <v>20130830</v>
      </c>
      <c r="F779" s="51" t="b">
        <f t="shared" si="38"/>
        <v>1</v>
      </c>
    </row>
    <row r="780" spans="1:6" x14ac:dyDescent="0.35">
      <c r="A780" s="2" t="s">
        <v>612</v>
      </c>
      <c r="D780" s="51" t="b">
        <f t="shared" si="37"/>
        <v>1</v>
      </c>
      <c r="E780" s="51" t="str">
        <f t="shared" si="36"/>
        <v>20130830</v>
      </c>
      <c r="F780" s="51" t="b">
        <f t="shared" si="38"/>
        <v>1</v>
      </c>
    </row>
    <row r="781" spans="1:6" x14ac:dyDescent="0.35">
      <c r="A781" s="2" t="s">
        <v>612</v>
      </c>
      <c r="D781" s="51" t="b">
        <f t="shared" si="37"/>
        <v>1</v>
      </c>
      <c r="E781" s="51" t="str">
        <f t="shared" si="36"/>
        <v>20130830</v>
      </c>
      <c r="F781" s="51" t="b">
        <f t="shared" si="38"/>
        <v>1</v>
      </c>
    </row>
    <row r="782" spans="1:6" x14ac:dyDescent="0.35">
      <c r="A782" s="2" t="s">
        <v>612</v>
      </c>
      <c r="D782" s="51" t="b">
        <f t="shared" si="37"/>
        <v>1</v>
      </c>
      <c r="E782" s="51" t="str">
        <f t="shared" si="36"/>
        <v>20130830</v>
      </c>
      <c r="F782" s="51" t="b">
        <f t="shared" si="38"/>
        <v>1</v>
      </c>
    </row>
    <row r="783" spans="1:6" x14ac:dyDescent="0.35">
      <c r="A783" s="2" t="s">
        <v>612</v>
      </c>
      <c r="D783" s="51" t="b">
        <f t="shared" si="37"/>
        <v>1</v>
      </c>
      <c r="E783" s="51" t="str">
        <f t="shared" si="36"/>
        <v>20130830</v>
      </c>
      <c r="F783" s="51" t="b">
        <f t="shared" si="38"/>
        <v>1</v>
      </c>
    </row>
    <row r="784" spans="1:6" x14ac:dyDescent="0.35">
      <c r="A784" s="2" t="s">
        <v>612</v>
      </c>
      <c r="D784" s="51" t="b">
        <f t="shared" si="37"/>
        <v>1</v>
      </c>
      <c r="E784" s="51" t="str">
        <f t="shared" si="36"/>
        <v>20130830</v>
      </c>
      <c r="F784" s="51" t="b">
        <f t="shared" si="38"/>
        <v>1</v>
      </c>
    </row>
    <row r="785" spans="1:6" x14ac:dyDescent="0.35">
      <c r="A785" s="2" t="s">
        <v>612</v>
      </c>
      <c r="D785" s="51" t="b">
        <f t="shared" si="37"/>
        <v>1</v>
      </c>
      <c r="E785" s="51" t="str">
        <f t="shared" si="36"/>
        <v>20130830</v>
      </c>
      <c r="F785" s="51" t="b">
        <f t="shared" si="38"/>
        <v>1</v>
      </c>
    </row>
    <row r="786" spans="1:6" x14ac:dyDescent="0.35">
      <c r="A786" s="2" t="s">
        <v>612</v>
      </c>
      <c r="D786" s="51" t="b">
        <f t="shared" si="37"/>
        <v>1</v>
      </c>
      <c r="E786" s="51" t="str">
        <f t="shared" si="36"/>
        <v>20130830</v>
      </c>
      <c r="F786" s="51" t="b">
        <f t="shared" si="38"/>
        <v>1</v>
      </c>
    </row>
    <row r="787" spans="1:6" x14ac:dyDescent="0.35">
      <c r="A787" s="2" t="s">
        <v>612</v>
      </c>
      <c r="D787" s="51" t="b">
        <f t="shared" si="37"/>
        <v>1</v>
      </c>
      <c r="E787" s="51" t="str">
        <f t="shared" si="36"/>
        <v>20130830</v>
      </c>
      <c r="F787" s="51" t="b">
        <f t="shared" si="38"/>
        <v>1</v>
      </c>
    </row>
    <row r="788" spans="1:6" x14ac:dyDescent="0.35">
      <c r="A788" s="2" t="s">
        <v>612</v>
      </c>
      <c r="D788" s="51" t="b">
        <f t="shared" si="37"/>
        <v>1</v>
      </c>
      <c r="E788" s="51" t="str">
        <f t="shared" si="36"/>
        <v>20130830</v>
      </c>
      <c r="F788" s="51" t="b">
        <f t="shared" si="38"/>
        <v>1</v>
      </c>
    </row>
    <row r="789" spans="1:6" x14ac:dyDescent="0.35">
      <c r="A789" s="2" t="s">
        <v>612</v>
      </c>
      <c r="D789" s="51" t="b">
        <f t="shared" si="37"/>
        <v>1</v>
      </c>
      <c r="E789" s="51" t="str">
        <f t="shared" si="36"/>
        <v>20130830</v>
      </c>
      <c r="F789" s="51" t="b">
        <f t="shared" si="38"/>
        <v>1</v>
      </c>
    </row>
    <row r="790" spans="1:6" x14ac:dyDescent="0.35">
      <c r="A790" s="2" t="s">
        <v>612</v>
      </c>
      <c r="D790" s="51" t="b">
        <f t="shared" si="37"/>
        <v>1</v>
      </c>
      <c r="E790" s="51" t="str">
        <f t="shared" si="36"/>
        <v>20130830</v>
      </c>
      <c r="F790" s="51" t="b">
        <f t="shared" si="38"/>
        <v>1</v>
      </c>
    </row>
    <row r="791" spans="1:6" x14ac:dyDescent="0.35">
      <c r="A791" s="2" t="s">
        <v>612</v>
      </c>
      <c r="D791" s="51" t="b">
        <f t="shared" si="37"/>
        <v>1</v>
      </c>
      <c r="E791" s="51" t="str">
        <f t="shared" si="36"/>
        <v>20130830</v>
      </c>
      <c r="F791" s="51" t="b">
        <f t="shared" si="38"/>
        <v>1</v>
      </c>
    </row>
    <row r="792" spans="1:6" x14ac:dyDescent="0.35">
      <c r="A792" s="2" t="s">
        <v>612</v>
      </c>
      <c r="D792" s="51" t="b">
        <f t="shared" si="37"/>
        <v>1</v>
      </c>
      <c r="E792" s="51" t="str">
        <f t="shared" si="36"/>
        <v>20130830</v>
      </c>
      <c r="F792" s="51" t="b">
        <f t="shared" si="38"/>
        <v>1</v>
      </c>
    </row>
    <row r="793" spans="1:6" x14ac:dyDescent="0.35">
      <c r="A793" s="2" t="s">
        <v>612</v>
      </c>
      <c r="D793" s="51" t="b">
        <f t="shared" si="37"/>
        <v>1</v>
      </c>
      <c r="E793" s="51" t="str">
        <f t="shared" si="36"/>
        <v>20130830</v>
      </c>
      <c r="F793" s="51" t="b">
        <f t="shared" si="38"/>
        <v>1</v>
      </c>
    </row>
    <row r="794" spans="1:6" x14ac:dyDescent="0.35">
      <c r="A794" s="2" t="s">
        <v>612</v>
      </c>
      <c r="D794" s="51" t="b">
        <f t="shared" si="37"/>
        <v>1</v>
      </c>
      <c r="E794" s="51" t="str">
        <f t="shared" si="36"/>
        <v>20130830</v>
      </c>
      <c r="F794" s="51" t="b">
        <f t="shared" si="38"/>
        <v>1</v>
      </c>
    </row>
    <row r="795" spans="1:6" x14ac:dyDescent="0.35">
      <c r="A795" s="2" t="s">
        <v>612</v>
      </c>
      <c r="D795" s="51" t="b">
        <f t="shared" si="37"/>
        <v>1</v>
      </c>
      <c r="E795" s="51" t="str">
        <f t="shared" si="36"/>
        <v>20130830</v>
      </c>
      <c r="F795" s="51" t="b">
        <f t="shared" si="38"/>
        <v>1</v>
      </c>
    </row>
    <row r="796" spans="1:6" x14ac:dyDescent="0.35">
      <c r="A796" s="2" t="s">
        <v>612</v>
      </c>
      <c r="D796" s="51" t="b">
        <f t="shared" si="37"/>
        <v>1</v>
      </c>
      <c r="E796" s="51" t="str">
        <f t="shared" si="36"/>
        <v>20130830</v>
      </c>
      <c r="F796" s="51" t="b">
        <f t="shared" si="38"/>
        <v>1</v>
      </c>
    </row>
    <row r="797" spans="1:6" x14ac:dyDescent="0.35">
      <c r="A797" s="2" t="s">
        <v>612</v>
      </c>
      <c r="D797" s="51" t="b">
        <f t="shared" si="37"/>
        <v>1</v>
      </c>
      <c r="E797" s="51" t="str">
        <f t="shared" si="36"/>
        <v>20130830</v>
      </c>
      <c r="F797" s="51" t="b">
        <f t="shared" si="38"/>
        <v>1</v>
      </c>
    </row>
    <row r="798" spans="1:6" x14ac:dyDescent="0.35">
      <c r="A798" s="2" t="s">
        <v>612</v>
      </c>
      <c r="D798" s="51" t="b">
        <f t="shared" si="37"/>
        <v>1</v>
      </c>
      <c r="E798" s="51" t="str">
        <f t="shared" si="36"/>
        <v>20130830</v>
      </c>
      <c r="F798" s="51" t="b">
        <f t="shared" si="38"/>
        <v>1</v>
      </c>
    </row>
    <row r="799" spans="1:6" x14ac:dyDescent="0.35">
      <c r="A799" s="2" t="s">
        <v>612</v>
      </c>
      <c r="D799" s="51" t="b">
        <f t="shared" si="37"/>
        <v>1</v>
      </c>
      <c r="E799" s="51" t="str">
        <f t="shared" si="36"/>
        <v>20130830</v>
      </c>
      <c r="F799" s="51" t="b">
        <f t="shared" si="38"/>
        <v>1</v>
      </c>
    </row>
    <row r="800" spans="1:6" x14ac:dyDescent="0.35">
      <c r="A800" s="2" t="s">
        <v>612</v>
      </c>
      <c r="D800" s="51" t="b">
        <f t="shared" si="37"/>
        <v>1</v>
      </c>
      <c r="E800" s="51" t="str">
        <f t="shared" si="36"/>
        <v>20130830</v>
      </c>
      <c r="F800" s="51" t="b">
        <f t="shared" si="38"/>
        <v>1</v>
      </c>
    </row>
    <row r="801" spans="1:6" x14ac:dyDescent="0.35">
      <c r="A801" s="2" t="s">
        <v>612</v>
      </c>
      <c r="D801" s="51" t="b">
        <f t="shared" si="37"/>
        <v>1</v>
      </c>
      <c r="E801" s="51" t="str">
        <f t="shared" si="36"/>
        <v>20130830</v>
      </c>
      <c r="F801" s="51" t="b">
        <f t="shared" si="38"/>
        <v>1</v>
      </c>
    </row>
    <row r="802" spans="1:6" x14ac:dyDescent="0.35">
      <c r="A802" s="2" t="s">
        <v>612</v>
      </c>
      <c r="D802" s="51" t="b">
        <f t="shared" si="37"/>
        <v>1</v>
      </c>
      <c r="E802" s="51" t="str">
        <f t="shared" si="36"/>
        <v>20130830</v>
      </c>
      <c r="F802" s="51" t="b">
        <f t="shared" si="38"/>
        <v>1</v>
      </c>
    </row>
    <row r="803" spans="1:6" x14ac:dyDescent="0.35">
      <c r="A803" s="2" t="s">
        <v>613</v>
      </c>
      <c r="D803" s="51" t="b">
        <f t="shared" si="37"/>
        <v>1</v>
      </c>
      <c r="E803" s="51" t="str">
        <f t="shared" si="36"/>
        <v>20130815</v>
      </c>
      <c r="F803" s="51" t="b">
        <f t="shared" si="38"/>
        <v>1</v>
      </c>
    </row>
    <row r="804" spans="1:6" x14ac:dyDescent="0.35">
      <c r="A804" s="2" t="s">
        <v>614</v>
      </c>
      <c r="D804" s="51" t="b">
        <f t="shared" si="37"/>
        <v>1</v>
      </c>
      <c r="E804" s="51" t="str">
        <f t="shared" si="36"/>
        <v>20140422</v>
      </c>
      <c r="F804" s="51" t="b">
        <f t="shared" si="38"/>
        <v>1</v>
      </c>
    </row>
    <row r="805" spans="1:6" x14ac:dyDescent="0.35">
      <c r="A805" s="2" t="s">
        <v>615</v>
      </c>
      <c r="D805" s="51" t="b">
        <f t="shared" si="37"/>
        <v>1</v>
      </c>
      <c r="E805" s="51" t="str">
        <f t="shared" si="36"/>
        <v>20150722</v>
      </c>
      <c r="F805" s="51" t="b">
        <f t="shared" si="38"/>
        <v>1</v>
      </c>
    </row>
    <row r="806" spans="1:6" x14ac:dyDescent="0.35">
      <c r="A806" s="2" t="s">
        <v>616</v>
      </c>
      <c r="D806" s="51" t="b">
        <f t="shared" si="37"/>
        <v>1</v>
      </c>
      <c r="E806" s="51" t="str">
        <f t="shared" si="36"/>
        <v>20110624</v>
      </c>
      <c r="F806" s="51" t="b">
        <f t="shared" si="38"/>
        <v>1</v>
      </c>
    </row>
  </sheetData>
  <autoFilter ref="A2:M2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98"/>
  <sheetViews>
    <sheetView tabSelected="1" workbookViewId="0">
      <pane xSplit="3" ySplit="2" topLeftCell="AD3" activePane="bottomRight" state="frozen"/>
      <selection pane="topRight" activeCell="D1" sqref="D1"/>
      <selection pane="bottomLeft" activeCell="A3" sqref="A3"/>
      <selection pane="bottomRight" activeCell="AF59" sqref="AF59:AF98"/>
    </sheetView>
  </sheetViews>
  <sheetFormatPr defaultRowHeight="16.5" x14ac:dyDescent="0.35"/>
  <cols>
    <col min="1" max="2" width="9" style="2"/>
    <col min="3" max="3" width="34.125" style="2" customWidth="1"/>
    <col min="4" max="4" width="15.5" style="2" customWidth="1"/>
    <col min="5" max="8" width="9" style="2"/>
    <col min="9" max="9" width="12.5" style="2" customWidth="1"/>
    <col min="10" max="10" width="12.625" style="2" customWidth="1"/>
    <col min="11" max="11" width="12.25" style="2" customWidth="1"/>
    <col min="12" max="12" width="9" style="2"/>
    <col min="13" max="13" width="12.875" style="2" customWidth="1"/>
    <col min="14" max="14" width="12.375" style="2" customWidth="1"/>
    <col min="15" max="17" width="9" style="2" customWidth="1"/>
    <col min="18" max="18" width="13" style="2" customWidth="1"/>
    <col min="19" max="29" width="9" style="2" customWidth="1"/>
    <col min="30" max="30" width="11.875" style="2" customWidth="1"/>
    <col min="31" max="31" width="11.75" style="2" customWidth="1"/>
    <col min="32" max="32" width="10.75" style="2" bestFit="1" customWidth="1"/>
    <col min="33" max="33" width="15" style="2" bestFit="1" customWidth="1"/>
    <col min="34" max="35" width="9" style="2" customWidth="1"/>
    <col min="36" max="36" width="15" style="2" bestFit="1" customWidth="1"/>
    <col min="37" max="37" width="24.25" style="2" bestFit="1" customWidth="1"/>
    <col min="38" max="39" width="9" style="2" customWidth="1"/>
    <col min="40" max="40" width="9" style="4" customWidth="1"/>
    <col min="41" max="41" width="19.625" style="2" customWidth="1"/>
    <col min="42" max="43" width="9" style="2" customWidth="1"/>
    <col min="44" max="47" width="9" style="4" customWidth="1"/>
    <col min="48" max="48" width="12" style="4" customWidth="1"/>
    <col min="49" max="49" width="9" style="4" customWidth="1"/>
    <col min="50" max="50" width="9" style="5"/>
    <col min="51" max="51" width="9" style="5" customWidth="1"/>
    <col min="52" max="52" width="10.75" style="5" customWidth="1"/>
    <col min="53" max="54" width="9" style="5" customWidth="1"/>
    <col min="55" max="55" width="9" style="5"/>
    <col min="56" max="56" width="14.25" style="4" customWidth="1"/>
    <col min="57" max="57" width="9" style="4"/>
    <col min="58" max="58" width="13.25" style="56" customWidth="1"/>
    <col min="59" max="59" width="11.875" style="56" customWidth="1"/>
    <col min="60" max="60" width="11.875" style="5" customWidth="1"/>
    <col min="61" max="61" width="13.625" style="5" customWidth="1"/>
    <col min="62" max="62" width="9.5" style="4" customWidth="1"/>
    <col min="63" max="16384" width="9" style="5"/>
  </cols>
  <sheetData>
    <row r="1" spans="1:65" ht="16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7" t="s">
        <v>8</v>
      </c>
      <c r="J1" s="57" t="s">
        <v>9</v>
      </c>
      <c r="K1" s="57" t="s">
        <v>10</v>
      </c>
      <c r="L1" s="3" t="s">
        <v>11</v>
      </c>
      <c r="M1" s="3" t="s">
        <v>417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418</v>
      </c>
      <c r="AA1" s="3" t="s">
        <v>419</v>
      </c>
      <c r="AB1" s="3" t="s">
        <v>26</v>
      </c>
      <c r="AC1" s="3" t="s">
        <v>27</v>
      </c>
      <c r="AD1" s="57" t="s">
        <v>28</v>
      </c>
      <c r="AE1" s="57" t="s">
        <v>28</v>
      </c>
      <c r="AF1" s="3" t="s">
        <v>33</v>
      </c>
      <c r="AG1" s="3" t="s">
        <v>420</v>
      </c>
      <c r="AH1" s="3" t="s">
        <v>421</v>
      </c>
      <c r="AI1" s="3" t="s">
        <v>422</v>
      </c>
      <c r="AJ1" s="3" t="s">
        <v>34</v>
      </c>
      <c r="AK1" s="3" t="s">
        <v>423</v>
      </c>
      <c r="AL1" s="3" t="s">
        <v>424</v>
      </c>
      <c r="AM1" s="3" t="s">
        <v>425</v>
      </c>
      <c r="AN1" s="69" t="s">
        <v>905</v>
      </c>
      <c r="AO1" s="69" t="s">
        <v>906</v>
      </c>
      <c r="AP1" s="69" t="s">
        <v>1384</v>
      </c>
      <c r="AQ1" s="69" t="s">
        <v>907</v>
      </c>
      <c r="AR1" s="69" t="s">
        <v>1287</v>
      </c>
      <c r="AS1" s="69" t="s">
        <v>1383</v>
      </c>
      <c r="AT1" s="69" t="s">
        <v>1474</v>
      </c>
      <c r="AU1" s="69" t="s">
        <v>1386</v>
      </c>
      <c r="AV1" s="63" t="s">
        <v>1475</v>
      </c>
      <c r="AW1" s="63" t="s">
        <v>1411</v>
      </c>
      <c r="AX1" s="70" t="s">
        <v>1514</v>
      </c>
      <c r="AY1" s="70" t="s">
        <v>1515</v>
      </c>
      <c r="AZ1" s="70" t="s">
        <v>1517</v>
      </c>
      <c r="BA1" s="70" t="s">
        <v>1516</v>
      </c>
      <c r="BB1" s="70" t="s">
        <v>1518</v>
      </c>
      <c r="BC1" s="66" t="s">
        <v>1519</v>
      </c>
      <c r="BD1" s="67" t="s">
        <v>1520</v>
      </c>
      <c r="BE1" s="67" t="s">
        <v>1521</v>
      </c>
      <c r="BF1" s="65" t="s">
        <v>1522</v>
      </c>
      <c r="BG1" s="68" t="s">
        <v>1523</v>
      </c>
      <c r="BH1" s="65" t="s">
        <v>1524</v>
      </c>
      <c r="BI1" s="65" t="s">
        <v>1525</v>
      </c>
      <c r="BK1" s="5" t="s">
        <v>1526</v>
      </c>
      <c r="BM1" s="5" t="s">
        <v>1527</v>
      </c>
    </row>
    <row r="2" spans="1:65" x14ac:dyDescent="0.35">
      <c r="A2" s="3" t="s">
        <v>37</v>
      </c>
      <c r="B2" s="3" t="s">
        <v>38</v>
      </c>
      <c r="C2" s="3" t="s">
        <v>39</v>
      </c>
      <c r="D2" s="3" t="s">
        <v>40</v>
      </c>
      <c r="E2" s="3" t="s">
        <v>426</v>
      </c>
      <c r="F2" s="3" t="s">
        <v>42</v>
      </c>
      <c r="G2" s="3" t="s">
        <v>40</v>
      </c>
      <c r="H2" s="3" t="s">
        <v>43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48</v>
      </c>
      <c r="O2" s="3" t="s">
        <v>40</v>
      </c>
      <c r="P2" s="3" t="s">
        <v>427</v>
      </c>
      <c r="Q2" s="3" t="s">
        <v>50</v>
      </c>
      <c r="R2" s="3" t="s">
        <v>51</v>
      </c>
      <c r="S2" s="3" t="s">
        <v>52</v>
      </c>
      <c r="T2" s="3" t="s">
        <v>53</v>
      </c>
      <c r="U2" s="3" t="s">
        <v>40</v>
      </c>
      <c r="V2" s="3" t="s">
        <v>428</v>
      </c>
      <c r="W2" s="3"/>
      <c r="X2" s="3" t="s">
        <v>55</v>
      </c>
      <c r="Y2" s="3" t="s">
        <v>56</v>
      </c>
      <c r="Z2" s="3" t="s">
        <v>57</v>
      </c>
      <c r="AA2" s="3" t="s">
        <v>58</v>
      </c>
      <c r="AB2" s="3" t="s">
        <v>59</v>
      </c>
      <c r="AC2" s="3" t="s">
        <v>60</v>
      </c>
      <c r="AD2" s="3" t="s">
        <v>40</v>
      </c>
      <c r="AE2" s="3" t="s">
        <v>40</v>
      </c>
      <c r="AF2" s="3" t="s">
        <v>40</v>
      </c>
      <c r="AG2" s="3" t="s">
        <v>40</v>
      </c>
      <c r="AH2" s="3" t="s">
        <v>429</v>
      </c>
      <c r="AI2" s="3" t="s">
        <v>40</v>
      </c>
      <c r="AJ2" s="3" t="s">
        <v>430</v>
      </c>
      <c r="AK2" s="3" t="s">
        <v>431</v>
      </c>
      <c r="AL2" s="3" t="s">
        <v>429</v>
      </c>
      <c r="AM2" s="3" t="s">
        <v>432</v>
      </c>
      <c r="AN2" s="69"/>
      <c r="AO2" s="69"/>
      <c r="AP2" s="69"/>
      <c r="AQ2" s="69"/>
      <c r="AR2" s="69"/>
      <c r="AS2" s="69"/>
      <c r="AT2" s="69"/>
      <c r="AU2" s="69"/>
      <c r="AV2" s="63"/>
      <c r="AW2" s="63"/>
      <c r="AX2" s="70"/>
      <c r="AY2" s="70"/>
      <c r="AZ2" s="70"/>
      <c r="BA2" s="70"/>
      <c r="BB2" s="70"/>
      <c r="BC2" s="66"/>
      <c r="BD2" s="67"/>
      <c r="BE2" s="67"/>
      <c r="BF2" s="65"/>
      <c r="BG2" s="68"/>
      <c r="BH2" s="65"/>
      <c r="BI2" s="65"/>
    </row>
    <row r="3" spans="1:65" ht="17.25" x14ac:dyDescent="0.35">
      <c r="A3" s="75" t="s">
        <v>67</v>
      </c>
      <c r="B3" s="76">
        <v>9776</v>
      </c>
      <c r="C3" s="76" t="s">
        <v>1529</v>
      </c>
      <c r="D3" s="76" t="s">
        <v>1530</v>
      </c>
      <c r="E3" s="77" t="s">
        <v>1531</v>
      </c>
      <c r="F3" s="77" t="s">
        <v>1532</v>
      </c>
      <c r="G3" s="78">
        <v>1</v>
      </c>
      <c r="H3" s="78" t="s">
        <v>1825</v>
      </c>
      <c r="I3" s="76">
        <v>20110228</v>
      </c>
      <c r="J3" s="76">
        <v>20110228</v>
      </c>
      <c r="K3" s="76">
        <v>20110228</v>
      </c>
      <c r="L3" s="78">
        <v>1001</v>
      </c>
      <c r="M3" s="76" t="s">
        <v>1824</v>
      </c>
      <c r="N3" s="76" t="s">
        <v>1533</v>
      </c>
      <c r="O3" s="76" t="s">
        <v>1534</v>
      </c>
      <c r="P3" s="76" t="s">
        <v>1535</v>
      </c>
      <c r="Q3" s="76" t="s">
        <v>76</v>
      </c>
      <c r="R3" s="77" t="s">
        <v>77</v>
      </c>
      <c r="S3" s="76"/>
      <c r="T3" s="76"/>
      <c r="U3" s="77" t="s">
        <v>1536</v>
      </c>
      <c r="V3" s="77" t="s">
        <v>1537</v>
      </c>
      <c r="W3" s="77" t="s">
        <v>1538</v>
      </c>
      <c r="X3" s="78" t="s">
        <v>891</v>
      </c>
      <c r="Y3" s="78" t="s">
        <v>891</v>
      </c>
      <c r="Z3" s="78">
        <v>5</v>
      </c>
      <c r="AA3" s="78">
        <v>5</v>
      </c>
      <c r="AB3" s="78">
        <v>0</v>
      </c>
      <c r="AC3" s="78">
        <v>0</v>
      </c>
      <c r="AD3" s="76">
        <v>20110328</v>
      </c>
      <c r="AE3" s="76">
        <v>20161130</v>
      </c>
      <c r="AF3" s="79">
        <v>11400</v>
      </c>
      <c r="AG3" s="80">
        <v>-10260</v>
      </c>
      <c r="AH3" s="79"/>
      <c r="AI3" s="79"/>
      <c r="AJ3" s="79">
        <v>11400</v>
      </c>
      <c r="AK3" s="80">
        <v>-10260</v>
      </c>
      <c r="AL3" s="76"/>
      <c r="AM3" s="76"/>
      <c r="AN3" s="4" t="b">
        <f>COUNTIF(资产分类!B:B,以前年度!A3)=1</f>
        <v>1</v>
      </c>
      <c r="AO3" s="4" t="b">
        <f>COUNTIF(单位编码!C:C,H3)=1</f>
        <v>1</v>
      </c>
      <c r="AP3" s="4" t="b">
        <f>LEFT(J3,4)*1&lt;2016</f>
        <v>1</v>
      </c>
      <c r="AQ3" s="4" t="b">
        <f>COUNTIF(业务范围!B:B,以前年度!L3)=1</f>
        <v>1</v>
      </c>
      <c r="AR3" s="4" t="b">
        <f>COUNTIF(成本中心!B:B,以前年度!M3)=1</f>
        <v>1</v>
      </c>
      <c r="AS3" s="4" t="b">
        <f>COUNTIF(成本中心!B:B,以前年度!N3)=1</f>
        <v>1</v>
      </c>
      <c r="AT3" s="4" t="b">
        <f>COUNTIF(资产状态!B:B,Q3)=1</f>
        <v>1</v>
      </c>
      <c r="AU3" s="4" t="b">
        <f>COUNTIF(资产增加、减少方式!B:C,以前年度!R3)=1</f>
        <v>1</v>
      </c>
      <c r="AV3" s="4" t="b">
        <f>IF(OR(A3="Z1005",A3="Z1004",A3="Z1003"),V3&lt;&gt;"",TRUE)</f>
        <v>1</v>
      </c>
      <c r="AW3" s="4" t="b">
        <f>COUNTIF(折旧码!B:B,以前年度!X3)=1</f>
        <v>1</v>
      </c>
      <c r="AX3" s="5" t="b">
        <f>AND(AND(LEN(I3)=8,IFERROR(FIND("/",I3),0)=0),AND(LEN(J3)=8,IFERROR(FIND("/",J3),0)=0),AND(LEN(K3)=8,IFERROR(FIND("/",K3),0)=0),AND(LEN(AD3)=8,IFERROR(FIND("/",AD3),0)=0),AND(LEN(AE3)=8,IFERROR(FIND("/",AE3),0)=0))</f>
        <v>1</v>
      </c>
      <c r="AY3" s="59">
        <f>IF(((2015-LEFT(AD3,4))*12+12-MID(AD3,5,2)+1)/(Z3*12+AB3)&gt;1,AF3*(1-VLOOKUP(X3,折旧码!B:D,3,FALSE)),AF3*(1-VLOOKUP(X3,折旧码!B:D,3,FALSE))*((2015-LEFT(AD3,4))*12+12-MID(AD3,5,2)+1)/(Z3*12+AB3))</f>
        <v>9918</v>
      </c>
      <c r="AZ3" s="60">
        <f>AY3+AK3</f>
        <v>-342</v>
      </c>
      <c r="BA3" s="5">
        <f>IF(((2015-LEFT(AD3,4))*12+12-MID(AD3,5,2)+1)/(Z3*12+AB3)&gt;1,0, AF3*(1-VLOOKUP(X3,折旧码!B:D,3,FALSE))*(12/(Z3*12+AB3)))</f>
        <v>2052</v>
      </c>
      <c r="BB3" s="2">
        <f>BA3+AM3</f>
        <v>2052</v>
      </c>
      <c r="BC3" s="2">
        <f>Z3*12+AB3</f>
        <v>60</v>
      </c>
      <c r="BD3" s="2">
        <f>(2015-LEFT(AD3,4))*12+(12-MID(AD3,5,2))+1+11</f>
        <v>69</v>
      </c>
      <c r="BE3" s="4" t="str">
        <f>IF(BD3-BC3&gt;12,"否","是")</f>
        <v>是</v>
      </c>
      <c r="BF3" s="56">
        <f>ABS(IF(BE3="否",0,IF(BC3&gt;=BD3,AI3/11,AI3/(BC3-BD3+12))))</f>
        <v>0</v>
      </c>
      <c r="BG3" s="56">
        <f>IF(BE3="否",0,AF3*(1-VLOOKUP(X3,折旧码!B:D,3,FALSE))/BC3)</f>
        <v>171</v>
      </c>
      <c r="BH3" s="56">
        <f>BG3-BF3</f>
        <v>171</v>
      </c>
      <c r="BI3" s="4" t="b">
        <f>IF(OR(BE3="否",BC3&lt;=BD3),ROUND(AF3-ABS(AG3)-ABS(AI3)-AF3*VLOOKUP(X3,折旧码!B:D,3,FALSE),2)=0,ROUND(AF3-ABS(AG3)-ABS(AI3)-AF3*VLOOKUP(X3,折旧码!B:D,3,FALSE),2)&lt;&gt;0)</f>
        <v>1</v>
      </c>
      <c r="BJ3" s="4">
        <f>ROUND(AF3-ABS(AG3)-ABS(AI3)-AF3*VLOOKUP(X3,折旧码!B:D,3,FALSE),2)</f>
        <v>0</v>
      </c>
    </row>
    <row r="4" spans="1:65" ht="17.25" x14ac:dyDescent="0.35">
      <c r="A4" s="75" t="s">
        <v>67</v>
      </c>
      <c r="B4" s="76">
        <v>9776</v>
      </c>
      <c r="C4" s="76" t="s">
        <v>281</v>
      </c>
      <c r="D4" s="76" t="s">
        <v>1539</v>
      </c>
      <c r="E4" s="77" t="s">
        <v>1540</v>
      </c>
      <c r="F4" s="77" t="s">
        <v>1541</v>
      </c>
      <c r="G4" s="78">
        <v>1</v>
      </c>
      <c r="H4" s="78" t="s">
        <v>1825</v>
      </c>
      <c r="I4" s="76">
        <v>20110228</v>
      </c>
      <c r="J4" s="76">
        <v>20110228</v>
      </c>
      <c r="K4" s="76">
        <v>20110228</v>
      </c>
      <c r="L4" s="78">
        <v>1001</v>
      </c>
      <c r="M4" s="76" t="s">
        <v>1533</v>
      </c>
      <c r="N4" s="76" t="s">
        <v>1533</v>
      </c>
      <c r="O4" s="76" t="s">
        <v>1534</v>
      </c>
      <c r="P4" s="76" t="s">
        <v>1542</v>
      </c>
      <c r="Q4" s="76" t="s">
        <v>76</v>
      </c>
      <c r="R4" s="77" t="s">
        <v>77</v>
      </c>
      <c r="S4" s="76"/>
      <c r="T4" s="76"/>
      <c r="U4" s="77" t="s">
        <v>1536</v>
      </c>
      <c r="V4" s="77" t="s">
        <v>1537</v>
      </c>
      <c r="W4" s="77" t="s">
        <v>1538</v>
      </c>
      <c r="X4" s="78" t="s">
        <v>891</v>
      </c>
      <c r="Y4" s="78" t="s">
        <v>891</v>
      </c>
      <c r="Z4" s="78">
        <v>5</v>
      </c>
      <c r="AA4" s="78">
        <v>5</v>
      </c>
      <c r="AB4" s="78">
        <v>0</v>
      </c>
      <c r="AC4" s="78">
        <v>0</v>
      </c>
      <c r="AD4" s="76">
        <v>20110328</v>
      </c>
      <c r="AE4" s="76">
        <v>20110328</v>
      </c>
      <c r="AF4" s="79">
        <v>4750</v>
      </c>
      <c r="AG4" s="80">
        <v>-4275</v>
      </c>
      <c r="AH4" s="79"/>
      <c r="AI4" s="79"/>
      <c r="AJ4" s="79">
        <v>4750</v>
      </c>
      <c r="AK4" s="80">
        <v>-4275</v>
      </c>
      <c r="AL4" s="76"/>
      <c r="AM4" s="76"/>
      <c r="AN4" s="4" t="b">
        <f>COUNTIF(资产分类!B:B,以前年度!A4)=1</f>
        <v>1</v>
      </c>
      <c r="AO4" s="4" t="b">
        <f>COUNTIF(单位编码!C:C,H4)=1</f>
        <v>1</v>
      </c>
      <c r="AP4" s="4" t="b">
        <f t="shared" ref="AP4:AP67" si="0">LEFT(J4,4)*1&lt;2016</f>
        <v>1</v>
      </c>
      <c r="AQ4" s="4" t="b">
        <f>COUNTIF(业务范围!B:B,以前年度!L4)=1</f>
        <v>1</v>
      </c>
      <c r="AR4" s="4" t="b">
        <f>COUNTIF(成本中心!B:B,以前年度!M4)=1</f>
        <v>1</v>
      </c>
      <c r="AS4" s="4" t="b">
        <f>COUNTIF(成本中心!B:B,以前年度!N4)=1</f>
        <v>1</v>
      </c>
      <c r="AT4" s="4" t="b">
        <f>COUNTIF(资产状态!B:B,Q4)=1</f>
        <v>1</v>
      </c>
      <c r="AU4" s="4" t="b">
        <f>COUNTIF(资产增加、减少方式!B:C,以前年度!R4)=1</f>
        <v>1</v>
      </c>
      <c r="AV4" s="4" t="b">
        <f t="shared" ref="AV4:AV67" si="1">IF(OR(A4="Z1005",A4="Z1004",A4="Z1003"),V4&lt;&gt;"",TRUE)</f>
        <v>1</v>
      </c>
      <c r="AW4" s="4" t="b">
        <f>COUNTIF(折旧码!B:B,以前年度!X4)=1</f>
        <v>1</v>
      </c>
      <c r="AX4" s="5" t="b">
        <f t="shared" ref="AX4:AX67" si="2">AND(AND(LEN(I4)=8,IFERROR(FIND("/",I4),0)=0),AND(LEN(J4)=8,IFERROR(FIND("/",J4),0)=0),AND(LEN(K4)=8,IFERROR(FIND("/",K4),0)=0),AND(LEN(AD4)=8,IFERROR(FIND("/",AD4),0)=0),AND(LEN(AE4)=8,IFERROR(FIND("/",AE4),0)=0))</f>
        <v>1</v>
      </c>
      <c r="AY4" s="59">
        <f>IF(((2015-LEFT(AD4,4))*12+12-MID(AD4,5,2)+1)/(Z4*12+AB4)&gt;1,AF4*(1-VLOOKUP(X4,折旧码!B:D,3,FALSE)),AF4*(1-VLOOKUP(X4,折旧码!B:D,3,FALSE))*((2015-LEFT(AD4,4))*12+12-MID(AD4,5,2)+1)/(Z4*12+AB4))</f>
        <v>4132.5</v>
      </c>
      <c r="AZ4" s="60">
        <f t="shared" ref="AZ4:AZ6" si="3">AY4+AK4</f>
        <v>-142.5</v>
      </c>
      <c r="BA4" s="5">
        <f>IF(((2015-LEFT(AD4,4))*12+12-MID(AD4,5,2)+1)/(Z4*12+AB4)&gt;1,0, AF4*(1-VLOOKUP(X4,折旧码!B:D,3,FALSE))*(12/(Z4*12+AB4)))</f>
        <v>855</v>
      </c>
      <c r="BB4" s="2">
        <f t="shared" ref="BB4:BB67" si="4">BA4+AM4</f>
        <v>855</v>
      </c>
      <c r="BC4" s="2">
        <f t="shared" ref="BC4:BC67" si="5">Z4*12+AB4</f>
        <v>60</v>
      </c>
      <c r="BD4" s="2">
        <f t="shared" ref="BD4:BD67" si="6">(2015-LEFT(AD4,4))*12+(12-MID(AD4,5,2))+1+11</f>
        <v>69</v>
      </c>
      <c r="BE4" s="4" t="str">
        <f t="shared" ref="BE4:BE67" si="7">IF(BD4-BC4&gt;12,"否","是")</f>
        <v>是</v>
      </c>
      <c r="BF4" s="56">
        <f t="shared" ref="BF4:BF67" si="8">ABS(IF(BE4="否",0,IF(BC4&gt;=BD4,AI4/11,AI4/(BC4-BD4+11))))</f>
        <v>0</v>
      </c>
      <c r="BG4" s="56">
        <f>IF(BE4="否",0,AF4*(1-VLOOKUP(X4,折旧码!B:D,3,FALSE))/BC4)</f>
        <v>71.25</v>
      </c>
      <c r="BH4" s="56">
        <f t="shared" ref="BH4:BH67" si="9">BG4-BF4</f>
        <v>71.25</v>
      </c>
      <c r="BI4" s="4" t="b">
        <f>IF(OR(BE4="否",BC4&lt;=BD4),ROUND(AF4-ABS(AG4)-ABS(AI4)-AF4*VLOOKUP(X4,折旧码!B:D,3,FALSE),2)=0,ROUND(AF4-ABS(AG4)-ABS(AI4)-AF4*VLOOKUP(X4,折旧码!B:D,3,FALSE),2)&lt;&gt;0)</f>
        <v>1</v>
      </c>
      <c r="BJ4" s="4">
        <f>ROUND(AF4-ABS(AG4)-ABS(AI4)-AF4*VLOOKUP(X4,折旧码!B:D,3,FALSE),2)</f>
        <v>0</v>
      </c>
    </row>
    <row r="5" spans="1:65" ht="17.25" x14ac:dyDescent="0.35">
      <c r="A5" s="75" t="s">
        <v>67</v>
      </c>
      <c r="B5" s="76">
        <v>9776</v>
      </c>
      <c r="C5" s="76" t="s">
        <v>281</v>
      </c>
      <c r="D5" s="76" t="s">
        <v>1543</v>
      </c>
      <c r="E5" s="77" t="s">
        <v>1544</v>
      </c>
      <c r="F5" s="77" t="s">
        <v>1545</v>
      </c>
      <c r="G5" s="78">
        <v>1</v>
      </c>
      <c r="H5" s="78" t="s">
        <v>1825</v>
      </c>
      <c r="I5" s="76">
        <v>20110228</v>
      </c>
      <c r="J5" s="76">
        <v>20110228</v>
      </c>
      <c r="K5" s="76">
        <v>20110228</v>
      </c>
      <c r="L5" s="78">
        <v>1001</v>
      </c>
      <c r="M5" s="76" t="s">
        <v>1546</v>
      </c>
      <c r="N5" s="76" t="s">
        <v>1546</v>
      </c>
      <c r="O5" s="76" t="s">
        <v>1547</v>
      </c>
      <c r="P5" s="76" t="s">
        <v>1548</v>
      </c>
      <c r="Q5" s="76" t="s">
        <v>76</v>
      </c>
      <c r="R5" s="77" t="s">
        <v>77</v>
      </c>
      <c r="S5" s="76"/>
      <c r="T5" s="76"/>
      <c r="U5" s="77" t="s">
        <v>1536</v>
      </c>
      <c r="V5" s="77" t="s">
        <v>1537</v>
      </c>
      <c r="W5" s="77" t="s">
        <v>1549</v>
      </c>
      <c r="X5" s="78" t="s">
        <v>891</v>
      </c>
      <c r="Y5" s="78" t="s">
        <v>891</v>
      </c>
      <c r="Z5" s="78">
        <v>5</v>
      </c>
      <c r="AA5" s="78">
        <v>5</v>
      </c>
      <c r="AB5" s="78">
        <v>0</v>
      </c>
      <c r="AC5" s="78">
        <v>0</v>
      </c>
      <c r="AD5" s="76">
        <v>20110328</v>
      </c>
      <c r="AE5" s="76">
        <v>20110328</v>
      </c>
      <c r="AF5" s="79">
        <v>15600</v>
      </c>
      <c r="AG5" s="80">
        <v>-14040</v>
      </c>
      <c r="AH5" s="79"/>
      <c r="AI5" s="79"/>
      <c r="AJ5" s="79">
        <v>15600</v>
      </c>
      <c r="AK5" s="80">
        <v>-14040</v>
      </c>
      <c r="AL5" s="76"/>
      <c r="AM5" s="76"/>
      <c r="AN5" s="4" t="b">
        <f>COUNTIF(资产分类!B:B,以前年度!A5)=1</f>
        <v>1</v>
      </c>
      <c r="AO5" s="4" t="b">
        <f>COUNTIF(单位编码!C:C,H5)=1</f>
        <v>1</v>
      </c>
      <c r="AP5" s="4" t="b">
        <f t="shared" si="0"/>
        <v>1</v>
      </c>
      <c r="AQ5" s="4" t="b">
        <f>COUNTIF(业务范围!B:B,以前年度!L5)=1</f>
        <v>1</v>
      </c>
      <c r="AR5" s="4" t="b">
        <f>COUNTIF(成本中心!B:B,以前年度!M5)=1</f>
        <v>1</v>
      </c>
      <c r="AS5" s="4" t="b">
        <f>COUNTIF(成本中心!B:B,以前年度!N5)=1</f>
        <v>1</v>
      </c>
      <c r="AT5" s="4" t="b">
        <f>COUNTIF(资产状态!B:B,Q5)=1</f>
        <v>1</v>
      </c>
      <c r="AU5" s="4" t="b">
        <f>COUNTIF(资产增加、减少方式!B:C,以前年度!R5)=1</f>
        <v>1</v>
      </c>
      <c r="AV5" s="4" t="b">
        <f t="shared" si="1"/>
        <v>1</v>
      </c>
      <c r="AW5" s="4" t="b">
        <f>COUNTIF(折旧码!B:B,以前年度!X5)=1</f>
        <v>1</v>
      </c>
      <c r="AX5" s="5" t="b">
        <f t="shared" si="2"/>
        <v>1</v>
      </c>
      <c r="AY5" s="59">
        <f>IF(((2015-LEFT(AD5,4))*12+12-MID(AD5,5,2)+1)/(Z5*12+AB5)&gt;1,AF5*(1-VLOOKUP(X5,折旧码!B:D,3,FALSE)),AF5*(1-VLOOKUP(X5,折旧码!B:D,3,FALSE))*((2015-LEFT(AD5,4))*12+12-MID(AD5,5,2)+1)/(Z5*12+AB5))</f>
        <v>13572</v>
      </c>
      <c r="AZ5" s="60">
        <f t="shared" si="3"/>
        <v>-468</v>
      </c>
      <c r="BA5" s="5">
        <f>IF(((2015-LEFT(AD5,4))*12+12-MID(AD5,5,2)+1)/(Z5*12+AB5)&gt;1,0, AF5*(1-VLOOKUP(X5,折旧码!B:D,3,FALSE))*(12/(Z5*12+AB5)))</f>
        <v>2808</v>
      </c>
      <c r="BB5" s="2">
        <f t="shared" si="4"/>
        <v>2808</v>
      </c>
      <c r="BC5" s="2">
        <f t="shared" si="5"/>
        <v>60</v>
      </c>
      <c r="BD5" s="2">
        <f t="shared" si="6"/>
        <v>69</v>
      </c>
      <c r="BE5" s="4" t="str">
        <f t="shared" si="7"/>
        <v>是</v>
      </c>
      <c r="BF5" s="56">
        <f t="shared" si="8"/>
        <v>0</v>
      </c>
      <c r="BG5" s="56">
        <f>IF(BE5="否",0,AF5*(1-VLOOKUP(X5,折旧码!B:D,3,FALSE))/BC5)</f>
        <v>234</v>
      </c>
      <c r="BH5" s="56">
        <f t="shared" si="9"/>
        <v>234</v>
      </c>
      <c r="BI5" s="4" t="b">
        <f>IF(OR(BE5="否",BC5&lt;=BD5),ROUND(AF5-ABS(AG5)-ABS(AI5)-AF5*VLOOKUP(X5,折旧码!B:D,3,FALSE),2)=0,ROUND(AF5-ABS(AG5)-ABS(AI5)-AF5*VLOOKUP(X5,折旧码!B:D,3,FALSE),2)&lt;&gt;0)</f>
        <v>1</v>
      </c>
      <c r="BJ5" s="4">
        <f>ROUND(AF5-ABS(AG5)-ABS(AI5)-AF5*VLOOKUP(X5,折旧码!B:D,3,FALSE),2)</f>
        <v>0</v>
      </c>
    </row>
    <row r="6" spans="1:65" ht="17.25" x14ac:dyDescent="0.35">
      <c r="A6" s="75" t="s">
        <v>67</v>
      </c>
      <c r="B6" s="76">
        <v>9776</v>
      </c>
      <c r="C6" s="76" t="s">
        <v>281</v>
      </c>
      <c r="D6" s="76" t="s">
        <v>1550</v>
      </c>
      <c r="E6" s="77" t="s">
        <v>1544</v>
      </c>
      <c r="F6" s="77" t="s">
        <v>1545</v>
      </c>
      <c r="G6" s="78">
        <v>1</v>
      </c>
      <c r="H6" s="78" t="s">
        <v>1825</v>
      </c>
      <c r="I6" s="76">
        <v>20110331</v>
      </c>
      <c r="J6" s="76">
        <v>20110331</v>
      </c>
      <c r="K6" s="76">
        <v>20110331</v>
      </c>
      <c r="L6" s="78">
        <v>1001</v>
      </c>
      <c r="M6" s="76" t="s">
        <v>1533</v>
      </c>
      <c r="N6" s="76" t="s">
        <v>1533</v>
      </c>
      <c r="O6" s="76" t="s">
        <v>1534</v>
      </c>
      <c r="P6" s="76" t="s">
        <v>1551</v>
      </c>
      <c r="Q6" s="76" t="s">
        <v>76</v>
      </c>
      <c r="R6" s="77" t="s">
        <v>77</v>
      </c>
      <c r="S6" s="76"/>
      <c r="T6" s="76"/>
      <c r="U6" s="77" t="s">
        <v>1536</v>
      </c>
      <c r="V6" s="77" t="s">
        <v>1537</v>
      </c>
      <c r="W6" s="77" t="s">
        <v>1549</v>
      </c>
      <c r="X6" s="78" t="s">
        <v>891</v>
      </c>
      <c r="Y6" s="78" t="s">
        <v>891</v>
      </c>
      <c r="Z6" s="78">
        <v>5</v>
      </c>
      <c r="AA6" s="78">
        <v>5</v>
      </c>
      <c r="AB6" s="78">
        <v>0</v>
      </c>
      <c r="AC6" s="78">
        <v>0</v>
      </c>
      <c r="AD6" s="76">
        <v>20110430</v>
      </c>
      <c r="AE6" s="76">
        <v>20110430</v>
      </c>
      <c r="AF6" s="79">
        <v>4750</v>
      </c>
      <c r="AG6" s="80">
        <v>-4275</v>
      </c>
      <c r="AH6" s="79"/>
      <c r="AI6" s="79"/>
      <c r="AJ6" s="79">
        <v>4750</v>
      </c>
      <c r="AK6" s="80">
        <v>-4275</v>
      </c>
      <c r="AL6" s="76"/>
      <c r="AM6" s="76"/>
      <c r="AN6" s="4" t="b">
        <f>COUNTIF(资产分类!B:B,以前年度!A6)=1</f>
        <v>1</v>
      </c>
      <c r="AO6" s="4" t="b">
        <f>COUNTIF(单位编码!C:C,H6)=1</f>
        <v>1</v>
      </c>
      <c r="AP6" s="4" t="b">
        <f t="shared" si="0"/>
        <v>1</v>
      </c>
      <c r="AQ6" s="4" t="b">
        <f>COUNTIF(业务范围!B:B,以前年度!L6)=1</f>
        <v>1</v>
      </c>
      <c r="AR6" s="4" t="b">
        <f>COUNTIF(成本中心!B:B,以前年度!M6)=1</f>
        <v>1</v>
      </c>
      <c r="AS6" s="4" t="b">
        <f>COUNTIF(成本中心!B:B,以前年度!N6)=1</f>
        <v>1</v>
      </c>
      <c r="AT6" s="4" t="b">
        <f>COUNTIF(资产状态!B:B,Q6)=1</f>
        <v>1</v>
      </c>
      <c r="AU6" s="4" t="b">
        <f>COUNTIF(资产增加、减少方式!B:C,以前年度!R6)=1</f>
        <v>1</v>
      </c>
      <c r="AV6" s="4" t="b">
        <f t="shared" si="1"/>
        <v>1</v>
      </c>
      <c r="AW6" s="4" t="b">
        <f>COUNTIF(折旧码!B:B,以前年度!X6)=1</f>
        <v>1</v>
      </c>
      <c r="AX6" s="5" t="b">
        <f t="shared" si="2"/>
        <v>1</v>
      </c>
      <c r="AY6" s="59">
        <f>IF(((2015-LEFT(AD6,4))*12+12-MID(AD6,5,2)+1)/(Z6*12+AB6)&gt;1,AF6*(1-VLOOKUP(X6,折旧码!B:D,3,FALSE)),AF6*(1-VLOOKUP(X6,折旧码!B:D,3,FALSE))*((2015-LEFT(AD6,4))*12+12-MID(AD6,5,2)+1)/(Z6*12+AB6))</f>
        <v>4061.25</v>
      </c>
      <c r="AZ6" s="60">
        <f t="shared" si="3"/>
        <v>-213.75</v>
      </c>
      <c r="BA6" s="5">
        <f>IF(((2015-LEFT(AD6,4))*12+12-MID(AD6,5,2)+1)/(Z6*12+AB6)&gt;1,0, AF6*(1-VLOOKUP(X6,折旧码!B:D,3,FALSE))*(12/(Z6*12+AB6)))</f>
        <v>855</v>
      </c>
      <c r="BB6" s="2">
        <f t="shared" si="4"/>
        <v>855</v>
      </c>
      <c r="BC6" s="2">
        <f t="shared" si="5"/>
        <v>60</v>
      </c>
      <c r="BD6" s="2">
        <f t="shared" si="6"/>
        <v>68</v>
      </c>
      <c r="BE6" s="4" t="str">
        <f t="shared" si="7"/>
        <v>是</v>
      </c>
      <c r="BF6" s="56">
        <f t="shared" si="8"/>
        <v>0</v>
      </c>
      <c r="BG6" s="56">
        <f>IF(BE6="否",0,AF6*(1-VLOOKUP(X6,折旧码!B:D,3,FALSE))/BC6)</f>
        <v>71.25</v>
      </c>
      <c r="BH6" s="56">
        <f t="shared" si="9"/>
        <v>71.25</v>
      </c>
      <c r="BI6" s="4" t="b">
        <f>IF(OR(BE6="否",BC6&lt;=BD6),ROUND(AF6-ABS(AG6)-ABS(AI6)-AF6*VLOOKUP(X6,折旧码!B:D,3,FALSE),2)=0,ROUND(AF6-ABS(AG6)-ABS(AI6)-AF6*VLOOKUP(X6,折旧码!B:D,3,FALSE),2)&lt;&gt;0)</f>
        <v>1</v>
      </c>
      <c r="BJ6" s="4">
        <f>ROUND(AF6-ABS(AG6)-ABS(AI6)-AF6*VLOOKUP(X6,折旧码!B:D,3,FALSE),2)</f>
        <v>0</v>
      </c>
    </row>
    <row r="7" spans="1:65" ht="17.25" x14ac:dyDescent="0.35">
      <c r="A7" s="75" t="s">
        <v>67</v>
      </c>
      <c r="B7" s="76">
        <v>9776</v>
      </c>
      <c r="C7" s="76" t="s">
        <v>281</v>
      </c>
      <c r="D7" s="76" t="s">
        <v>1550</v>
      </c>
      <c r="E7" s="77" t="s">
        <v>1544</v>
      </c>
      <c r="F7" s="77" t="s">
        <v>1545</v>
      </c>
      <c r="G7" s="78">
        <v>2</v>
      </c>
      <c r="H7" s="78" t="s">
        <v>1825</v>
      </c>
      <c r="I7" s="76">
        <v>20110531</v>
      </c>
      <c r="J7" s="76">
        <v>20110531</v>
      </c>
      <c r="K7" s="76">
        <v>20110531</v>
      </c>
      <c r="L7" s="78">
        <v>1001</v>
      </c>
      <c r="M7" s="76" t="s">
        <v>1552</v>
      </c>
      <c r="N7" s="76" t="s">
        <v>1552</v>
      </c>
      <c r="O7" s="76" t="s">
        <v>1553</v>
      </c>
      <c r="P7" s="76" t="s">
        <v>1554</v>
      </c>
      <c r="Q7" s="76" t="s">
        <v>76</v>
      </c>
      <c r="R7" s="77" t="s">
        <v>77</v>
      </c>
      <c r="S7" s="76"/>
      <c r="T7" s="76"/>
      <c r="U7" s="78" t="s">
        <v>1555</v>
      </c>
      <c r="V7" s="77" t="s">
        <v>1556</v>
      </c>
      <c r="W7" s="77" t="s">
        <v>1557</v>
      </c>
      <c r="X7" s="78" t="s">
        <v>891</v>
      </c>
      <c r="Y7" s="78" t="s">
        <v>891</v>
      </c>
      <c r="Z7" s="78">
        <v>5</v>
      </c>
      <c r="AA7" s="78">
        <v>5</v>
      </c>
      <c r="AB7" s="78">
        <v>0</v>
      </c>
      <c r="AC7" s="78">
        <v>0</v>
      </c>
      <c r="AD7" s="76">
        <v>20110630</v>
      </c>
      <c r="AE7" s="76">
        <v>20110630</v>
      </c>
      <c r="AF7" s="76">
        <v>12460</v>
      </c>
      <c r="AG7" s="80">
        <v>-11214</v>
      </c>
      <c r="AH7" s="79"/>
      <c r="AI7" s="79"/>
      <c r="AJ7" s="76">
        <v>12460</v>
      </c>
      <c r="AK7" s="80">
        <v>-11214</v>
      </c>
      <c r="AL7" s="76"/>
      <c r="AM7" s="76"/>
      <c r="AN7" s="4" t="b">
        <f>COUNTIF(资产分类!B:B,以前年度!A7)=1</f>
        <v>1</v>
      </c>
      <c r="AO7" s="4" t="b">
        <f>COUNTIF(单位编码!C:C,H7)=1</f>
        <v>1</v>
      </c>
      <c r="AP7" s="4" t="b">
        <f t="shared" si="0"/>
        <v>1</v>
      </c>
      <c r="AQ7" s="4" t="b">
        <f>COUNTIF(业务范围!B:B,以前年度!L7)=1</f>
        <v>1</v>
      </c>
      <c r="AR7" s="4" t="b">
        <f>COUNTIF(成本中心!B:B,以前年度!M7)=1</f>
        <v>1</v>
      </c>
      <c r="AS7" s="4" t="b">
        <f>COUNTIF(成本中心!B:B,以前年度!N7)=1</f>
        <v>1</v>
      </c>
      <c r="AT7" s="4" t="b">
        <f>COUNTIF(资产状态!B:B,Q7)=1</f>
        <v>1</v>
      </c>
      <c r="AU7" s="4" t="b">
        <f>COUNTIF(资产增加、减少方式!B:C,以前年度!R7)=1</f>
        <v>1</v>
      </c>
      <c r="AV7" s="4" t="b">
        <f t="shared" si="1"/>
        <v>1</v>
      </c>
      <c r="AW7" s="4" t="b">
        <f>COUNTIF(折旧码!B:B,以前年度!X7)=1</f>
        <v>1</v>
      </c>
      <c r="AX7" s="5" t="b">
        <f t="shared" si="2"/>
        <v>1</v>
      </c>
      <c r="AY7" s="59">
        <f>IF(((2015-LEFT(AD7,4))*12+12-MID(AD7,5,2)+1)/(Z7*12+AB7)&gt;1,AF7*(1-VLOOKUP(X7,折旧码!B:D,3,FALSE)),AF7*(1-VLOOKUP(X7,折旧码!B:D,3,FALSE))*((2015-LEFT(AD7,4))*12+12-MID(AD7,5,2)+1)/(Z7*12+AB7))</f>
        <v>10279.5</v>
      </c>
      <c r="AZ7" s="60">
        <f t="shared" ref="AZ7:AZ67" si="10">AY7+AK7</f>
        <v>-934.5</v>
      </c>
      <c r="BA7" s="5">
        <f>IF(((2015-LEFT(AD7,4))*12+12-MID(AD7,5,2)+1)/(Z7*12+AB7)&gt;1,0, AF7*(1-VLOOKUP(X7,折旧码!B:D,3,FALSE))*(12/(Z7*12+AB7)))</f>
        <v>2242.8000000000002</v>
      </c>
      <c r="BB7" s="2">
        <f t="shared" si="4"/>
        <v>2242.8000000000002</v>
      </c>
      <c r="BC7" s="2">
        <f t="shared" si="5"/>
        <v>60</v>
      </c>
      <c r="BD7" s="2">
        <f t="shared" si="6"/>
        <v>66</v>
      </c>
      <c r="BE7" s="4" t="str">
        <f t="shared" si="7"/>
        <v>是</v>
      </c>
      <c r="BF7" s="56">
        <f t="shared" si="8"/>
        <v>0</v>
      </c>
      <c r="BG7" s="56">
        <f>IF(BE7="否",0,AF7*(1-VLOOKUP(X7,折旧码!B:D,3,FALSE))/BC7)</f>
        <v>186.9</v>
      </c>
      <c r="BH7" s="56">
        <f t="shared" si="9"/>
        <v>186.9</v>
      </c>
      <c r="BI7" s="4" t="b">
        <f>IF(OR(BE7="否",BC7&lt;=BD7),ROUND(AF7-ABS(AG7)-ABS(AI7)-AF7*VLOOKUP(X7,折旧码!B:D,3,FALSE),2)=0,ROUND(AF7-ABS(AG7)-ABS(AI7)-AF7*VLOOKUP(X7,折旧码!B:D,3,FALSE),2)&lt;&gt;0)</f>
        <v>1</v>
      </c>
      <c r="BJ7" s="4">
        <f>ROUND(AF7-ABS(AG7)-ABS(AI7)-AF7*VLOOKUP(X7,折旧码!B:D,3,FALSE),2)</f>
        <v>0</v>
      </c>
    </row>
    <row r="8" spans="1:65" ht="17.25" x14ac:dyDescent="0.35">
      <c r="A8" s="75" t="s">
        <v>67</v>
      </c>
      <c r="B8" s="76">
        <v>9776</v>
      </c>
      <c r="C8" s="76" t="s">
        <v>1558</v>
      </c>
      <c r="D8" s="76" t="s">
        <v>1539</v>
      </c>
      <c r="E8" s="77" t="s">
        <v>1559</v>
      </c>
      <c r="F8" s="77" t="s">
        <v>1560</v>
      </c>
      <c r="G8" s="78">
        <v>2</v>
      </c>
      <c r="H8" s="78" t="s">
        <v>1826</v>
      </c>
      <c r="I8" s="76">
        <v>20110531</v>
      </c>
      <c r="J8" s="76">
        <v>20110531</v>
      </c>
      <c r="K8" s="76">
        <v>20110531</v>
      </c>
      <c r="L8" s="78">
        <v>1001</v>
      </c>
      <c r="M8" s="76" t="s">
        <v>1552</v>
      </c>
      <c r="N8" s="76" t="s">
        <v>1552</v>
      </c>
      <c r="O8" s="76" t="s">
        <v>1561</v>
      </c>
      <c r="P8" s="76" t="s">
        <v>1562</v>
      </c>
      <c r="Q8" s="76" t="s">
        <v>76</v>
      </c>
      <c r="R8" s="77" t="s">
        <v>77</v>
      </c>
      <c r="S8" s="76"/>
      <c r="T8" s="76"/>
      <c r="U8" s="77" t="s">
        <v>1563</v>
      </c>
      <c r="V8" s="77" t="s">
        <v>1537</v>
      </c>
      <c r="W8" s="78" t="s">
        <v>1564</v>
      </c>
      <c r="X8" s="78" t="s">
        <v>891</v>
      </c>
      <c r="Y8" s="78" t="s">
        <v>891</v>
      </c>
      <c r="Z8" s="78">
        <v>5</v>
      </c>
      <c r="AA8" s="78">
        <v>5</v>
      </c>
      <c r="AB8" s="78">
        <v>0</v>
      </c>
      <c r="AC8" s="78">
        <v>0</v>
      </c>
      <c r="AD8" s="76">
        <v>20110630</v>
      </c>
      <c r="AE8" s="76">
        <v>20110630</v>
      </c>
      <c r="AF8" s="76">
        <v>356</v>
      </c>
      <c r="AG8" s="80">
        <v>-320.39999999999998</v>
      </c>
      <c r="AH8" s="79"/>
      <c r="AI8" s="79"/>
      <c r="AJ8" s="76">
        <v>356</v>
      </c>
      <c r="AK8" s="80">
        <v>-320.39999999999998</v>
      </c>
      <c r="AL8" s="76"/>
      <c r="AM8" s="76"/>
      <c r="AN8" s="4" t="b">
        <f>COUNTIF(资产分类!B:B,以前年度!A8)=1</f>
        <v>1</v>
      </c>
      <c r="AO8" s="4" t="b">
        <f>COUNTIF(单位编码!C:C,H8)=1</f>
        <v>1</v>
      </c>
      <c r="AP8" s="4" t="b">
        <f t="shared" si="0"/>
        <v>1</v>
      </c>
      <c r="AQ8" s="4" t="b">
        <f>COUNTIF(业务范围!B:B,以前年度!L8)=1</f>
        <v>1</v>
      </c>
      <c r="AR8" s="4" t="b">
        <f>COUNTIF(成本中心!B:B,以前年度!M8)=1</f>
        <v>1</v>
      </c>
      <c r="AS8" s="4" t="b">
        <f>COUNTIF(成本中心!B:B,以前年度!N8)=1</f>
        <v>1</v>
      </c>
      <c r="AT8" s="4" t="b">
        <f>COUNTIF(资产状态!B:B,Q8)=1</f>
        <v>1</v>
      </c>
      <c r="AU8" s="4" t="b">
        <f>COUNTIF(资产增加、减少方式!B:C,以前年度!R8)=1</f>
        <v>1</v>
      </c>
      <c r="AV8" s="4" t="b">
        <f t="shared" si="1"/>
        <v>1</v>
      </c>
      <c r="AW8" s="4" t="b">
        <f>COUNTIF(折旧码!B:B,以前年度!X8)=1</f>
        <v>1</v>
      </c>
      <c r="AX8" s="5" t="b">
        <f t="shared" si="2"/>
        <v>1</v>
      </c>
      <c r="AY8" s="59">
        <f>IF(((2015-LEFT(AD8,4))*12+12-MID(AD8,5,2)+1)/(Z8*12+AB8)&gt;1,AF8*(1-VLOOKUP(X8,折旧码!B:D,3,FALSE)),AF8*(1-VLOOKUP(X8,折旧码!B:D,3,FALSE))*((2015-LEFT(AD8,4))*12+12-MID(AD8,5,2)+1)/(Z8*12+AB8))</f>
        <v>293.70000000000005</v>
      </c>
      <c r="AZ8" s="60">
        <f t="shared" si="10"/>
        <v>-26.699999999999932</v>
      </c>
      <c r="BA8" s="5">
        <f>IF(((2015-LEFT(AD8,4))*12+12-MID(AD8,5,2)+1)/(Z8*12+AB8)&gt;1,0, AF8*(1-VLOOKUP(X8,折旧码!B:D,3,FALSE))*(12/(Z8*12+AB8)))</f>
        <v>64.080000000000013</v>
      </c>
      <c r="BB8" s="2">
        <f t="shared" si="4"/>
        <v>64.080000000000013</v>
      </c>
      <c r="BC8" s="2">
        <f t="shared" si="5"/>
        <v>60</v>
      </c>
      <c r="BD8" s="2">
        <f t="shared" si="6"/>
        <v>66</v>
      </c>
      <c r="BE8" s="4" t="str">
        <f t="shared" si="7"/>
        <v>是</v>
      </c>
      <c r="BF8" s="56">
        <f t="shared" si="8"/>
        <v>0</v>
      </c>
      <c r="BG8" s="56">
        <f>IF(BE8="否",0,AF8*(1-VLOOKUP(X8,折旧码!B:D,3,FALSE))/BC8)</f>
        <v>5.3400000000000007</v>
      </c>
      <c r="BH8" s="56">
        <f t="shared" si="9"/>
        <v>5.3400000000000007</v>
      </c>
      <c r="BI8" s="4" t="b">
        <f>IF(OR(BE8="否",BC8&lt;=BD8),ROUND(AF8-ABS(AG8)-ABS(AI8)-AF8*VLOOKUP(X8,折旧码!B:D,3,FALSE),2)=0,ROUND(AF8-ABS(AG8)-ABS(AI8)-AF8*VLOOKUP(X8,折旧码!B:D,3,FALSE),2)&lt;&gt;0)</f>
        <v>1</v>
      </c>
      <c r="BJ8" s="4">
        <f>ROUND(AF8-ABS(AG8)-ABS(AI8)-AF8*VLOOKUP(X8,折旧码!B:D,3,FALSE),2)</f>
        <v>0</v>
      </c>
    </row>
    <row r="9" spans="1:65" ht="17.25" x14ac:dyDescent="0.35">
      <c r="A9" s="75" t="s">
        <v>67</v>
      </c>
      <c r="B9" s="76">
        <v>9776</v>
      </c>
      <c r="C9" s="76" t="s">
        <v>281</v>
      </c>
      <c r="D9" s="76" t="s">
        <v>1565</v>
      </c>
      <c r="E9" s="77" t="s">
        <v>1540</v>
      </c>
      <c r="F9" s="77" t="s">
        <v>1541</v>
      </c>
      <c r="G9" s="78">
        <v>4</v>
      </c>
      <c r="H9" s="78" t="s">
        <v>1825</v>
      </c>
      <c r="I9" s="76">
        <v>20110531</v>
      </c>
      <c r="J9" s="76">
        <v>20110531</v>
      </c>
      <c r="K9" s="76">
        <v>20110531</v>
      </c>
      <c r="L9" s="78">
        <v>1001</v>
      </c>
      <c r="M9" s="76" t="s">
        <v>1566</v>
      </c>
      <c r="N9" s="76" t="s">
        <v>1566</v>
      </c>
      <c r="O9" s="76" t="s">
        <v>1567</v>
      </c>
      <c r="P9" s="76" t="s">
        <v>1568</v>
      </c>
      <c r="Q9" s="76" t="s">
        <v>76</v>
      </c>
      <c r="R9" s="77" t="s">
        <v>77</v>
      </c>
      <c r="S9" s="76"/>
      <c r="T9" s="76"/>
      <c r="U9" s="77" t="s">
        <v>1536</v>
      </c>
      <c r="V9" s="77" t="s">
        <v>1537</v>
      </c>
      <c r="W9" s="77" t="s">
        <v>1538</v>
      </c>
      <c r="X9" s="78" t="s">
        <v>891</v>
      </c>
      <c r="Y9" s="78" t="s">
        <v>891</v>
      </c>
      <c r="Z9" s="78">
        <v>5</v>
      </c>
      <c r="AA9" s="78">
        <v>5</v>
      </c>
      <c r="AB9" s="78">
        <v>0</v>
      </c>
      <c r="AC9" s="78">
        <v>0</v>
      </c>
      <c r="AD9" s="76">
        <v>20110630</v>
      </c>
      <c r="AE9" s="76">
        <v>20110630</v>
      </c>
      <c r="AF9" s="76">
        <v>21200</v>
      </c>
      <c r="AG9" s="80">
        <v>-19080</v>
      </c>
      <c r="AH9" s="79"/>
      <c r="AI9" s="79"/>
      <c r="AJ9" s="76">
        <v>21200</v>
      </c>
      <c r="AK9" s="80">
        <v>-19080</v>
      </c>
      <c r="AL9" s="76"/>
      <c r="AM9" s="76"/>
      <c r="AN9" s="4" t="b">
        <f>COUNTIF(资产分类!B:B,以前年度!A9)=1</f>
        <v>1</v>
      </c>
      <c r="AO9" s="4" t="b">
        <f>COUNTIF(单位编码!C:C,H9)=1</f>
        <v>1</v>
      </c>
      <c r="AP9" s="4" t="b">
        <f t="shared" si="0"/>
        <v>1</v>
      </c>
      <c r="AQ9" s="4" t="b">
        <f>COUNTIF(业务范围!B:B,以前年度!L9)=1</f>
        <v>1</v>
      </c>
      <c r="AR9" s="4" t="b">
        <f>COUNTIF(成本中心!B:B,以前年度!M9)=1</f>
        <v>1</v>
      </c>
      <c r="AS9" s="4" t="b">
        <f>COUNTIF(成本中心!B:B,以前年度!N9)=1</f>
        <v>1</v>
      </c>
      <c r="AT9" s="4" t="b">
        <f>COUNTIF(资产状态!B:B,Q9)=1</f>
        <v>1</v>
      </c>
      <c r="AU9" s="4" t="b">
        <f>COUNTIF(资产增加、减少方式!B:C,以前年度!R9)=1</f>
        <v>1</v>
      </c>
      <c r="AV9" s="4" t="b">
        <f t="shared" si="1"/>
        <v>1</v>
      </c>
      <c r="AW9" s="4" t="b">
        <f>COUNTIF(折旧码!B:B,以前年度!X9)=1</f>
        <v>1</v>
      </c>
      <c r="AX9" s="5" t="b">
        <f t="shared" si="2"/>
        <v>1</v>
      </c>
      <c r="AY9" s="59">
        <f>IF(((2015-LEFT(AD9,4))*12+12-MID(AD9,5,2)+1)/(Z9*12+AB9)&gt;1,AF9*(1-VLOOKUP(X9,折旧码!B:D,3,FALSE)),AF9*(1-VLOOKUP(X9,折旧码!B:D,3,FALSE))*((2015-LEFT(AD9,4))*12+12-MID(AD9,5,2)+1)/(Z9*12+AB9))</f>
        <v>17490</v>
      </c>
      <c r="AZ9" s="60">
        <f t="shared" si="10"/>
        <v>-1590</v>
      </c>
      <c r="BA9" s="5">
        <f>IF(((2015-LEFT(AD9,4))*12+12-MID(AD9,5,2)+1)/(Z9*12+AB9)&gt;1,0, AF9*(1-VLOOKUP(X9,折旧码!B:D,3,FALSE))*(12/(Z9*12+AB9)))</f>
        <v>3816</v>
      </c>
      <c r="BB9" s="2">
        <f t="shared" si="4"/>
        <v>3816</v>
      </c>
      <c r="BC9" s="2">
        <f t="shared" si="5"/>
        <v>60</v>
      </c>
      <c r="BD9" s="2">
        <f t="shared" si="6"/>
        <v>66</v>
      </c>
      <c r="BE9" s="4" t="str">
        <f t="shared" si="7"/>
        <v>是</v>
      </c>
      <c r="BF9" s="56">
        <f t="shared" si="8"/>
        <v>0</v>
      </c>
      <c r="BG9" s="56">
        <f>IF(BE9="否",0,AF9*(1-VLOOKUP(X9,折旧码!B:D,3,FALSE))/BC9)</f>
        <v>318</v>
      </c>
      <c r="BH9" s="56">
        <f t="shared" si="9"/>
        <v>318</v>
      </c>
      <c r="BI9" s="4" t="b">
        <f>IF(OR(BE9="否",BC9&lt;=BD9),ROUND(AF9-ABS(AG9)-ABS(AI9)-AF9*VLOOKUP(X9,折旧码!B:D,3,FALSE),2)=0,ROUND(AF9-ABS(AG9)-ABS(AI9)-AF9*VLOOKUP(X9,折旧码!B:D,3,FALSE),2)&lt;&gt;0)</f>
        <v>1</v>
      </c>
      <c r="BJ9" s="4">
        <f>ROUND(AF9-ABS(AG9)-ABS(AI9)-AF9*VLOOKUP(X9,折旧码!B:D,3,FALSE),2)</f>
        <v>0</v>
      </c>
    </row>
    <row r="10" spans="1:65" ht="17.25" x14ac:dyDescent="0.35">
      <c r="A10" s="75" t="s">
        <v>67</v>
      </c>
      <c r="B10" s="76">
        <v>9776</v>
      </c>
      <c r="C10" s="76" t="s">
        <v>1569</v>
      </c>
      <c r="D10" s="76" t="s">
        <v>1570</v>
      </c>
      <c r="E10" s="77" t="s">
        <v>1540</v>
      </c>
      <c r="F10" s="77" t="s">
        <v>1541</v>
      </c>
      <c r="G10" s="78">
        <v>1</v>
      </c>
      <c r="H10" s="78" t="s">
        <v>1827</v>
      </c>
      <c r="I10" s="76">
        <v>20160630</v>
      </c>
      <c r="J10" s="76">
        <v>20160630</v>
      </c>
      <c r="K10" s="76">
        <v>20160630</v>
      </c>
      <c r="L10" s="78">
        <v>1001</v>
      </c>
      <c r="M10" s="76" t="s">
        <v>1552</v>
      </c>
      <c r="N10" s="76" t="s">
        <v>1552</v>
      </c>
      <c r="O10" s="76" t="s">
        <v>1571</v>
      </c>
      <c r="P10" s="76" t="s">
        <v>1572</v>
      </c>
      <c r="Q10" s="76" t="s">
        <v>76</v>
      </c>
      <c r="R10" s="77" t="s">
        <v>77</v>
      </c>
      <c r="S10" s="76"/>
      <c r="T10" s="76"/>
      <c r="U10" s="77" t="s">
        <v>1573</v>
      </c>
      <c r="V10" s="77" t="s">
        <v>1537</v>
      </c>
      <c r="W10" s="77" t="s">
        <v>1574</v>
      </c>
      <c r="X10" s="81" t="s">
        <v>1575</v>
      </c>
      <c r="Y10" s="78" t="s">
        <v>88</v>
      </c>
      <c r="Z10" s="78">
        <v>5</v>
      </c>
      <c r="AA10" s="78">
        <v>5</v>
      </c>
      <c r="AB10" s="78">
        <v>0</v>
      </c>
      <c r="AC10" s="78">
        <v>0</v>
      </c>
      <c r="AD10" s="76">
        <v>20160729</v>
      </c>
      <c r="AE10" s="76">
        <v>20160729</v>
      </c>
      <c r="AF10" s="76">
        <v>6800</v>
      </c>
      <c r="AG10" s="80">
        <v>-6800</v>
      </c>
      <c r="AH10" s="79"/>
      <c r="AI10" s="79"/>
      <c r="AJ10" s="76">
        <v>6800</v>
      </c>
      <c r="AK10" s="80">
        <v>-6800</v>
      </c>
      <c r="AL10" s="76"/>
      <c r="AM10" s="76"/>
      <c r="AN10" s="4" t="b">
        <f>COUNTIF(资产分类!B:B,以前年度!A10)=1</f>
        <v>1</v>
      </c>
      <c r="AO10" s="4" t="b">
        <f>COUNTIF(单位编码!C:C,H10)=1</f>
        <v>1</v>
      </c>
      <c r="AP10" s="4" t="b">
        <f t="shared" si="0"/>
        <v>0</v>
      </c>
      <c r="AQ10" s="4" t="b">
        <f>COUNTIF(业务范围!B:B,以前年度!L10)=1</f>
        <v>1</v>
      </c>
      <c r="AR10" s="4" t="b">
        <f>COUNTIF(成本中心!B:B,以前年度!M10)=1</f>
        <v>1</v>
      </c>
      <c r="AS10" s="4" t="b">
        <f>COUNTIF(成本中心!B:B,以前年度!N10)=1</f>
        <v>1</v>
      </c>
      <c r="AT10" s="4" t="b">
        <f>COUNTIF(资产状态!B:B,Q10)=1</f>
        <v>1</v>
      </c>
      <c r="AU10" s="4" t="b">
        <f>COUNTIF(资产增加、减少方式!B:C,以前年度!R10)=1</f>
        <v>1</v>
      </c>
      <c r="AV10" s="4" t="b">
        <f t="shared" si="1"/>
        <v>1</v>
      </c>
      <c r="AW10" s="4" t="b">
        <f>COUNTIF(折旧码!B:B,以前年度!X10)=1</f>
        <v>1</v>
      </c>
      <c r="AX10" s="5" t="b">
        <f t="shared" si="2"/>
        <v>1</v>
      </c>
      <c r="AY10" s="59">
        <f>IF(((2015-LEFT(AD10,4))*12+12-MID(AD10,5,2)+1)/(Z10*12+AB10)&gt;1,AF10*(1-VLOOKUP(X10,折旧码!B:D,3,FALSE)),AF10*(1-VLOOKUP(X10,折旧码!B:D,3,FALSE))*((2015-LEFT(AD10,4))*12+12-MID(AD10,5,2)+1)/(Z10*12+AB10))</f>
        <v>-680</v>
      </c>
      <c r="AZ10" s="60">
        <f t="shared" si="10"/>
        <v>-7480</v>
      </c>
      <c r="BA10" s="5">
        <f>IF(((2015-LEFT(AD10,4))*12+12-MID(AD10,5,2)+1)/(Z10*12+AB10)&gt;1,0, AF10*(1-VLOOKUP(X10,折旧码!B:D,3,FALSE))*(12/(Z10*12+AB10)))</f>
        <v>1360</v>
      </c>
      <c r="BB10" s="2">
        <f t="shared" si="4"/>
        <v>1360</v>
      </c>
      <c r="BC10" s="2">
        <f t="shared" si="5"/>
        <v>60</v>
      </c>
      <c r="BD10" s="2">
        <f t="shared" si="6"/>
        <v>5</v>
      </c>
      <c r="BE10" s="4" t="str">
        <f t="shared" si="7"/>
        <v>是</v>
      </c>
      <c r="BF10" s="56">
        <f t="shared" si="8"/>
        <v>0</v>
      </c>
      <c r="BG10" s="56">
        <f>IF(BE10="否",0,AF10*(1-VLOOKUP(X10,折旧码!B:D,3,FALSE))/BC10)</f>
        <v>113.33333333333333</v>
      </c>
      <c r="BH10" s="56">
        <f t="shared" si="9"/>
        <v>113.33333333333333</v>
      </c>
      <c r="BI10" s="4" t="b">
        <f>IF(OR(BE10="否",BC10&lt;=BD10),ROUND(AF10-ABS(AG10)-ABS(AI10)-AF10*VLOOKUP(X10,折旧码!B:D,3,FALSE),2)=0,ROUND(AF10-ABS(AG10)-ABS(AI10)-AF10*VLOOKUP(X10,折旧码!B:D,3,FALSE),2)&lt;&gt;0)</f>
        <v>0</v>
      </c>
      <c r="BJ10" s="4">
        <f>ROUND(AF10-ABS(AG10)-ABS(AI10)-AF10*VLOOKUP(X10,折旧码!B:D,3,FALSE),2)</f>
        <v>0</v>
      </c>
    </row>
    <row r="11" spans="1:65" ht="17.25" x14ac:dyDescent="0.35">
      <c r="A11" s="75" t="s">
        <v>67</v>
      </c>
      <c r="B11" s="76">
        <v>9776</v>
      </c>
      <c r="C11" s="76" t="s">
        <v>281</v>
      </c>
      <c r="D11" s="76" t="s">
        <v>1576</v>
      </c>
      <c r="E11" s="77" t="s">
        <v>1540</v>
      </c>
      <c r="F11" s="77" t="s">
        <v>1541</v>
      </c>
      <c r="G11" s="78">
        <v>14</v>
      </c>
      <c r="H11" s="78" t="s">
        <v>1825</v>
      </c>
      <c r="I11" s="76">
        <v>20110930</v>
      </c>
      <c r="J11" s="76">
        <v>20110930</v>
      </c>
      <c r="K11" s="76">
        <v>20110930</v>
      </c>
      <c r="L11" s="78">
        <v>1001</v>
      </c>
      <c r="M11" s="76" t="s">
        <v>1577</v>
      </c>
      <c r="N11" s="76" t="s">
        <v>1577</v>
      </c>
      <c r="O11" s="76" t="s">
        <v>1578</v>
      </c>
      <c r="P11" s="76" t="s">
        <v>1579</v>
      </c>
      <c r="Q11" s="76" t="s">
        <v>76</v>
      </c>
      <c r="R11" s="77" t="s">
        <v>77</v>
      </c>
      <c r="S11" s="76"/>
      <c r="T11" s="76"/>
      <c r="U11" s="77" t="s">
        <v>1536</v>
      </c>
      <c r="V11" s="77" t="s">
        <v>1537</v>
      </c>
      <c r="W11" s="77" t="s">
        <v>1538</v>
      </c>
      <c r="X11" s="81" t="s">
        <v>891</v>
      </c>
      <c r="Y11" s="78" t="s">
        <v>891</v>
      </c>
      <c r="Z11" s="78">
        <v>5</v>
      </c>
      <c r="AA11" s="78">
        <v>5</v>
      </c>
      <c r="AB11" s="78">
        <v>0</v>
      </c>
      <c r="AC11" s="78">
        <v>0</v>
      </c>
      <c r="AD11" s="76">
        <v>20111029</v>
      </c>
      <c r="AE11" s="76">
        <v>20111029</v>
      </c>
      <c r="AF11" s="76">
        <v>49000</v>
      </c>
      <c r="AG11" s="80">
        <v>-44100</v>
      </c>
      <c r="AH11" s="79"/>
      <c r="AI11" s="79"/>
      <c r="AJ11" s="76">
        <v>49000</v>
      </c>
      <c r="AK11" s="80">
        <v>-44100</v>
      </c>
      <c r="AL11" s="76"/>
      <c r="AM11" s="76"/>
      <c r="AN11" s="4" t="b">
        <f>COUNTIF(资产分类!B:B,以前年度!A11)=1</f>
        <v>1</v>
      </c>
      <c r="AO11" s="4" t="b">
        <f>COUNTIF(单位编码!C:C,H11)=1</f>
        <v>1</v>
      </c>
      <c r="AP11" s="4" t="b">
        <f t="shared" si="0"/>
        <v>1</v>
      </c>
      <c r="AQ11" s="4" t="b">
        <f>COUNTIF(业务范围!B:B,以前年度!L11)=1</f>
        <v>1</v>
      </c>
      <c r="AR11" s="4" t="b">
        <f>COUNTIF(成本中心!B:B,以前年度!M11)=1</f>
        <v>1</v>
      </c>
      <c r="AS11" s="4" t="b">
        <f>COUNTIF(成本中心!B:B,以前年度!N11)=1</f>
        <v>1</v>
      </c>
      <c r="AT11" s="4" t="b">
        <f>COUNTIF(资产状态!B:B,Q11)=1</f>
        <v>1</v>
      </c>
      <c r="AU11" s="4" t="b">
        <f>COUNTIF(资产增加、减少方式!B:C,以前年度!R11)=1</f>
        <v>1</v>
      </c>
      <c r="AV11" s="4" t="b">
        <f t="shared" si="1"/>
        <v>1</v>
      </c>
      <c r="AW11" s="4" t="b">
        <f>COUNTIF(折旧码!B:B,以前年度!X11)=1</f>
        <v>1</v>
      </c>
      <c r="AX11" s="5" t="b">
        <f t="shared" si="2"/>
        <v>1</v>
      </c>
      <c r="AY11" s="59">
        <f>IF(((2015-LEFT(AD11,4))*12+12-MID(AD11,5,2)+1)/(Z11*12+AB11)&gt;1,AF11*(1-VLOOKUP(X11,折旧码!B:D,3,FALSE)),AF11*(1-VLOOKUP(X11,折旧码!B:D,3,FALSE))*((2015-LEFT(AD11,4))*12+12-MID(AD11,5,2)+1)/(Z11*12+AB11))</f>
        <v>37485</v>
      </c>
      <c r="AZ11" s="60">
        <f t="shared" si="10"/>
        <v>-6615</v>
      </c>
      <c r="BA11" s="5">
        <f>IF(((2015-LEFT(AD11,4))*12+12-MID(AD11,5,2)+1)/(Z11*12+AB11)&gt;1,0, AF11*(1-VLOOKUP(X11,折旧码!B:D,3,FALSE))*(12/(Z11*12+AB11)))</f>
        <v>8820</v>
      </c>
      <c r="BB11" s="2">
        <f t="shared" si="4"/>
        <v>8820</v>
      </c>
      <c r="BC11" s="2">
        <f t="shared" si="5"/>
        <v>60</v>
      </c>
      <c r="BD11" s="2">
        <f t="shared" si="6"/>
        <v>62</v>
      </c>
      <c r="BE11" s="4" t="str">
        <f t="shared" si="7"/>
        <v>是</v>
      </c>
      <c r="BF11" s="56">
        <f t="shared" si="8"/>
        <v>0</v>
      </c>
      <c r="BG11" s="56">
        <f>IF(BE11="否",0,AF11*(1-VLOOKUP(X11,折旧码!B:D,3,FALSE))/BC11)</f>
        <v>735</v>
      </c>
      <c r="BH11" s="56">
        <f t="shared" si="9"/>
        <v>735</v>
      </c>
      <c r="BI11" s="4" t="b">
        <f>IF(OR(BE11="否",BC11&lt;=BD11),ROUND(AF11-ABS(AG11)-ABS(AI11)-AF11*VLOOKUP(X11,折旧码!B:D,3,FALSE),2)=0,ROUND(AF11-ABS(AG11)-ABS(AI11)-AF11*VLOOKUP(X11,折旧码!B:D,3,FALSE),2)&lt;&gt;0)</f>
        <v>1</v>
      </c>
      <c r="BJ11" s="4">
        <f>ROUND(AF11-ABS(AG11)-ABS(AI11)-AF11*VLOOKUP(X11,折旧码!B:D,3,FALSE),2)</f>
        <v>0</v>
      </c>
    </row>
    <row r="12" spans="1:65" ht="17.25" x14ac:dyDescent="0.35">
      <c r="A12" s="75" t="s">
        <v>67</v>
      </c>
      <c r="B12" s="76">
        <v>9776</v>
      </c>
      <c r="C12" s="76" t="s">
        <v>1580</v>
      </c>
      <c r="D12" s="76" t="s">
        <v>1581</v>
      </c>
      <c r="E12" s="77" t="s">
        <v>1540</v>
      </c>
      <c r="F12" s="77" t="s">
        <v>1541</v>
      </c>
      <c r="G12" s="78">
        <v>18</v>
      </c>
      <c r="H12" s="78" t="s">
        <v>1828</v>
      </c>
      <c r="I12" s="76">
        <v>20110930</v>
      </c>
      <c r="J12" s="76">
        <v>20110930</v>
      </c>
      <c r="K12" s="76">
        <v>20110930</v>
      </c>
      <c r="L12" s="78">
        <v>1001</v>
      </c>
      <c r="M12" s="76" t="s">
        <v>1582</v>
      </c>
      <c r="N12" s="76" t="s">
        <v>1582</v>
      </c>
      <c r="O12" s="76" t="s">
        <v>1583</v>
      </c>
      <c r="P12" s="76" t="s">
        <v>1584</v>
      </c>
      <c r="Q12" s="76" t="s">
        <v>76</v>
      </c>
      <c r="R12" s="77" t="s">
        <v>77</v>
      </c>
      <c r="S12" s="76"/>
      <c r="T12" s="76"/>
      <c r="U12" s="77" t="s">
        <v>1573</v>
      </c>
      <c r="V12" s="77" t="s">
        <v>1537</v>
      </c>
      <c r="W12" s="77" t="s">
        <v>1574</v>
      </c>
      <c r="X12" s="81" t="s">
        <v>1585</v>
      </c>
      <c r="Y12" s="78" t="s">
        <v>88</v>
      </c>
      <c r="Z12" s="78">
        <v>5</v>
      </c>
      <c r="AA12" s="78">
        <v>5</v>
      </c>
      <c r="AB12" s="78">
        <v>0</v>
      </c>
      <c r="AC12" s="78">
        <v>0</v>
      </c>
      <c r="AD12" s="76">
        <v>20111029</v>
      </c>
      <c r="AE12" s="76">
        <v>20111029</v>
      </c>
      <c r="AF12" s="76">
        <v>5400</v>
      </c>
      <c r="AG12" s="80">
        <v>-5400</v>
      </c>
      <c r="AH12" s="79"/>
      <c r="AI12" s="79"/>
      <c r="AJ12" s="76">
        <v>5400</v>
      </c>
      <c r="AK12" s="80">
        <v>-5400</v>
      </c>
      <c r="AL12" s="76"/>
      <c r="AM12" s="76"/>
      <c r="AN12" s="4" t="b">
        <f>COUNTIF(资产分类!B:B,以前年度!A12)=1</f>
        <v>1</v>
      </c>
      <c r="AO12" s="4" t="b">
        <f>COUNTIF(单位编码!C:C,H12)=1</f>
        <v>1</v>
      </c>
      <c r="AP12" s="4" t="b">
        <f t="shared" si="0"/>
        <v>1</v>
      </c>
      <c r="AQ12" s="4" t="b">
        <f>COUNTIF(业务范围!B:B,以前年度!L12)=1</f>
        <v>1</v>
      </c>
      <c r="AR12" s="4" t="b">
        <f>COUNTIF(成本中心!B:B,以前年度!M12)=1</f>
        <v>1</v>
      </c>
      <c r="AS12" s="4" t="b">
        <f>COUNTIF(成本中心!B:B,以前年度!N12)=1</f>
        <v>1</v>
      </c>
      <c r="AT12" s="4" t="b">
        <f>COUNTIF(资产状态!B:B,Q12)=1</f>
        <v>1</v>
      </c>
      <c r="AU12" s="4" t="b">
        <f>COUNTIF(资产增加、减少方式!B:C,以前年度!R12)=1</f>
        <v>1</v>
      </c>
      <c r="AV12" s="4" t="b">
        <f t="shared" si="1"/>
        <v>1</v>
      </c>
      <c r="AW12" s="4" t="b">
        <f>COUNTIF(折旧码!B:B,以前年度!X12)=1</f>
        <v>1</v>
      </c>
      <c r="AX12" s="5" t="b">
        <f t="shared" si="2"/>
        <v>1</v>
      </c>
      <c r="AY12" s="59">
        <f>IF(((2015-LEFT(AD12,4))*12+12-MID(AD12,5,2)+1)/(Z12*12+AB12)&gt;1,AF12*(1-VLOOKUP(X12,折旧码!B:D,3,FALSE)),AF12*(1-VLOOKUP(X12,折旧码!B:D,3,FALSE))*((2015-LEFT(AD12,4))*12+12-MID(AD12,5,2)+1)/(Z12*12+AB12))</f>
        <v>4590</v>
      </c>
      <c r="AZ12" s="60">
        <f t="shared" si="10"/>
        <v>-810</v>
      </c>
      <c r="BA12" s="5">
        <f>IF(((2015-LEFT(AD12,4))*12+12-MID(AD12,5,2)+1)/(Z12*12+AB12)&gt;1,0, AF12*(1-VLOOKUP(X12,折旧码!B:D,3,FALSE))*(12/(Z12*12+AB12)))</f>
        <v>1080</v>
      </c>
      <c r="BB12" s="2">
        <f t="shared" si="4"/>
        <v>1080</v>
      </c>
      <c r="BC12" s="2">
        <f t="shared" si="5"/>
        <v>60</v>
      </c>
      <c r="BD12" s="2">
        <f t="shared" si="6"/>
        <v>62</v>
      </c>
      <c r="BE12" s="4" t="str">
        <f t="shared" si="7"/>
        <v>是</v>
      </c>
      <c r="BF12" s="56">
        <f t="shared" si="8"/>
        <v>0</v>
      </c>
      <c r="BG12" s="56">
        <f>IF(BE12="否",0,AF12*(1-VLOOKUP(X12,折旧码!B:D,3,FALSE))/BC12)</f>
        <v>90</v>
      </c>
      <c r="BH12" s="56">
        <f t="shared" si="9"/>
        <v>90</v>
      </c>
      <c r="BI12" s="4" t="b">
        <f>IF(OR(BE12="否",BC12&lt;=BD12),ROUND(AF12-ABS(AG12)-ABS(AI12)-AF12*VLOOKUP(X12,折旧码!B:D,3,FALSE),2)=0,ROUND(AF12-ABS(AG12)-ABS(AI12)-AF12*VLOOKUP(X12,折旧码!B:D,3,FALSE),2)&lt;&gt;0)</f>
        <v>1</v>
      </c>
      <c r="BJ12" s="4">
        <f>ROUND(AF12-ABS(AG12)-ABS(AI12)-AF12*VLOOKUP(X12,折旧码!B:D,3,FALSE),2)</f>
        <v>0</v>
      </c>
    </row>
    <row r="13" spans="1:65" ht="17.25" x14ac:dyDescent="0.35">
      <c r="A13" s="75" t="s">
        <v>67</v>
      </c>
      <c r="B13" s="76">
        <v>9776</v>
      </c>
      <c r="C13" s="76" t="s">
        <v>1586</v>
      </c>
      <c r="D13" s="76" t="s">
        <v>1587</v>
      </c>
      <c r="E13" s="77" t="s">
        <v>1540</v>
      </c>
      <c r="F13" s="77" t="s">
        <v>1541</v>
      </c>
      <c r="G13" s="78">
        <v>18</v>
      </c>
      <c r="H13" s="78" t="s">
        <v>1828</v>
      </c>
      <c r="I13" s="76">
        <v>20110930</v>
      </c>
      <c r="J13" s="76">
        <v>20110930</v>
      </c>
      <c r="K13" s="76">
        <v>20110930</v>
      </c>
      <c r="L13" s="78">
        <v>1001</v>
      </c>
      <c r="M13" s="76" t="s">
        <v>1582</v>
      </c>
      <c r="N13" s="76" t="s">
        <v>1582</v>
      </c>
      <c r="O13" s="76" t="s">
        <v>1588</v>
      </c>
      <c r="P13" s="76" t="s">
        <v>1589</v>
      </c>
      <c r="Q13" s="76" t="s">
        <v>76</v>
      </c>
      <c r="R13" s="77" t="s">
        <v>77</v>
      </c>
      <c r="S13" s="76"/>
      <c r="T13" s="76"/>
      <c r="U13" s="77" t="s">
        <v>1573</v>
      </c>
      <c r="V13" s="77" t="s">
        <v>1537</v>
      </c>
      <c r="W13" s="77" t="s">
        <v>1574</v>
      </c>
      <c r="X13" s="81" t="s">
        <v>1575</v>
      </c>
      <c r="Y13" s="78" t="s">
        <v>88</v>
      </c>
      <c r="Z13" s="78">
        <v>5</v>
      </c>
      <c r="AA13" s="78">
        <v>5</v>
      </c>
      <c r="AB13" s="78">
        <v>0</v>
      </c>
      <c r="AC13" s="78">
        <v>0</v>
      </c>
      <c r="AD13" s="76">
        <v>20111029</v>
      </c>
      <c r="AE13" s="76">
        <v>20111029</v>
      </c>
      <c r="AF13" s="76">
        <v>27000</v>
      </c>
      <c r="AG13" s="80">
        <v>-27000</v>
      </c>
      <c r="AH13" s="79"/>
      <c r="AI13" s="79"/>
      <c r="AJ13" s="76">
        <v>27000</v>
      </c>
      <c r="AK13" s="80">
        <v>-27000</v>
      </c>
      <c r="AL13" s="76"/>
      <c r="AM13" s="76"/>
      <c r="AN13" s="4" t="b">
        <f>COUNTIF(资产分类!B:B,以前年度!A13)=1</f>
        <v>1</v>
      </c>
      <c r="AO13" s="4" t="b">
        <f>COUNTIF(单位编码!C:C,H13)=1</f>
        <v>1</v>
      </c>
      <c r="AP13" s="4" t="b">
        <f t="shared" si="0"/>
        <v>1</v>
      </c>
      <c r="AQ13" s="4" t="b">
        <f>COUNTIF(业务范围!B:B,以前年度!L13)=1</f>
        <v>1</v>
      </c>
      <c r="AR13" s="4" t="b">
        <f>COUNTIF(成本中心!B:B,以前年度!M13)=1</f>
        <v>1</v>
      </c>
      <c r="AS13" s="4" t="b">
        <f>COUNTIF(成本中心!B:B,以前年度!N13)=1</f>
        <v>1</v>
      </c>
      <c r="AT13" s="4" t="b">
        <f>COUNTIF(资产状态!B:B,Q13)=1</f>
        <v>1</v>
      </c>
      <c r="AU13" s="4" t="b">
        <f>COUNTIF(资产增加、减少方式!B:C,以前年度!R13)=1</f>
        <v>1</v>
      </c>
      <c r="AV13" s="4" t="b">
        <f t="shared" ref="AV13" si="11">IF(OR(A13="Z1005",A13="Z1004",A13="Z1003"),V13&lt;&gt;"",TRUE)</f>
        <v>1</v>
      </c>
      <c r="AW13" s="4" t="b">
        <f>COUNTIF(折旧码!B:B,以前年度!X13)=1</f>
        <v>1</v>
      </c>
      <c r="AX13" s="5" t="b">
        <f t="shared" si="2"/>
        <v>1</v>
      </c>
      <c r="AY13" s="59">
        <f>IF(((2015-LEFT(AD13,4))*12+12-MID(AD13,5,2)+1)/(Z13*12+AB13)&gt;1,AF13*(1-VLOOKUP(X13,折旧码!B:D,3,FALSE)),AF13*(1-VLOOKUP(X13,折旧码!B:D,3,FALSE))*((2015-LEFT(AD13,4))*12+12-MID(AD13,5,2)+1)/(Z13*12+AB13))</f>
        <v>22950</v>
      </c>
      <c r="AZ13" s="60">
        <f t="shared" si="10"/>
        <v>-4050</v>
      </c>
      <c r="BA13" s="5">
        <f>IF(((2015-LEFT(AD13,4))*12+12-MID(AD13,5,2)+1)/(Z13*12+AB13)&gt;1,0, AF13*(1-VLOOKUP(X13,折旧码!B:D,3,FALSE))*(12/(Z13*12+AB13)))</f>
        <v>5400</v>
      </c>
      <c r="BB13" s="2">
        <f t="shared" si="4"/>
        <v>5400</v>
      </c>
      <c r="BC13" s="2">
        <f t="shared" si="5"/>
        <v>60</v>
      </c>
      <c r="BD13" s="2">
        <f t="shared" si="6"/>
        <v>62</v>
      </c>
      <c r="BE13" s="4" t="str">
        <f t="shared" si="7"/>
        <v>是</v>
      </c>
      <c r="BF13" s="56">
        <f t="shared" si="8"/>
        <v>0</v>
      </c>
      <c r="BG13" s="56">
        <f>IF(BE13="否",0,AF13*(1-VLOOKUP(X13,折旧码!B:D,3,FALSE))/BC13)</f>
        <v>450</v>
      </c>
      <c r="BH13" s="56">
        <f t="shared" si="9"/>
        <v>450</v>
      </c>
      <c r="BI13" s="4" t="b">
        <f>IF(OR(BE13="否",BC13&lt;=BD13),ROUND(AF13-ABS(AG13)-ABS(AI13)-AF13*VLOOKUP(X13,折旧码!B:D,3,FALSE),2)=0,ROUND(AF13-ABS(AG13)-ABS(AI13)-AF13*VLOOKUP(X13,折旧码!B:D,3,FALSE),2)&lt;&gt;0)</f>
        <v>1</v>
      </c>
      <c r="BJ13" s="4">
        <f>ROUND(AF13-ABS(AG13)-ABS(AI13)-AF13*VLOOKUP(X13,折旧码!B:D,3,FALSE),2)</f>
        <v>0</v>
      </c>
    </row>
    <row r="14" spans="1:65" ht="17.25" x14ac:dyDescent="0.35">
      <c r="A14" s="75" t="s">
        <v>67</v>
      </c>
      <c r="B14" s="76">
        <v>9776</v>
      </c>
      <c r="C14" s="76" t="s">
        <v>1590</v>
      </c>
      <c r="D14" s="76" t="s">
        <v>1591</v>
      </c>
      <c r="E14" s="77" t="s">
        <v>1540</v>
      </c>
      <c r="F14" s="77" t="s">
        <v>1541</v>
      </c>
      <c r="G14" s="78">
        <v>1</v>
      </c>
      <c r="H14" s="78" t="s">
        <v>1828</v>
      </c>
      <c r="I14" s="76">
        <v>20110930</v>
      </c>
      <c r="J14" s="76">
        <v>20110930</v>
      </c>
      <c r="K14" s="76">
        <v>20110930</v>
      </c>
      <c r="L14" s="78">
        <v>1001</v>
      </c>
      <c r="M14" s="76" t="s">
        <v>1592</v>
      </c>
      <c r="N14" s="76" t="s">
        <v>1592</v>
      </c>
      <c r="O14" s="76" t="s">
        <v>1593</v>
      </c>
      <c r="P14" s="76" t="s">
        <v>1594</v>
      </c>
      <c r="Q14" s="76" t="s">
        <v>76</v>
      </c>
      <c r="R14" s="77" t="s">
        <v>77</v>
      </c>
      <c r="S14" s="76"/>
      <c r="T14" s="76"/>
      <c r="U14" s="78" t="s">
        <v>1595</v>
      </c>
      <c r="V14" s="77" t="s">
        <v>1596</v>
      </c>
      <c r="W14" s="77" t="s">
        <v>1597</v>
      </c>
      <c r="X14" s="81" t="s">
        <v>1575</v>
      </c>
      <c r="Y14" s="78" t="s">
        <v>88</v>
      </c>
      <c r="Z14" s="78">
        <v>5</v>
      </c>
      <c r="AA14" s="78">
        <v>5</v>
      </c>
      <c r="AB14" s="78">
        <v>0</v>
      </c>
      <c r="AC14" s="78">
        <v>0</v>
      </c>
      <c r="AD14" s="76">
        <v>20111029</v>
      </c>
      <c r="AE14" s="76">
        <v>20111029</v>
      </c>
      <c r="AF14" s="76">
        <v>25000</v>
      </c>
      <c r="AG14" s="80">
        <v>-25000</v>
      </c>
      <c r="AH14" s="79"/>
      <c r="AI14" s="79"/>
      <c r="AJ14" s="76">
        <v>25000</v>
      </c>
      <c r="AK14" s="80">
        <v>-25000</v>
      </c>
      <c r="AL14" s="76"/>
      <c r="AM14" s="76"/>
      <c r="AN14" s="4" t="b">
        <f>COUNTIF(资产分类!B:B,以前年度!A14)=1</f>
        <v>1</v>
      </c>
      <c r="AO14" s="4" t="b">
        <f>COUNTIF(单位编码!C:C,H14)=1</f>
        <v>1</v>
      </c>
      <c r="AP14" s="4" t="b">
        <f t="shared" si="0"/>
        <v>1</v>
      </c>
      <c r="AQ14" s="4" t="b">
        <f>COUNTIF(业务范围!B:B,以前年度!L14)=1</f>
        <v>1</v>
      </c>
      <c r="AR14" s="4" t="b">
        <f>COUNTIF(成本中心!B:B,以前年度!M14)=1</f>
        <v>1</v>
      </c>
      <c r="AS14" s="4" t="b">
        <f>COUNTIF(成本中心!B:B,以前年度!N14)=1</f>
        <v>1</v>
      </c>
      <c r="AT14" s="4" t="b">
        <f>COUNTIF(资产状态!B:B,Q14)=1</f>
        <v>1</v>
      </c>
      <c r="AU14" s="4" t="b">
        <f>COUNTIF(资产增加、减少方式!B:C,以前年度!R14)=1</f>
        <v>1</v>
      </c>
      <c r="AV14" s="4" t="b">
        <f t="shared" si="1"/>
        <v>1</v>
      </c>
      <c r="AW14" s="4" t="b">
        <f>COUNTIF(折旧码!B:B,以前年度!X14)=1</f>
        <v>1</v>
      </c>
      <c r="AX14" s="5" t="b">
        <f t="shared" si="2"/>
        <v>1</v>
      </c>
      <c r="AY14" s="59">
        <f>IF(((2015-LEFT(AD14,4))*12+12-MID(AD14,5,2)+1)/(Z14*12+AB14)&gt;1,AF14*(1-VLOOKUP(X14,折旧码!B:D,3,FALSE)),AF14*(1-VLOOKUP(X14,折旧码!B:D,3,FALSE))*((2015-LEFT(AD14,4))*12+12-MID(AD14,5,2)+1)/(Z14*12+AB14))</f>
        <v>21250</v>
      </c>
      <c r="AZ14" s="60">
        <f t="shared" si="10"/>
        <v>-3750</v>
      </c>
      <c r="BA14" s="5">
        <f>IF(((2015-LEFT(AD14,4))*12+12-MID(AD14,5,2)+1)/(Z14*12+AB14)&gt;1,0, AF14*(1-VLOOKUP(X14,折旧码!B:D,3,FALSE))*(12/(Z14*12+AB14)))</f>
        <v>5000</v>
      </c>
      <c r="BB14" s="2">
        <f t="shared" si="4"/>
        <v>5000</v>
      </c>
      <c r="BC14" s="2">
        <f t="shared" si="5"/>
        <v>60</v>
      </c>
      <c r="BD14" s="2">
        <f t="shared" si="6"/>
        <v>62</v>
      </c>
      <c r="BE14" s="4" t="str">
        <f t="shared" si="7"/>
        <v>是</v>
      </c>
      <c r="BF14" s="56">
        <f t="shared" si="8"/>
        <v>0</v>
      </c>
      <c r="BG14" s="56">
        <f>IF(BE14="否",0,AF14*(1-VLOOKUP(X14,折旧码!B:D,3,FALSE))/BC14)</f>
        <v>416.66666666666669</v>
      </c>
      <c r="BH14" s="56">
        <f t="shared" si="9"/>
        <v>416.66666666666669</v>
      </c>
      <c r="BI14" s="4" t="b">
        <f>IF(OR(BE14="否",BC14&lt;=BD14),ROUND(AF14-ABS(AG14)-ABS(AI14)-AF14*VLOOKUP(X14,折旧码!B:D,3,FALSE),2)=0,ROUND(AF14-ABS(AG14)-ABS(AI14)-AF14*VLOOKUP(X14,折旧码!B:D,3,FALSE),2)&lt;&gt;0)</f>
        <v>1</v>
      </c>
      <c r="BJ14" s="4">
        <f>ROUND(AF14-ABS(AG14)-ABS(AI14)-AF14*VLOOKUP(X14,折旧码!B:D,3,FALSE),2)</f>
        <v>0</v>
      </c>
    </row>
    <row r="15" spans="1:65" ht="17.25" x14ac:dyDescent="0.35">
      <c r="A15" s="75" t="s">
        <v>67</v>
      </c>
      <c r="B15" s="76">
        <v>9776</v>
      </c>
      <c r="C15" s="76" t="s">
        <v>1598</v>
      </c>
      <c r="D15" s="76" t="s">
        <v>1581</v>
      </c>
      <c r="E15" s="77" t="s">
        <v>1594</v>
      </c>
      <c r="F15" s="77" t="s">
        <v>1599</v>
      </c>
      <c r="G15" s="78">
        <v>1</v>
      </c>
      <c r="H15" s="78" t="s">
        <v>1828</v>
      </c>
      <c r="I15" s="76">
        <v>20111130</v>
      </c>
      <c r="J15" s="76">
        <v>20111130</v>
      </c>
      <c r="K15" s="76">
        <v>20111130</v>
      </c>
      <c r="L15" s="78">
        <v>1001</v>
      </c>
      <c r="M15" s="76" t="s">
        <v>1582</v>
      </c>
      <c r="N15" s="76" t="s">
        <v>1582</v>
      </c>
      <c r="O15" s="76" t="s">
        <v>1588</v>
      </c>
      <c r="P15" s="76" t="s">
        <v>1594</v>
      </c>
      <c r="Q15" s="76" t="s">
        <v>76</v>
      </c>
      <c r="R15" s="77" t="s">
        <v>77</v>
      </c>
      <c r="S15" s="76"/>
      <c r="T15" s="76"/>
      <c r="U15" s="78" t="s">
        <v>1536</v>
      </c>
      <c r="V15" s="77" t="s">
        <v>1537</v>
      </c>
      <c r="W15" s="77" t="s">
        <v>1597</v>
      </c>
      <c r="X15" s="81" t="s">
        <v>891</v>
      </c>
      <c r="Y15" s="78" t="s">
        <v>891</v>
      </c>
      <c r="Z15" s="78">
        <v>5</v>
      </c>
      <c r="AA15" s="78">
        <v>5</v>
      </c>
      <c r="AB15" s="78">
        <v>0</v>
      </c>
      <c r="AC15" s="78">
        <v>0</v>
      </c>
      <c r="AD15" s="76">
        <v>20111229</v>
      </c>
      <c r="AE15" s="76">
        <v>20111229</v>
      </c>
      <c r="AF15" s="76">
        <v>102120</v>
      </c>
      <c r="AG15" s="80">
        <v>-91908</v>
      </c>
      <c r="AH15" s="79"/>
      <c r="AI15" s="79"/>
      <c r="AJ15" s="76">
        <v>102120</v>
      </c>
      <c r="AK15" s="80">
        <v>-91908</v>
      </c>
      <c r="AL15" s="76"/>
      <c r="AM15" s="76"/>
      <c r="AN15" s="4" t="b">
        <f>COUNTIF(资产分类!B:B,以前年度!A15)=1</f>
        <v>1</v>
      </c>
      <c r="AO15" s="4" t="b">
        <f>COUNTIF(单位编码!C:C,H15)=1</f>
        <v>1</v>
      </c>
      <c r="AP15" s="4" t="b">
        <f t="shared" si="0"/>
        <v>1</v>
      </c>
      <c r="AQ15" s="4" t="b">
        <f>COUNTIF(业务范围!B:B,以前年度!L15)=1</f>
        <v>1</v>
      </c>
      <c r="AR15" s="4" t="b">
        <f>COUNTIF(成本中心!B:B,以前年度!M15)=1</f>
        <v>1</v>
      </c>
      <c r="AS15" s="4" t="b">
        <f>COUNTIF(成本中心!B:B,以前年度!N15)=1</f>
        <v>1</v>
      </c>
      <c r="AT15" s="4" t="b">
        <f>COUNTIF(资产状态!B:B,Q15)=1</f>
        <v>1</v>
      </c>
      <c r="AU15" s="4" t="b">
        <f>COUNTIF(资产增加、减少方式!B:C,以前年度!R15)=1</f>
        <v>1</v>
      </c>
      <c r="AV15" s="4" t="b">
        <f t="shared" si="1"/>
        <v>1</v>
      </c>
      <c r="AW15" s="4" t="b">
        <f>COUNTIF(折旧码!B:B,以前年度!X15)=1</f>
        <v>1</v>
      </c>
      <c r="AX15" s="5" t="b">
        <f t="shared" si="2"/>
        <v>1</v>
      </c>
      <c r="AY15" s="59">
        <f>IF(((2015-LEFT(AD15,4))*12+12-MID(AD15,5,2)+1)/(Z15*12+AB15)&gt;1,AF15*(1-VLOOKUP(X15,折旧码!B:D,3,FALSE)),AF15*(1-VLOOKUP(X15,折旧码!B:D,3,FALSE))*((2015-LEFT(AD15,4))*12+12-MID(AD15,5,2)+1)/(Z15*12+AB15))</f>
        <v>75058.2</v>
      </c>
      <c r="AZ15" s="60">
        <f t="shared" si="10"/>
        <v>-16849.800000000003</v>
      </c>
      <c r="BA15" s="5">
        <f>IF(((2015-LEFT(AD15,4))*12+12-MID(AD15,5,2)+1)/(Z15*12+AB15)&gt;1,0, AF15*(1-VLOOKUP(X15,折旧码!B:D,3,FALSE))*(12/(Z15*12+AB15)))</f>
        <v>18381.600000000002</v>
      </c>
      <c r="BB15" s="2">
        <f t="shared" si="4"/>
        <v>18381.600000000002</v>
      </c>
      <c r="BC15" s="2">
        <f t="shared" si="5"/>
        <v>60</v>
      </c>
      <c r="BD15" s="2">
        <f t="shared" si="6"/>
        <v>60</v>
      </c>
      <c r="BE15" s="4" t="str">
        <f t="shared" si="7"/>
        <v>是</v>
      </c>
      <c r="BF15" s="56">
        <f t="shared" si="8"/>
        <v>0</v>
      </c>
      <c r="BG15" s="56">
        <f>IF(BE15="否",0,AF15*(1-VLOOKUP(X15,折旧码!B:D,3,FALSE))/BC15)</f>
        <v>1531.8</v>
      </c>
      <c r="BH15" s="56">
        <f t="shared" si="9"/>
        <v>1531.8</v>
      </c>
      <c r="BI15" s="4" t="b">
        <f>IF(OR(BE15="否",BC15&lt;=BD15),ROUND(AF15-ABS(AG15)-ABS(AI15)-AF15*VLOOKUP(X15,折旧码!B:D,3,FALSE),2)=0,ROUND(AF15-ABS(AG15)-ABS(AI15)-AF15*VLOOKUP(X15,折旧码!B:D,3,FALSE),2)&lt;&gt;0)</f>
        <v>1</v>
      </c>
      <c r="BJ15" s="4">
        <f>ROUND(AF15-ABS(AG15)-ABS(AI15)-AF15*VLOOKUP(X15,折旧码!B:D,3,FALSE),2)</f>
        <v>0</v>
      </c>
    </row>
    <row r="16" spans="1:65" ht="17.25" x14ac:dyDescent="0.35">
      <c r="A16" s="75" t="s">
        <v>67</v>
      </c>
      <c r="B16" s="76">
        <v>9776</v>
      </c>
      <c r="C16" s="76" t="s">
        <v>1600</v>
      </c>
      <c r="D16" s="76" t="s">
        <v>1581</v>
      </c>
      <c r="E16" s="77" t="s">
        <v>1594</v>
      </c>
      <c r="F16" s="77" t="s">
        <v>1599</v>
      </c>
      <c r="G16" s="78">
        <v>1</v>
      </c>
      <c r="H16" s="78" t="s">
        <v>1828</v>
      </c>
      <c r="I16" s="76">
        <v>20111231</v>
      </c>
      <c r="J16" s="76">
        <v>20111231</v>
      </c>
      <c r="K16" s="76">
        <v>20111231</v>
      </c>
      <c r="L16" s="78">
        <v>1001</v>
      </c>
      <c r="M16" s="76" t="s">
        <v>1582</v>
      </c>
      <c r="N16" s="76" t="s">
        <v>1582</v>
      </c>
      <c r="O16" s="76" t="s">
        <v>1588</v>
      </c>
      <c r="P16" s="76" t="s">
        <v>1594</v>
      </c>
      <c r="Q16" s="76" t="s">
        <v>76</v>
      </c>
      <c r="R16" s="77" t="s">
        <v>77</v>
      </c>
      <c r="S16" s="76"/>
      <c r="T16" s="76"/>
      <c r="U16" s="78" t="s">
        <v>1601</v>
      </c>
      <c r="V16" s="77" t="s">
        <v>1537</v>
      </c>
      <c r="W16" s="77" t="s">
        <v>1597</v>
      </c>
      <c r="X16" s="81" t="s">
        <v>1575</v>
      </c>
      <c r="Y16" s="78" t="s">
        <v>88</v>
      </c>
      <c r="Z16" s="78">
        <v>5</v>
      </c>
      <c r="AA16" s="78">
        <v>5</v>
      </c>
      <c r="AB16" s="78">
        <v>0</v>
      </c>
      <c r="AC16" s="78">
        <v>0</v>
      </c>
      <c r="AD16" s="76">
        <v>20120131</v>
      </c>
      <c r="AE16" s="76">
        <v>20120131</v>
      </c>
      <c r="AF16" s="76">
        <v>70000</v>
      </c>
      <c r="AG16" s="80">
        <v>-70000.200000000012</v>
      </c>
      <c r="AH16" s="79"/>
      <c r="AI16" s="79"/>
      <c r="AJ16" s="76">
        <v>70000</v>
      </c>
      <c r="AK16" s="80">
        <v>-70000.200000000012</v>
      </c>
      <c r="AL16" s="76"/>
      <c r="AM16" s="76"/>
      <c r="AN16" s="4" t="b">
        <f>COUNTIF(资产分类!B:B,以前年度!A16)=1</f>
        <v>1</v>
      </c>
      <c r="AO16" s="4" t="b">
        <f>COUNTIF(单位编码!C:C,H16)=1</f>
        <v>1</v>
      </c>
      <c r="AP16" s="4" t="b">
        <f t="shared" si="0"/>
        <v>1</v>
      </c>
      <c r="AQ16" s="4" t="b">
        <f>COUNTIF(业务范围!B:B,以前年度!L16)=1</f>
        <v>1</v>
      </c>
      <c r="AR16" s="4" t="b">
        <f>COUNTIF(成本中心!B:B,以前年度!M16)=1</f>
        <v>1</v>
      </c>
      <c r="AS16" s="4" t="b">
        <f>COUNTIF(成本中心!B:B,以前年度!N16)=1</f>
        <v>1</v>
      </c>
      <c r="AT16" s="4" t="b">
        <f>COUNTIF(资产状态!B:B,Q16)=1</f>
        <v>1</v>
      </c>
      <c r="AU16" s="4" t="b">
        <f>COUNTIF(资产增加、减少方式!B:C,以前年度!R16)=1</f>
        <v>1</v>
      </c>
      <c r="AV16" s="4" t="b">
        <f t="shared" si="1"/>
        <v>1</v>
      </c>
      <c r="AW16" s="4" t="b">
        <f>COUNTIF(折旧码!B:B,以前年度!X16)=1</f>
        <v>1</v>
      </c>
      <c r="AX16" s="5" t="b">
        <f t="shared" si="2"/>
        <v>1</v>
      </c>
      <c r="AY16" s="59">
        <f>IF(((2015-LEFT(AD16,4))*12+12-MID(AD16,5,2)+1)/(Z16*12+AB16)&gt;1,AF16*(1-VLOOKUP(X16,折旧码!B:D,3,FALSE)),AF16*(1-VLOOKUP(X16,折旧码!B:D,3,FALSE))*((2015-LEFT(AD16,4))*12+12-MID(AD16,5,2)+1)/(Z16*12+AB16))</f>
        <v>56000</v>
      </c>
      <c r="AZ16" s="60">
        <f t="shared" si="10"/>
        <v>-14000.200000000012</v>
      </c>
      <c r="BA16" s="5">
        <f>IF(((2015-LEFT(AD16,4))*12+12-MID(AD16,5,2)+1)/(Z16*12+AB16)&gt;1,0, AF16*(1-VLOOKUP(X16,折旧码!B:D,3,FALSE))*(12/(Z16*12+AB16)))</f>
        <v>14000</v>
      </c>
      <c r="BB16" s="2">
        <f t="shared" si="4"/>
        <v>14000</v>
      </c>
      <c r="BC16" s="2">
        <f t="shared" si="5"/>
        <v>60</v>
      </c>
      <c r="BD16" s="2">
        <f t="shared" si="6"/>
        <v>59</v>
      </c>
      <c r="BE16" s="4" t="str">
        <f t="shared" si="7"/>
        <v>是</v>
      </c>
      <c r="BF16" s="56">
        <f t="shared" si="8"/>
        <v>0</v>
      </c>
      <c r="BG16" s="56">
        <f>IF(BE16="否",0,AF16*(1-VLOOKUP(X16,折旧码!B:D,3,FALSE))/BC16)</f>
        <v>1166.6666666666667</v>
      </c>
      <c r="BH16" s="56">
        <f t="shared" si="9"/>
        <v>1166.6666666666667</v>
      </c>
      <c r="BI16" s="4" t="b">
        <f>IF(OR(BE16="否",BC16&lt;=BD16),ROUND(AF16-ABS(AG16)-ABS(AI16)-AF16*VLOOKUP(X16,折旧码!B:D,3,FALSE),2)=0,ROUND(AF16-ABS(AG16)-ABS(AI16)-AF16*VLOOKUP(X16,折旧码!B:D,3,FALSE),2)&lt;&gt;0)</f>
        <v>1</v>
      </c>
      <c r="BJ16" s="4">
        <f>ROUND(AF16-ABS(AG16)-ABS(AI16)-AF16*VLOOKUP(X16,折旧码!B:D,3,FALSE),2)</f>
        <v>-0.2</v>
      </c>
    </row>
    <row r="17" spans="1:62" ht="17.25" x14ac:dyDescent="0.35">
      <c r="A17" s="75" t="s">
        <v>67</v>
      </c>
      <c r="B17" s="76">
        <v>9776</v>
      </c>
      <c r="C17" s="76" t="s">
        <v>1602</v>
      </c>
      <c r="D17" s="76" t="s">
        <v>1581</v>
      </c>
      <c r="E17" s="77" t="s">
        <v>1594</v>
      </c>
      <c r="F17" s="77" t="s">
        <v>1599</v>
      </c>
      <c r="G17" s="78">
        <v>30</v>
      </c>
      <c r="H17" s="78" t="s">
        <v>1825</v>
      </c>
      <c r="I17" s="76">
        <v>20111231</v>
      </c>
      <c r="J17" s="76">
        <v>20111231</v>
      </c>
      <c r="K17" s="76">
        <v>20111231</v>
      </c>
      <c r="L17" s="78">
        <v>1001</v>
      </c>
      <c r="M17" s="76" t="s">
        <v>1582</v>
      </c>
      <c r="N17" s="76" t="s">
        <v>1582</v>
      </c>
      <c r="O17" s="76" t="s">
        <v>1588</v>
      </c>
      <c r="P17" s="76" t="s">
        <v>1594</v>
      </c>
      <c r="Q17" s="76" t="s">
        <v>76</v>
      </c>
      <c r="R17" s="77" t="s">
        <v>77</v>
      </c>
      <c r="S17" s="76"/>
      <c r="T17" s="76"/>
      <c r="U17" s="78" t="s">
        <v>1603</v>
      </c>
      <c r="V17" s="77" t="s">
        <v>1537</v>
      </c>
      <c r="W17" s="78" t="s">
        <v>1604</v>
      </c>
      <c r="X17" s="81" t="s">
        <v>891</v>
      </c>
      <c r="Y17" s="78" t="s">
        <v>891</v>
      </c>
      <c r="Z17" s="78">
        <v>5</v>
      </c>
      <c r="AA17" s="78">
        <v>5</v>
      </c>
      <c r="AB17" s="78">
        <v>0</v>
      </c>
      <c r="AC17" s="78">
        <v>0</v>
      </c>
      <c r="AD17" s="76">
        <v>20120131</v>
      </c>
      <c r="AE17" s="76">
        <v>20120131</v>
      </c>
      <c r="AF17" s="76">
        <v>434700</v>
      </c>
      <c r="AG17" s="80">
        <v>-391230</v>
      </c>
      <c r="AH17" s="79"/>
      <c r="AI17" s="79"/>
      <c r="AJ17" s="76">
        <v>434700</v>
      </c>
      <c r="AK17" s="80">
        <v>-391230</v>
      </c>
      <c r="AL17" s="76"/>
      <c r="AM17" s="76"/>
      <c r="AN17" s="4" t="b">
        <f>COUNTIF(资产分类!B:B,以前年度!A17)=1</f>
        <v>1</v>
      </c>
      <c r="AO17" s="4" t="b">
        <f>COUNTIF(单位编码!C:C,H17)=1</f>
        <v>1</v>
      </c>
      <c r="AP17" s="4" t="b">
        <f t="shared" si="0"/>
        <v>1</v>
      </c>
      <c r="AQ17" s="4" t="b">
        <f>COUNTIF(业务范围!B:B,以前年度!L17)=1</f>
        <v>1</v>
      </c>
      <c r="AR17" s="4" t="b">
        <f>COUNTIF(成本中心!B:B,以前年度!M17)=1</f>
        <v>1</v>
      </c>
      <c r="AS17" s="4" t="b">
        <f>COUNTIF(成本中心!B:B,以前年度!N17)=1</f>
        <v>1</v>
      </c>
      <c r="AT17" s="4" t="b">
        <f>COUNTIF(资产状态!B:B,Q17)=1</f>
        <v>1</v>
      </c>
      <c r="AU17" s="4" t="b">
        <f>COUNTIF(资产增加、减少方式!B:C,以前年度!R17)=1</f>
        <v>1</v>
      </c>
      <c r="AV17" s="4" t="b">
        <f t="shared" si="1"/>
        <v>1</v>
      </c>
      <c r="AW17" s="4" t="b">
        <f>COUNTIF(折旧码!B:B,以前年度!X17)=1</f>
        <v>1</v>
      </c>
      <c r="AX17" s="5" t="b">
        <f t="shared" si="2"/>
        <v>1</v>
      </c>
      <c r="AY17" s="59">
        <f>IF(((2015-LEFT(AD17,4))*12+12-MID(AD17,5,2)+1)/(Z17*12+AB17)&gt;1,AF17*(1-VLOOKUP(X17,折旧码!B:D,3,FALSE)),AF17*(1-VLOOKUP(X17,折旧码!B:D,3,FALSE))*((2015-LEFT(AD17,4))*12+12-MID(AD17,5,2)+1)/(Z17*12+AB17))</f>
        <v>312984</v>
      </c>
      <c r="AZ17" s="60">
        <f t="shared" si="10"/>
        <v>-78246</v>
      </c>
      <c r="BA17" s="5">
        <f>IF(((2015-LEFT(AD17,4))*12+12-MID(AD17,5,2)+1)/(Z17*12+AB17)&gt;1,0, AF17*(1-VLOOKUP(X17,折旧码!B:D,3,FALSE))*(12/(Z17*12+AB17)))</f>
        <v>78246</v>
      </c>
      <c r="BB17" s="2">
        <f t="shared" si="4"/>
        <v>78246</v>
      </c>
      <c r="BC17" s="2">
        <f t="shared" si="5"/>
        <v>60</v>
      </c>
      <c r="BD17" s="2">
        <f t="shared" si="6"/>
        <v>59</v>
      </c>
      <c r="BE17" s="4" t="str">
        <f t="shared" si="7"/>
        <v>是</v>
      </c>
      <c r="BF17" s="56">
        <f t="shared" si="8"/>
        <v>0</v>
      </c>
      <c r="BG17" s="56">
        <f>IF(BE17="否",0,AF17*(1-VLOOKUP(X17,折旧码!B:D,3,FALSE))/BC17)</f>
        <v>6520.5</v>
      </c>
      <c r="BH17" s="56">
        <f t="shared" si="9"/>
        <v>6520.5</v>
      </c>
      <c r="BI17" s="4" t="b">
        <f>IF(OR(BE17="否",BC17&lt;=BD17),ROUND(AF17-ABS(AG17)-ABS(AI17)-AF17*VLOOKUP(X17,折旧码!B:D,3,FALSE),2)=0,ROUND(AF17-ABS(AG17)-ABS(AI17)-AF17*VLOOKUP(X17,折旧码!B:D,3,FALSE),2)&lt;&gt;0)</f>
        <v>0</v>
      </c>
      <c r="BJ17" s="4">
        <f>ROUND(AF17-ABS(AG17)-ABS(AI17)-AF17*VLOOKUP(X17,折旧码!B:D,3,FALSE),2)</f>
        <v>0</v>
      </c>
    </row>
    <row r="18" spans="1:62" ht="17.25" x14ac:dyDescent="0.35">
      <c r="A18" s="75" t="s">
        <v>67</v>
      </c>
      <c r="B18" s="76">
        <v>9776</v>
      </c>
      <c r="C18" s="76" t="s">
        <v>1605</v>
      </c>
      <c r="D18" s="76" t="s">
        <v>1581</v>
      </c>
      <c r="E18" s="77" t="s">
        <v>1594</v>
      </c>
      <c r="F18" s="77" t="s">
        <v>1599</v>
      </c>
      <c r="G18" s="78">
        <v>1</v>
      </c>
      <c r="H18" s="78" t="s">
        <v>1828</v>
      </c>
      <c r="I18" s="76">
        <v>20111231</v>
      </c>
      <c r="J18" s="76">
        <v>20111231</v>
      </c>
      <c r="K18" s="76">
        <v>20111231</v>
      </c>
      <c r="L18" s="78">
        <v>1001</v>
      </c>
      <c r="M18" s="76" t="s">
        <v>1582</v>
      </c>
      <c r="N18" s="76" t="s">
        <v>1582</v>
      </c>
      <c r="O18" s="76" t="s">
        <v>1588</v>
      </c>
      <c r="P18" s="76" t="s">
        <v>1594</v>
      </c>
      <c r="Q18" s="76" t="s">
        <v>76</v>
      </c>
      <c r="R18" s="77" t="s">
        <v>77</v>
      </c>
      <c r="S18" s="76"/>
      <c r="T18" s="76"/>
      <c r="U18" s="78" t="s">
        <v>1601</v>
      </c>
      <c r="V18" s="77" t="s">
        <v>1537</v>
      </c>
      <c r="W18" s="77" t="s">
        <v>1597</v>
      </c>
      <c r="X18" s="81" t="s">
        <v>1575</v>
      </c>
      <c r="Y18" s="78" t="s">
        <v>88</v>
      </c>
      <c r="Z18" s="78">
        <v>5</v>
      </c>
      <c r="AA18" s="78">
        <v>5</v>
      </c>
      <c r="AB18" s="78">
        <v>0</v>
      </c>
      <c r="AC18" s="78">
        <v>0</v>
      </c>
      <c r="AD18" s="76">
        <v>20120131</v>
      </c>
      <c r="AE18" s="76">
        <v>20120131</v>
      </c>
      <c r="AF18" s="76">
        <v>300000</v>
      </c>
      <c r="AG18" s="80">
        <v>-300000</v>
      </c>
      <c r="AH18" s="79"/>
      <c r="AI18" s="79"/>
      <c r="AJ18" s="76">
        <v>300000</v>
      </c>
      <c r="AK18" s="80">
        <v>-300000</v>
      </c>
      <c r="AL18" s="76"/>
      <c r="AM18" s="76"/>
      <c r="AN18" s="4" t="b">
        <f>COUNTIF(资产分类!B:B,以前年度!A18)=1</f>
        <v>1</v>
      </c>
      <c r="AO18" s="4" t="b">
        <f>COUNTIF(单位编码!C:C,H18)=1</f>
        <v>1</v>
      </c>
      <c r="AP18" s="4" t="b">
        <f t="shared" si="0"/>
        <v>1</v>
      </c>
      <c r="AQ18" s="4" t="b">
        <f>COUNTIF(业务范围!B:B,以前年度!L18)=1</f>
        <v>1</v>
      </c>
      <c r="AR18" s="4" t="b">
        <f>COUNTIF(成本中心!B:B,以前年度!M18)=1</f>
        <v>1</v>
      </c>
      <c r="AS18" s="4" t="b">
        <f>COUNTIF(成本中心!B:B,以前年度!N18)=1</f>
        <v>1</v>
      </c>
      <c r="AT18" s="4" t="b">
        <f>COUNTIF(资产状态!B:B,Q18)=1</f>
        <v>1</v>
      </c>
      <c r="AU18" s="4" t="b">
        <f>COUNTIF(资产增加、减少方式!B:C,以前年度!R18)=1</f>
        <v>1</v>
      </c>
      <c r="AV18" s="4" t="b">
        <f t="shared" si="1"/>
        <v>1</v>
      </c>
      <c r="AW18" s="4" t="b">
        <f>COUNTIF(折旧码!B:B,以前年度!X18)=1</f>
        <v>1</v>
      </c>
      <c r="AX18" s="5" t="b">
        <f t="shared" si="2"/>
        <v>1</v>
      </c>
      <c r="AY18" s="59">
        <f>IF(((2015-LEFT(AD18,4))*12+12-MID(AD18,5,2)+1)/(Z18*12+AB18)&gt;1,AF18*(1-VLOOKUP(X18,折旧码!B:D,3,FALSE)),AF18*(1-VLOOKUP(X18,折旧码!B:D,3,FALSE))*((2015-LEFT(AD18,4))*12+12-MID(AD18,5,2)+1)/(Z18*12+AB18))</f>
        <v>240000</v>
      </c>
      <c r="AZ18" s="60">
        <f t="shared" si="10"/>
        <v>-60000</v>
      </c>
      <c r="BA18" s="5">
        <f>IF(((2015-LEFT(AD18,4))*12+12-MID(AD18,5,2)+1)/(Z18*12+AB18)&gt;1,0, AF18*(1-VLOOKUP(X18,折旧码!B:D,3,FALSE))*(12/(Z18*12+AB18)))</f>
        <v>60000</v>
      </c>
      <c r="BB18" s="2">
        <f t="shared" si="4"/>
        <v>60000</v>
      </c>
      <c r="BC18" s="2">
        <f t="shared" si="5"/>
        <v>60</v>
      </c>
      <c r="BD18" s="2">
        <f t="shared" si="6"/>
        <v>59</v>
      </c>
      <c r="BE18" s="4" t="str">
        <f t="shared" si="7"/>
        <v>是</v>
      </c>
      <c r="BF18" s="56">
        <f t="shared" si="8"/>
        <v>0</v>
      </c>
      <c r="BG18" s="56">
        <f>IF(BE18="否",0,AF18*(1-VLOOKUP(X18,折旧码!B:D,3,FALSE))/BC18)</f>
        <v>5000</v>
      </c>
      <c r="BH18" s="56">
        <f t="shared" si="9"/>
        <v>5000</v>
      </c>
      <c r="BI18" s="4" t="b">
        <f>IF(OR(BE18="否",BC18&lt;=BD18),ROUND(AF18-ABS(AG18)-ABS(AI18)-AF18*VLOOKUP(X18,折旧码!B:D,3,FALSE),2)=0,ROUND(AF18-ABS(AG18)-ABS(AI18)-AF18*VLOOKUP(X18,折旧码!B:D,3,FALSE),2)&lt;&gt;0)</f>
        <v>0</v>
      </c>
      <c r="BJ18" s="4">
        <f>ROUND(AF18-ABS(AG18)-ABS(AI18)-AF18*VLOOKUP(X18,折旧码!B:D,3,FALSE),2)</f>
        <v>0</v>
      </c>
    </row>
    <row r="19" spans="1:62" ht="17.25" x14ac:dyDescent="0.35">
      <c r="A19" s="75" t="s">
        <v>67</v>
      </c>
      <c r="B19" s="76">
        <v>9776</v>
      </c>
      <c r="C19" s="76" t="s">
        <v>1606</v>
      </c>
      <c r="D19" s="76" t="s">
        <v>1581</v>
      </c>
      <c r="E19" s="77" t="s">
        <v>1594</v>
      </c>
      <c r="F19" s="77" t="s">
        <v>1599</v>
      </c>
      <c r="G19" s="78">
        <v>1</v>
      </c>
      <c r="H19" s="78" t="s">
        <v>1828</v>
      </c>
      <c r="I19" s="76">
        <v>20111231</v>
      </c>
      <c r="J19" s="76">
        <v>20111231</v>
      </c>
      <c r="K19" s="76">
        <v>20111231</v>
      </c>
      <c r="L19" s="78">
        <v>1001</v>
      </c>
      <c r="M19" s="76" t="s">
        <v>1582</v>
      </c>
      <c r="N19" s="76" t="s">
        <v>1582</v>
      </c>
      <c r="O19" s="76" t="s">
        <v>1588</v>
      </c>
      <c r="P19" s="76" t="s">
        <v>1594</v>
      </c>
      <c r="Q19" s="76" t="s">
        <v>76</v>
      </c>
      <c r="R19" s="77" t="s">
        <v>77</v>
      </c>
      <c r="S19" s="76"/>
      <c r="T19" s="76"/>
      <c r="U19" s="78" t="s">
        <v>1601</v>
      </c>
      <c r="V19" s="77" t="s">
        <v>1537</v>
      </c>
      <c r="W19" s="77" t="s">
        <v>1597</v>
      </c>
      <c r="X19" s="81" t="s">
        <v>1575</v>
      </c>
      <c r="Y19" s="78" t="s">
        <v>88</v>
      </c>
      <c r="Z19" s="78">
        <v>5</v>
      </c>
      <c r="AA19" s="78">
        <v>5</v>
      </c>
      <c r="AB19" s="78">
        <v>0</v>
      </c>
      <c r="AC19" s="78">
        <v>0</v>
      </c>
      <c r="AD19" s="76">
        <v>20120131</v>
      </c>
      <c r="AE19" s="76">
        <v>20120131</v>
      </c>
      <c r="AF19" s="76">
        <v>96000</v>
      </c>
      <c r="AG19" s="80">
        <v>-96000</v>
      </c>
      <c r="AH19" s="79"/>
      <c r="AI19" s="79"/>
      <c r="AJ19" s="76">
        <v>96000</v>
      </c>
      <c r="AK19" s="80">
        <v>-96000</v>
      </c>
      <c r="AL19" s="76"/>
      <c r="AM19" s="76"/>
      <c r="AN19" s="4" t="b">
        <f>COUNTIF(资产分类!B:B,以前年度!A19)=1</f>
        <v>1</v>
      </c>
      <c r="AO19" s="4" t="b">
        <f>COUNTIF(单位编码!C:C,H19)=1</f>
        <v>1</v>
      </c>
      <c r="AP19" s="4" t="b">
        <f t="shared" si="0"/>
        <v>1</v>
      </c>
      <c r="AQ19" s="4" t="b">
        <f>COUNTIF(业务范围!B:B,以前年度!L19)=1</f>
        <v>1</v>
      </c>
      <c r="AR19" s="4" t="b">
        <f>COUNTIF(成本中心!B:B,以前年度!M19)=1</f>
        <v>1</v>
      </c>
      <c r="AS19" s="4" t="b">
        <f>COUNTIF(成本中心!B:B,以前年度!N19)=1</f>
        <v>1</v>
      </c>
      <c r="AT19" s="4" t="b">
        <f>COUNTIF(资产状态!B:B,Q19)=1</f>
        <v>1</v>
      </c>
      <c r="AU19" s="4" t="b">
        <f>COUNTIF(资产增加、减少方式!B:C,以前年度!R19)=1</f>
        <v>1</v>
      </c>
      <c r="AV19" s="4" t="b">
        <f t="shared" si="1"/>
        <v>1</v>
      </c>
      <c r="AW19" s="4" t="b">
        <f>COUNTIF(折旧码!B:B,以前年度!X19)=1</f>
        <v>1</v>
      </c>
      <c r="AX19" s="5" t="b">
        <f t="shared" si="2"/>
        <v>1</v>
      </c>
      <c r="AY19" s="59">
        <f>IF(((2015-LEFT(AD19,4))*12+12-MID(AD19,5,2)+1)/(Z19*12+AB19)&gt;1,AF19*(1-VLOOKUP(X19,折旧码!B:D,3,FALSE)),AF19*(1-VLOOKUP(X19,折旧码!B:D,3,FALSE))*((2015-LEFT(AD19,4))*12+12-MID(AD19,5,2)+1)/(Z19*12+AB19))</f>
        <v>76800</v>
      </c>
      <c r="AZ19" s="60">
        <f t="shared" si="10"/>
        <v>-19200</v>
      </c>
      <c r="BA19" s="5">
        <f>IF(((2015-LEFT(AD19,4))*12+12-MID(AD19,5,2)+1)/(Z19*12+AB19)&gt;1,0, AF19*(1-VLOOKUP(X19,折旧码!B:D,3,FALSE))*(12/(Z19*12+AB19)))</f>
        <v>19200</v>
      </c>
      <c r="BB19" s="2">
        <f t="shared" si="4"/>
        <v>19200</v>
      </c>
      <c r="BC19" s="2">
        <f t="shared" si="5"/>
        <v>60</v>
      </c>
      <c r="BD19" s="2">
        <f t="shared" si="6"/>
        <v>59</v>
      </c>
      <c r="BE19" s="4" t="str">
        <f t="shared" si="7"/>
        <v>是</v>
      </c>
      <c r="BF19" s="56">
        <f t="shared" si="8"/>
        <v>0</v>
      </c>
      <c r="BG19" s="56">
        <f>IF(BE19="否",0,AF19*(1-VLOOKUP(X19,折旧码!B:D,3,FALSE))/BC19)</f>
        <v>1600</v>
      </c>
      <c r="BH19" s="56">
        <f t="shared" si="9"/>
        <v>1600</v>
      </c>
      <c r="BI19" s="4" t="b">
        <f>IF(OR(BE19="否",BC19&lt;=BD19),ROUND(AF19-ABS(AG19)-ABS(AI19)-AF19*VLOOKUP(X19,折旧码!B:D,3,FALSE),2)=0,ROUND(AF19-ABS(AG19)-ABS(AI19)-AF19*VLOOKUP(X19,折旧码!B:D,3,FALSE),2)&lt;&gt;0)</f>
        <v>0</v>
      </c>
      <c r="BJ19" s="4">
        <f>ROUND(AF19-ABS(AG19)-ABS(AI19)-AF19*VLOOKUP(X19,折旧码!B:D,3,FALSE),2)</f>
        <v>0</v>
      </c>
    </row>
    <row r="20" spans="1:62" ht="17.25" x14ac:dyDescent="0.35">
      <c r="A20" s="75" t="s">
        <v>67</v>
      </c>
      <c r="B20" s="76">
        <v>9776</v>
      </c>
      <c r="C20" s="76" t="s">
        <v>1607</v>
      </c>
      <c r="D20" s="76" t="s">
        <v>1581</v>
      </c>
      <c r="E20" s="77" t="s">
        <v>1594</v>
      </c>
      <c r="F20" s="77" t="s">
        <v>1599</v>
      </c>
      <c r="G20" s="78">
        <v>1</v>
      </c>
      <c r="H20" s="78" t="s">
        <v>1828</v>
      </c>
      <c r="I20" s="76">
        <v>20111231</v>
      </c>
      <c r="J20" s="76">
        <v>20111231</v>
      </c>
      <c r="K20" s="76">
        <v>20111231</v>
      </c>
      <c r="L20" s="78">
        <v>1001</v>
      </c>
      <c r="M20" s="76" t="s">
        <v>1582</v>
      </c>
      <c r="N20" s="76" t="s">
        <v>1582</v>
      </c>
      <c r="O20" s="76" t="s">
        <v>1588</v>
      </c>
      <c r="P20" s="76" t="s">
        <v>1594</v>
      </c>
      <c r="Q20" s="76" t="s">
        <v>76</v>
      </c>
      <c r="R20" s="77" t="s">
        <v>77</v>
      </c>
      <c r="S20" s="76"/>
      <c r="T20" s="76"/>
      <c r="U20" s="78" t="s">
        <v>1601</v>
      </c>
      <c r="V20" s="77" t="s">
        <v>1537</v>
      </c>
      <c r="W20" s="77" t="s">
        <v>1597</v>
      </c>
      <c r="X20" s="81" t="s">
        <v>1608</v>
      </c>
      <c r="Y20" s="78" t="s">
        <v>891</v>
      </c>
      <c r="Z20" s="78">
        <v>5</v>
      </c>
      <c r="AA20" s="78">
        <v>5</v>
      </c>
      <c r="AB20" s="78">
        <v>0</v>
      </c>
      <c r="AC20" s="78">
        <v>0</v>
      </c>
      <c r="AD20" s="76">
        <v>20120131</v>
      </c>
      <c r="AE20" s="76">
        <v>20120131</v>
      </c>
      <c r="AF20" s="76">
        <v>534860</v>
      </c>
      <c r="AG20" s="80">
        <v>-481374</v>
      </c>
      <c r="AH20" s="79"/>
      <c r="AI20" s="79"/>
      <c r="AJ20" s="76">
        <v>534860</v>
      </c>
      <c r="AK20" s="80">
        <v>-481374</v>
      </c>
      <c r="AL20" s="76"/>
      <c r="AM20" s="76"/>
      <c r="AN20" s="4" t="b">
        <f>COUNTIF(资产分类!B:B,以前年度!A20)=1</f>
        <v>1</v>
      </c>
      <c r="AO20" s="4" t="b">
        <f>COUNTIF(单位编码!C:C,H20)=1</f>
        <v>1</v>
      </c>
      <c r="AP20" s="4" t="b">
        <f t="shared" si="0"/>
        <v>1</v>
      </c>
      <c r="AQ20" s="4" t="b">
        <f>COUNTIF(业务范围!B:B,以前年度!L20)=1</f>
        <v>1</v>
      </c>
      <c r="AR20" s="4" t="b">
        <f>COUNTIF(成本中心!B:B,以前年度!M20)=1</f>
        <v>1</v>
      </c>
      <c r="AS20" s="4" t="b">
        <f>COUNTIF(成本中心!B:B,以前年度!N20)=1</f>
        <v>1</v>
      </c>
      <c r="AT20" s="4" t="b">
        <f>COUNTIF(资产状态!B:B,Q20)=1</f>
        <v>1</v>
      </c>
      <c r="AU20" s="4" t="b">
        <f>COUNTIF(资产增加、减少方式!B:C,以前年度!R20)=1</f>
        <v>1</v>
      </c>
      <c r="AV20" s="4" t="b">
        <f t="shared" si="1"/>
        <v>1</v>
      </c>
      <c r="AW20" s="4" t="b">
        <f>COUNTIF(折旧码!B:B,以前年度!X20)=1</f>
        <v>1</v>
      </c>
      <c r="AX20" s="5" t="b">
        <f t="shared" si="2"/>
        <v>1</v>
      </c>
      <c r="AY20" s="59">
        <f>IF(((2015-LEFT(AD20,4))*12+12-MID(AD20,5,2)+1)/(Z20*12+AB20)&gt;1,AF20*(1-VLOOKUP(X20,折旧码!B:D,3,FALSE)),AF20*(1-VLOOKUP(X20,折旧码!B:D,3,FALSE))*((2015-LEFT(AD20,4))*12+12-MID(AD20,5,2)+1)/(Z20*12+AB20))</f>
        <v>385099.2</v>
      </c>
      <c r="AZ20" s="60">
        <f t="shared" si="10"/>
        <v>-96274.799999999988</v>
      </c>
      <c r="BA20" s="5">
        <f>IF(((2015-LEFT(AD20,4))*12+12-MID(AD20,5,2)+1)/(Z20*12+AB20)&gt;1,0, AF20*(1-VLOOKUP(X20,折旧码!B:D,3,FALSE))*(12/(Z20*12+AB20)))</f>
        <v>96274.8</v>
      </c>
      <c r="BB20" s="2">
        <f t="shared" si="4"/>
        <v>96274.8</v>
      </c>
      <c r="BC20" s="2">
        <f t="shared" si="5"/>
        <v>60</v>
      </c>
      <c r="BD20" s="2">
        <f t="shared" si="6"/>
        <v>59</v>
      </c>
      <c r="BE20" s="4" t="str">
        <f t="shared" si="7"/>
        <v>是</v>
      </c>
      <c r="BF20" s="56">
        <f t="shared" si="8"/>
        <v>0</v>
      </c>
      <c r="BG20" s="56">
        <f>IF(BE20="否",0,AF20*(1-VLOOKUP(X20,折旧码!B:D,3,FALSE))/BC20)</f>
        <v>8022.9</v>
      </c>
      <c r="BH20" s="56">
        <f t="shared" si="9"/>
        <v>8022.9</v>
      </c>
      <c r="BI20" s="4" t="b">
        <f>IF(OR(BE20="否",BC20&lt;=BD20),ROUND(AF20-ABS(AG20)-ABS(AI20)-AF20*VLOOKUP(X20,折旧码!B:D,3,FALSE),2)=0,ROUND(AF20-ABS(AG20)-ABS(AI20)-AF20*VLOOKUP(X20,折旧码!B:D,3,FALSE),2)&lt;&gt;0)</f>
        <v>0</v>
      </c>
      <c r="BJ20" s="4">
        <f>ROUND(AF20-ABS(AG20)-ABS(AI20)-AF20*VLOOKUP(X20,折旧码!B:D,3,FALSE),2)</f>
        <v>0</v>
      </c>
    </row>
    <row r="21" spans="1:62" ht="17.25" x14ac:dyDescent="0.35">
      <c r="A21" s="75" t="s">
        <v>67</v>
      </c>
      <c r="B21" s="76">
        <v>9776</v>
      </c>
      <c r="C21" s="76" t="s">
        <v>1609</v>
      </c>
      <c r="D21" s="76" t="s">
        <v>1581</v>
      </c>
      <c r="E21" s="77" t="s">
        <v>1540</v>
      </c>
      <c r="F21" s="77" t="s">
        <v>1541</v>
      </c>
      <c r="G21" s="78">
        <v>1</v>
      </c>
      <c r="H21" s="78" t="s">
        <v>1828</v>
      </c>
      <c r="I21" s="76">
        <v>20111231</v>
      </c>
      <c r="J21" s="76">
        <v>20111231</v>
      </c>
      <c r="K21" s="76">
        <v>20111231</v>
      </c>
      <c r="L21" s="78">
        <v>1001</v>
      </c>
      <c r="M21" s="76" t="s">
        <v>1582</v>
      </c>
      <c r="N21" s="76" t="s">
        <v>1582</v>
      </c>
      <c r="O21" s="76" t="s">
        <v>1588</v>
      </c>
      <c r="P21" s="76" t="s">
        <v>1540</v>
      </c>
      <c r="Q21" s="76" t="s">
        <v>76</v>
      </c>
      <c r="R21" s="77" t="s">
        <v>77</v>
      </c>
      <c r="S21" s="76"/>
      <c r="T21" s="76"/>
      <c r="U21" s="78" t="s">
        <v>1601</v>
      </c>
      <c r="V21" s="77" t="s">
        <v>1537</v>
      </c>
      <c r="W21" s="77" t="s">
        <v>1574</v>
      </c>
      <c r="X21" s="81" t="s">
        <v>1575</v>
      </c>
      <c r="Y21" s="78" t="s">
        <v>88</v>
      </c>
      <c r="Z21" s="78">
        <v>5</v>
      </c>
      <c r="AA21" s="78">
        <v>5</v>
      </c>
      <c r="AB21" s="78">
        <v>0</v>
      </c>
      <c r="AC21" s="78">
        <v>0</v>
      </c>
      <c r="AD21" s="76">
        <v>20120131</v>
      </c>
      <c r="AE21" s="76">
        <v>20120131</v>
      </c>
      <c r="AF21" s="76">
        <v>35000</v>
      </c>
      <c r="AG21" s="80">
        <v>-34999.800000000003</v>
      </c>
      <c r="AH21" s="79"/>
      <c r="AI21" s="79"/>
      <c r="AJ21" s="76">
        <v>35000</v>
      </c>
      <c r="AK21" s="80">
        <v>-34999.800000000003</v>
      </c>
      <c r="AL21" s="76"/>
      <c r="AM21" s="76"/>
      <c r="AN21" s="4" t="b">
        <f>COUNTIF(资产分类!B:B,以前年度!A21)=1</f>
        <v>1</v>
      </c>
      <c r="AO21" s="4" t="b">
        <f>COUNTIF(单位编码!C:C,H21)=1</f>
        <v>1</v>
      </c>
      <c r="AP21" s="4" t="b">
        <f t="shared" si="0"/>
        <v>1</v>
      </c>
      <c r="AQ21" s="4" t="b">
        <f>COUNTIF(业务范围!B:B,以前年度!L21)=1</f>
        <v>1</v>
      </c>
      <c r="AR21" s="4" t="b">
        <f>COUNTIF(成本中心!B:B,以前年度!M21)=1</f>
        <v>1</v>
      </c>
      <c r="AS21" s="4" t="b">
        <f>COUNTIF(成本中心!B:B,以前年度!N21)=1</f>
        <v>1</v>
      </c>
      <c r="AT21" s="4" t="b">
        <f>COUNTIF(资产状态!B:B,Q21)=1</f>
        <v>1</v>
      </c>
      <c r="AU21" s="4" t="b">
        <f>COUNTIF(资产增加、减少方式!B:C,以前年度!R21)=1</f>
        <v>1</v>
      </c>
      <c r="AV21" s="4" t="b">
        <f t="shared" si="1"/>
        <v>1</v>
      </c>
      <c r="AW21" s="4" t="b">
        <f>COUNTIF(折旧码!B:B,以前年度!X21)=1</f>
        <v>1</v>
      </c>
      <c r="AX21" s="5" t="b">
        <f t="shared" si="2"/>
        <v>1</v>
      </c>
      <c r="AY21" s="59">
        <f>IF(((2015-LEFT(AD21,4))*12+12-MID(AD21,5,2)+1)/(Z21*12+AB21)&gt;1,AF21*(1-VLOOKUP(X21,折旧码!B:D,3,FALSE)),AF21*(1-VLOOKUP(X21,折旧码!B:D,3,FALSE))*((2015-LEFT(AD21,4))*12+12-MID(AD21,5,2)+1)/(Z21*12+AB21))</f>
        <v>28000</v>
      </c>
      <c r="AZ21" s="60">
        <f t="shared" si="10"/>
        <v>-6999.8000000000029</v>
      </c>
      <c r="BA21" s="5">
        <f>IF(((2015-LEFT(AD21,4))*12+12-MID(AD21,5,2)+1)/(Z21*12+AB21)&gt;1,0, AF21*(1-VLOOKUP(X21,折旧码!B:D,3,FALSE))*(12/(Z21*12+AB21)))</f>
        <v>7000</v>
      </c>
      <c r="BB21" s="2">
        <f t="shared" si="4"/>
        <v>7000</v>
      </c>
      <c r="BC21" s="2">
        <f t="shared" si="5"/>
        <v>60</v>
      </c>
      <c r="BD21" s="2">
        <f t="shared" si="6"/>
        <v>59</v>
      </c>
      <c r="BE21" s="4" t="str">
        <f t="shared" si="7"/>
        <v>是</v>
      </c>
      <c r="BF21" s="56">
        <f t="shared" si="8"/>
        <v>0</v>
      </c>
      <c r="BG21" s="56">
        <f>IF(BE21="否",0,AF21*(1-VLOOKUP(X21,折旧码!B:D,3,FALSE))/BC21)</f>
        <v>583.33333333333337</v>
      </c>
      <c r="BH21" s="56">
        <f t="shared" si="9"/>
        <v>583.33333333333337</v>
      </c>
      <c r="BI21" s="4" t="b">
        <f>IF(OR(BE21="否",BC21&lt;=BD21),ROUND(AF21-ABS(AG21)-ABS(AI21)-AF21*VLOOKUP(X21,折旧码!B:D,3,FALSE),2)=0,ROUND(AF21-ABS(AG21)-ABS(AI21)-AF21*VLOOKUP(X21,折旧码!B:D,3,FALSE),2)&lt;&gt;0)</f>
        <v>1</v>
      </c>
      <c r="BJ21" s="4">
        <f>ROUND(AF21-ABS(AG21)-ABS(AI21)-AF21*VLOOKUP(X21,折旧码!B:D,3,FALSE),2)</f>
        <v>0.2</v>
      </c>
    </row>
    <row r="22" spans="1:62" ht="17.25" x14ac:dyDescent="0.35">
      <c r="A22" s="75" t="s">
        <v>67</v>
      </c>
      <c r="B22" s="76">
        <v>9776</v>
      </c>
      <c r="C22" s="76" t="s">
        <v>1610</v>
      </c>
      <c r="D22" s="76" t="s">
        <v>1581</v>
      </c>
      <c r="E22" s="77" t="s">
        <v>1540</v>
      </c>
      <c r="F22" s="77" t="s">
        <v>1541</v>
      </c>
      <c r="G22" s="78">
        <v>1</v>
      </c>
      <c r="H22" s="78" t="s">
        <v>1828</v>
      </c>
      <c r="I22" s="76">
        <v>20111231</v>
      </c>
      <c r="J22" s="76">
        <v>20111231</v>
      </c>
      <c r="K22" s="76">
        <v>20111231</v>
      </c>
      <c r="L22" s="78">
        <v>1001</v>
      </c>
      <c r="M22" s="76" t="s">
        <v>1582</v>
      </c>
      <c r="N22" s="76" t="s">
        <v>1582</v>
      </c>
      <c r="O22" s="76" t="s">
        <v>1588</v>
      </c>
      <c r="P22" s="76" t="s">
        <v>1540</v>
      </c>
      <c r="Q22" s="76" t="s">
        <v>76</v>
      </c>
      <c r="R22" s="77" t="s">
        <v>77</v>
      </c>
      <c r="S22" s="76"/>
      <c r="T22" s="76"/>
      <c r="U22" s="78" t="s">
        <v>1611</v>
      </c>
      <c r="V22" s="77" t="s">
        <v>1537</v>
      </c>
      <c r="W22" s="77" t="s">
        <v>1574</v>
      </c>
      <c r="X22" s="81" t="s">
        <v>1612</v>
      </c>
      <c r="Y22" s="78" t="s">
        <v>88</v>
      </c>
      <c r="Z22" s="78">
        <v>5</v>
      </c>
      <c r="AA22" s="78">
        <v>5</v>
      </c>
      <c r="AB22" s="78">
        <v>0</v>
      </c>
      <c r="AC22" s="78">
        <v>0</v>
      </c>
      <c r="AD22" s="76">
        <v>20120131</v>
      </c>
      <c r="AE22" s="76">
        <v>20120131</v>
      </c>
      <c r="AF22" s="76">
        <v>1200000</v>
      </c>
      <c r="AG22" s="80">
        <v>-1200000</v>
      </c>
      <c r="AH22" s="79"/>
      <c r="AI22" s="79"/>
      <c r="AJ22" s="76">
        <v>1200000</v>
      </c>
      <c r="AK22" s="80">
        <v>-1200000</v>
      </c>
      <c r="AL22" s="76"/>
      <c r="AM22" s="76"/>
      <c r="AN22" s="4" t="b">
        <f>COUNTIF(资产分类!B:B,以前年度!A22)=1</f>
        <v>1</v>
      </c>
      <c r="AO22" s="4" t="b">
        <f>COUNTIF(单位编码!C:C,H22)=1</f>
        <v>1</v>
      </c>
      <c r="AP22" s="4" t="b">
        <f t="shared" si="0"/>
        <v>1</v>
      </c>
      <c r="AQ22" s="4" t="b">
        <f>COUNTIF(业务范围!B:B,以前年度!L22)=1</f>
        <v>1</v>
      </c>
      <c r="AR22" s="4" t="b">
        <f>COUNTIF(成本中心!B:B,以前年度!M22)=1</f>
        <v>1</v>
      </c>
      <c r="AS22" s="4" t="b">
        <f>COUNTIF(成本中心!B:B,以前年度!N22)=1</f>
        <v>1</v>
      </c>
      <c r="AT22" s="4" t="b">
        <f>COUNTIF(资产状态!B:B,Q22)=1</f>
        <v>1</v>
      </c>
      <c r="AU22" s="4" t="b">
        <f>COUNTIF(资产增加、减少方式!B:C,以前年度!R22)=1</f>
        <v>1</v>
      </c>
      <c r="AV22" s="4" t="b">
        <f t="shared" si="1"/>
        <v>1</v>
      </c>
      <c r="AW22" s="4" t="b">
        <f>COUNTIF(折旧码!B:B,以前年度!X22)=1</f>
        <v>1</v>
      </c>
      <c r="AX22" s="5" t="b">
        <f t="shared" si="2"/>
        <v>1</v>
      </c>
      <c r="AY22" s="59">
        <f>IF(((2015-LEFT(AD22,4))*12+12-MID(AD22,5,2)+1)/(Z22*12+AB22)&gt;1,AF22*(1-VLOOKUP(X22,折旧码!B:D,3,FALSE)),AF22*(1-VLOOKUP(X22,折旧码!B:D,3,FALSE))*((2015-LEFT(AD22,4))*12+12-MID(AD22,5,2)+1)/(Z22*12+AB22))</f>
        <v>960000</v>
      </c>
      <c r="AZ22" s="60">
        <f t="shared" si="10"/>
        <v>-240000</v>
      </c>
      <c r="BA22" s="5">
        <f>IF(((2015-LEFT(AD22,4))*12+12-MID(AD22,5,2)+1)/(Z22*12+AB22)&gt;1,0, AF22*(1-VLOOKUP(X22,折旧码!B:D,3,FALSE))*(12/(Z22*12+AB22)))</f>
        <v>240000</v>
      </c>
      <c r="BB22" s="2">
        <f t="shared" si="4"/>
        <v>240000</v>
      </c>
      <c r="BC22" s="2">
        <f t="shared" si="5"/>
        <v>60</v>
      </c>
      <c r="BD22" s="2">
        <f t="shared" si="6"/>
        <v>59</v>
      </c>
      <c r="BE22" s="4" t="str">
        <f t="shared" si="7"/>
        <v>是</v>
      </c>
      <c r="BF22" s="56">
        <f t="shared" si="8"/>
        <v>0</v>
      </c>
      <c r="BG22" s="56">
        <f>IF(BE22="否",0,AF22*(1-VLOOKUP(X22,折旧码!B:D,3,FALSE))/BC22)</f>
        <v>20000</v>
      </c>
      <c r="BH22" s="56">
        <f t="shared" si="9"/>
        <v>20000</v>
      </c>
      <c r="BI22" s="4" t="b">
        <f>IF(OR(BE22="否",BC22&lt;=BD22),ROUND(AF22-ABS(AG22)-ABS(AI22)-AF22*VLOOKUP(X22,折旧码!B:D,3,FALSE),2)=0,ROUND(AF22-ABS(AG22)-ABS(AI22)-AF22*VLOOKUP(X22,折旧码!B:D,3,FALSE),2)&lt;&gt;0)</f>
        <v>0</v>
      </c>
      <c r="BJ22" s="4">
        <f>ROUND(AF22-ABS(AG22)-ABS(AI22)-AF22*VLOOKUP(X22,折旧码!B:D,3,FALSE),2)</f>
        <v>0</v>
      </c>
    </row>
    <row r="23" spans="1:62" ht="17.25" x14ac:dyDescent="0.35">
      <c r="A23" s="75" t="s">
        <v>67</v>
      </c>
      <c r="B23" s="76">
        <v>9776</v>
      </c>
      <c r="C23" s="76" t="s">
        <v>1613</v>
      </c>
      <c r="D23" s="76" t="s">
        <v>1581</v>
      </c>
      <c r="E23" s="77" t="s">
        <v>1614</v>
      </c>
      <c r="F23" s="77" t="s">
        <v>1615</v>
      </c>
      <c r="G23" s="78">
        <v>1</v>
      </c>
      <c r="H23" s="78" t="s">
        <v>1828</v>
      </c>
      <c r="I23" s="76">
        <v>20111231</v>
      </c>
      <c r="J23" s="76">
        <v>20111231</v>
      </c>
      <c r="K23" s="76">
        <v>20111231</v>
      </c>
      <c r="L23" s="78">
        <v>1001</v>
      </c>
      <c r="M23" s="76" t="s">
        <v>1582</v>
      </c>
      <c r="N23" s="76" t="s">
        <v>1582</v>
      </c>
      <c r="O23" s="76" t="s">
        <v>1588</v>
      </c>
      <c r="P23" s="76" t="s">
        <v>1614</v>
      </c>
      <c r="Q23" s="76" t="s">
        <v>76</v>
      </c>
      <c r="R23" s="77" t="s">
        <v>77</v>
      </c>
      <c r="S23" s="76"/>
      <c r="T23" s="76"/>
      <c r="U23" s="78" t="s">
        <v>1611</v>
      </c>
      <c r="V23" s="77" t="s">
        <v>1537</v>
      </c>
      <c r="W23" s="77" t="s">
        <v>1616</v>
      </c>
      <c r="X23" s="81" t="s">
        <v>1575</v>
      </c>
      <c r="Y23" s="78" t="s">
        <v>88</v>
      </c>
      <c r="Z23" s="78">
        <v>5</v>
      </c>
      <c r="AA23" s="78">
        <v>5</v>
      </c>
      <c r="AB23" s="78">
        <v>0</v>
      </c>
      <c r="AC23" s="78">
        <v>0</v>
      </c>
      <c r="AD23" s="76">
        <v>20120131</v>
      </c>
      <c r="AE23" s="76">
        <v>20120131</v>
      </c>
      <c r="AF23" s="76">
        <v>60000</v>
      </c>
      <c r="AG23" s="80">
        <v>-57000</v>
      </c>
      <c r="AH23" s="79"/>
      <c r="AI23" s="79"/>
      <c r="AJ23" s="76">
        <v>60000</v>
      </c>
      <c r="AK23" s="80">
        <v>-57000</v>
      </c>
      <c r="AL23" s="76"/>
      <c r="AM23" s="76"/>
      <c r="AN23" s="4" t="b">
        <f>COUNTIF(资产分类!B:B,以前年度!A23)=1</f>
        <v>1</v>
      </c>
      <c r="AO23" s="4" t="b">
        <f>COUNTIF(单位编码!C:C,H23)=1</f>
        <v>1</v>
      </c>
      <c r="AP23" s="4" t="b">
        <f t="shared" si="0"/>
        <v>1</v>
      </c>
      <c r="AQ23" s="4" t="b">
        <f>COUNTIF(业务范围!B:B,以前年度!L23)=1</f>
        <v>1</v>
      </c>
      <c r="AR23" s="4" t="b">
        <f>COUNTIF(成本中心!B:B,以前年度!M23)=1</f>
        <v>1</v>
      </c>
      <c r="AS23" s="4" t="b">
        <f>COUNTIF(成本中心!B:B,以前年度!N23)=1</f>
        <v>1</v>
      </c>
      <c r="AT23" s="4" t="b">
        <f>COUNTIF(资产状态!B:B,Q23)=1</f>
        <v>1</v>
      </c>
      <c r="AU23" s="4" t="b">
        <f>COUNTIF(资产增加、减少方式!B:C,以前年度!R23)=1</f>
        <v>1</v>
      </c>
      <c r="AV23" s="4" t="b">
        <f t="shared" si="1"/>
        <v>1</v>
      </c>
      <c r="AW23" s="4" t="b">
        <f>COUNTIF(折旧码!B:B,以前年度!X23)=1</f>
        <v>1</v>
      </c>
      <c r="AX23" s="5" t="b">
        <f t="shared" si="2"/>
        <v>1</v>
      </c>
      <c r="AY23" s="59">
        <f>IF(((2015-LEFT(AD23,4))*12+12-MID(AD23,5,2)+1)/(Z23*12+AB23)&gt;1,AF23*(1-VLOOKUP(X23,折旧码!B:D,3,FALSE)),AF23*(1-VLOOKUP(X23,折旧码!B:D,3,FALSE))*((2015-LEFT(AD23,4))*12+12-MID(AD23,5,2)+1)/(Z23*12+AB23))</f>
        <v>48000</v>
      </c>
      <c r="AZ23" s="60">
        <f t="shared" si="10"/>
        <v>-9000</v>
      </c>
      <c r="BA23" s="5">
        <f>IF(((2015-LEFT(AD23,4))*12+12-MID(AD23,5,2)+1)/(Z23*12+AB23)&gt;1,0, AF23*(1-VLOOKUP(X23,折旧码!B:D,3,FALSE))*(12/(Z23*12+AB23)))</f>
        <v>12000</v>
      </c>
      <c r="BB23" s="2">
        <f t="shared" si="4"/>
        <v>12000</v>
      </c>
      <c r="BC23" s="2">
        <f t="shared" si="5"/>
        <v>60</v>
      </c>
      <c r="BD23" s="2">
        <f t="shared" si="6"/>
        <v>59</v>
      </c>
      <c r="BE23" s="4" t="str">
        <f t="shared" si="7"/>
        <v>是</v>
      </c>
      <c r="BF23" s="56">
        <f t="shared" si="8"/>
        <v>0</v>
      </c>
      <c r="BG23" s="56">
        <f>IF(BE23="否",0,AF23*(1-VLOOKUP(X23,折旧码!B:D,3,FALSE))/BC23)</f>
        <v>1000</v>
      </c>
      <c r="BH23" s="56">
        <f t="shared" si="9"/>
        <v>1000</v>
      </c>
      <c r="BI23" s="4" t="b">
        <f>IF(OR(BE23="否",BC23&lt;=BD23),ROUND(AF23-ABS(AG23)-ABS(AI23)-AF23*VLOOKUP(X23,折旧码!B:D,3,FALSE),2)=0,ROUND(AF23-ABS(AG23)-ABS(AI23)-AF23*VLOOKUP(X23,折旧码!B:D,3,FALSE),2)&lt;&gt;0)</f>
        <v>1</v>
      </c>
      <c r="BJ23" s="4">
        <f>ROUND(AF23-ABS(AG23)-ABS(AI23)-AF23*VLOOKUP(X23,折旧码!B:D,3,FALSE),2)</f>
        <v>3000</v>
      </c>
    </row>
    <row r="24" spans="1:62" ht="17.25" x14ac:dyDescent="0.35">
      <c r="A24" s="75" t="s">
        <v>67</v>
      </c>
      <c r="B24" s="76">
        <v>9776</v>
      </c>
      <c r="C24" s="76" t="s">
        <v>1617</v>
      </c>
      <c r="D24" s="76" t="s">
        <v>1581</v>
      </c>
      <c r="E24" s="77" t="s">
        <v>1614</v>
      </c>
      <c r="F24" s="77" t="s">
        <v>1615</v>
      </c>
      <c r="G24" s="78">
        <v>1</v>
      </c>
      <c r="H24" s="78" t="s">
        <v>1828</v>
      </c>
      <c r="I24" s="76">
        <v>20111231</v>
      </c>
      <c r="J24" s="76">
        <v>20111231</v>
      </c>
      <c r="K24" s="76">
        <v>20111231</v>
      </c>
      <c r="L24" s="78">
        <v>1001</v>
      </c>
      <c r="M24" s="76" t="s">
        <v>1582</v>
      </c>
      <c r="N24" s="76" t="s">
        <v>1582</v>
      </c>
      <c r="O24" s="76" t="s">
        <v>1588</v>
      </c>
      <c r="P24" s="76" t="s">
        <v>1614</v>
      </c>
      <c r="Q24" s="76" t="s">
        <v>76</v>
      </c>
      <c r="R24" s="77" t="s">
        <v>77</v>
      </c>
      <c r="S24" s="76"/>
      <c r="T24" s="76"/>
      <c r="U24" s="78" t="s">
        <v>1611</v>
      </c>
      <c r="V24" s="77" t="s">
        <v>1537</v>
      </c>
      <c r="W24" s="77" t="s">
        <v>1616</v>
      </c>
      <c r="X24" s="81" t="s">
        <v>1575</v>
      </c>
      <c r="Y24" s="78" t="s">
        <v>88</v>
      </c>
      <c r="Z24" s="78">
        <v>5</v>
      </c>
      <c r="AA24" s="78">
        <v>5</v>
      </c>
      <c r="AB24" s="78">
        <v>0</v>
      </c>
      <c r="AC24" s="78">
        <v>0</v>
      </c>
      <c r="AD24" s="76">
        <v>20120131</v>
      </c>
      <c r="AE24" s="76">
        <v>20120131</v>
      </c>
      <c r="AF24" s="76">
        <v>30000</v>
      </c>
      <c r="AG24" s="80">
        <v>-30000</v>
      </c>
      <c r="AH24" s="79"/>
      <c r="AI24" s="79"/>
      <c r="AJ24" s="76">
        <v>30000</v>
      </c>
      <c r="AK24" s="80">
        <v>-30000</v>
      </c>
      <c r="AL24" s="76"/>
      <c r="AM24" s="76"/>
      <c r="AN24" s="4" t="b">
        <f>COUNTIF(资产分类!B:B,以前年度!A24)=1</f>
        <v>1</v>
      </c>
      <c r="AO24" s="4" t="b">
        <f>COUNTIF(单位编码!C:C,H24)=1</f>
        <v>1</v>
      </c>
      <c r="AP24" s="4" t="b">
        <f t="shared" si="0"/>
        <v>1</v>
      </c>
      <c r="AQ24" s="4" t="b">
        <f>COUNTIF(业务范围!B:B,以前年度!L24)=1</f>
        <v>1</v>
      </c>
      <c r="AR24" s="4" t="b">
        <f>COUNTIF(成本中心!B:B,以前年度!M24)=1</f>
        <v>1</v>
      </c>
      <c r="AS24" s="4" t="b">
        <f>COUNTIF(成本中心!B:B,以前年度!N24)=1</f>
        <v>1</v>
      </c>
      <c r="AT24" s="4" t="b">
        <f>COUNTIF(资产状态!B:B,Q24)=1</f>
        <v>1</v>
      </c>
      <c r="AU24" s="4" t="b">
        <f>COUNTIF(资产增加、减少方式!B:C,以前年度!R24)=1</f>
        <v>1</v>
      </c>
      <c r="AV24" s="4" t="b">
        <f t="shared" si="1"/>
        <v>1</v>
      </c>
      <c r="AW24" s="4" t="b">
        <f>COUNTIF(折旧码!B:B,以前年度!X24)=1</f>
        <v>1</v>
      </c>
      <c r="AX24" s="5" t="b">
        <f t="shared" si="2"/>
        <v>1</v>
      </c>
      <c r="AY24" s="59">
        <f>IF(((2015-LEFT(AD24,4))*12+12-MID(AD24,5,2)+1)/(Z24*12+AB24)&gt;1,AF24*(1-VLOOKUP(X24,折旧码!B:D,3,FALSE)),AF24*(1-VLOOKUP(X24,折旧码!B:D,3,FALSE))*((2015-LEFT(AD24,4))*12+12-MID(AD24,5,2)+1)/(Z24*12+AB24))</f>
        <v>24000</v>
      </c>
      <c r="AZ24" s="60">
        <f t="shared" si="10"/>
        <v>-6000</v>
      </c>
      <c r="BA24" s="5">
        <f>IF(((2015-LEFT(AD24,4))*12+12-MID(AD24,5,2)+1)/(Z24*12+AB24)&gt;1,0, AF24*(1-VLOOKUP(X24,折旧码!B:D,3,FALSE))*(12/(Z24*12+AB24)))</f>
        <v>6000</v>
      </c>
      <c r="BB24" s="2">
        <f t="shared" si="4"/>
        <v>6000</v>
      </c>
      <c r="BC24" s="2">
        <f t="shared" si="5"/>
        <v>60</v>
      </c>
      <c r="BD24" s="2">
        <f t="shared" si="6"/>
        <v>59</v>
      </c>
      <c r="BE24" s="4" t="str">
        <f t="shared" si="7"/>
        <v>是</v>
      </c>
      <c r="BF24" s="56">
        <f t="shared" si="8"/>
        <v>0</v>
      </c>
      <c r="BG24" s="56">
        <f>IF(BE24="否",0,AF24*(1-VLOOKUP(X24,折旧码!B:D,3,FALSE))/BC24)</f>
        <v>500</v>
      </c>
      <c r="BH24" s="56">
        <f t="shared" si="9"/>
        <v>500</v>
      </c>
      <c r="BI24" s="4" t="b">
        <f>IF(OR(BE24="否",BC24&lt;=BD24),ROUND(AF24-ABS(AG24)-ABS(AI24)-AF24*VLOOKUP(X24,折旧码!B:D,3,FALSE),2)=0,ROUND(AF24-ABS(AG24)-ABS(AI24)-AF24*VLOOKUP(X24,折旧码!B:D,3,FALSE),2)&lt;&gt;0)</f>
        <v>0</v>
      </c>
      <c r="BJ24" s="4">
        <f>ROUND(AF24-ABS(AG24)-ABS(AI24)-AF24*VLOOKUP(X24,折旧码!B:D,3,FALSE),2)</f>
        <v>0</v>
      </c>
    </row>
    <row r="25" spans="1:62" ht="17.25" x14ac:dyDescent="0.35">
      <c r="A25" s="75" t="s">
        <v>67</v>
      </c>
      <c r="B25" s="76">
        <v>9776</v>
      </c>
      <c r="C25" s="76" t="s">
        <v>1618</v>
      </c>
      <c r="D25" s="76" t="s">
        <v>1619</v>
      </c>
      <c r="E25" s="77" t="s">
        <v>1614</v>
      </c>
      <c r="F25" s="77" t="s">
        <v>1615</v>
      </c>
      <c r="G25" s="78">
        <v>1</v>
      </c>
      <c r="H25" s="78" t="s">
        <v>1825</v>
      </c>
      <c r="I25" s="76">
        <v>20111231</v>
      </c>
      <c r="J25" s="76">
        <v>20111231</v>
      </c>
      <c r="K25" s="76">
        <v>20111231</v>
      </c>
      <c r="L25" s="78">
        <v>1001</v>
      </c>
      <c r="M25" s="76" t="s">
        <v>1566</v>
      </c>
      <c r="N25" s="76" t="s">
        <v>1566</v>
      </c>
      <c r="O25" s="76" t="s">
        <v>1567</v>
      </c>
      <c r="P25" s="76" t="s">
        <v>1614</v>
      </c>
      <c r="Q25" s="76" t="s">
        <v>76</v>
      </c>
      <c r="R25" s="77" t="s">
        <v>77</v>
      </c>
      <c r="S25" s="76"/>
      <c r="T25" s="76"/>
      <c r="U25" s="77" t="s">
        <v>1536</v>
      </c>
      <c r="V25" s="77" t="s">
        <v>1537</v>
      </c>
      <c r="W25" s="78" t="s">
        <v>1620</v>
      </c>
      <c r="X25" s="82" t="s">
        <v>1608</v>
      </c>
      <c r="Y25" s="78" t="s">
        <v>891</v>
      </c>
      <c r="Z25" s="78">
        <v>5</v>
      </c>
      <c r="AA25" s="78">
        <v>5</v>
      </c>
      <c r="AB25" s="78">
        <v>0</v>
      </c>
      <c r="AC25" s="78">
        <v>0</v>
      </c>
      <c r="AD25" s="76">
        <v>20120131</v>
      </c>
      <c r="AE25" s="76">
        <v>20120131</v>
      </c>
      <c r="AF25" s="76">
        <v>4200</v>
      </c>
      <c r="AG25" s="80">
        <v>-3780</v>
      </c>
      <c r="AH25" s="79"/>
      <c r="AI25" s="79"/>
      <c r="AJ25" s="76">
        <v>4200</v>
      </c>
      <c r="AK25" s="80">
        <v>-3780</v>
      </c>
      <c r="AL25" s="76"/>
      <c r="AM25" s="76"/>
      <c r="AN25" s="4" t="b">
        <f>COUNTIF(资产分类!B:B,以前年度!A25)=1</f>
        <v>1</v>
      </c>
      <c r="AO25" s="4" t="b">
        <f>COUNTIF(单位编码!C:C,H25)=1</f>
        <v>1</v>
      </c>
      <c r="AP25" s="4" t="b">
        <f t="shared" si="0"/>
        <v>1</v>
      </c>
      <c r="AQ25" s="4" t="b">
        <f>COUNTIF(业务范围!B:B,以前年度!L25)=1</f>
        <v>1</v>
      </c>
      <c r="AR25" s="4" t="b">
        <f>COUNTIF(成本中心!B:B,以前年度!M25)=1</f>
        <v>1</v>
      </c>
      <c r="AS25" s="4" t="b">
        <f>COUNTIF(成本中心!B:B,以前年度!N25)=1</f>
        <v>1</v>
      </c>
      <c r="AT25" s="4" t="b">
        <f>COUNTIF(资产状态!B:B,Q25)=1</f>
        <v>1</v>
      </c>
      <c r="AU25" s="4" t="b">
        <f>COUNTIF(资产增加、减少方式!B:C,以前年度!R25)=1</f>
        <v>1</v>
      </c>
      <c r="AV25" s="4" t="b">
        <f t="shared" si="1"/>
        <v>1</v>
      </c>
      <c r="AW25" s="4" t="b">
        <f>COUNTIF(折旧码!B:B,以前年度!X25)=1</f>
        <v>1</v>
      </c>
      <c r="AX25" s="5" t="b">
        <f t="shared" si="2"/>
        <v>1</v>
      </c>
      <c r="AY25" s="59">
        <f>IF(((2015-LEFT(AD25,4))*12+12-MID(AD25,5,2)+1)/(Z25*12+AB25)&gt;1,AF25*(1-VLOOKUP(X25,折旧码!B:D,3,FALSE)),AF25*(1-VLOOKUP(X25,折旧码!B:D,3,FALSE))*((2015-LEFT(AD25,4))*12+12-MID(AD25,5,2)+1)/(Z25*12+AB25))</f>
        <v>3024</v>
      </c>
      <c r="AZ25" s="60">
        <f t="shared" si="10"/>
        <v>-756</v>
      </c>
      <c r="BA25" s="5">
        <f>IF(((2015-LEFT(AD25,4))*12+12-MID(AD25,5,2)+1)/(Z25*12+AB25)&gt;1,0, AF25*(1-VLOOKUP(X25,折旧码!B:D,3,FALSE))*(12/(Z25*12+AB25)))</f>
        <v>756</v>
      </c>
      <c r="BB25" s="2">
        <f t="shared" si="4"/>
        <v>756</v>
      </c>
      <c r="BC25" s="2">
        <f t="shared" si="5"/>
        <v>60</v>
      </c>
      <c r="BD25" s="2">
        <f t="shared" si="6"/>
        <v>59</v>
      </c>
      <c r="BE25" s="4" t="str">
        <f t="shared" si="7"/>
        <v>是</v>
      </c>
      <c r="BF25" s="56">
        <f t="shared" si="8"/>
        <v>0</v>
      </c>
      <c r="BG25" s="56">
        <f>IF(BE25="否",0,AF25*(1-VLOOKUP(X25,折旧码!B:D,3,FALSE))/BC25)</f>
        <v>63</v>
      </c>
      <c r="BH25" s="56">
        <f t="shared" si="9"/>
        <v>63</v>
      </c>
      <c r="BI25" s="4" t="b">
        <f>IF(OR(BE25="否",BC25&lt;=BD25),ROUND(AF25-ABS(AG25)-ABS(AI25)-AF25*VLOOKUP(X25,折旧码!B:D,3,FALSE),2)=0,ROUND(AF25-ABS(AG25)-ABS(AI25)-AF25*VLOOKUP(X25,折旧码!B:D,3,FALSE),2)&lt;&gt;0)</f>
        <v>0</v>
      </c>
      <c r="BJ25" s="4">
        <f>ROUND(AF25-ABS(AG25)-ABS(AI25)-AF25*VLOOKUP(X25,折旧码!B:D,3,FALSE),2)</f>
        <v>0</v>
      </c>
    </row>
    <row r="26" spans="1:62" ht="17.25" x14ac:dyDescent="0.35">
      <c r="A26" s="75" t="s">
        <v>67</v>
      </c>
      <c r="B26" s="76">
        <v>9776</v>
      </c>
      <c r="C26" s="76" t="s">
        <v>281</v>
      </c>
      <c r="D26" s="76" t="s">
        <v>1619</v>
      </c>
      <c r="E26" s="77" t="s">
        <v>1614</v>
      </c>
      <c r="F26" s="77" t="s">
        <v>1615</v>
      </c>
      <c r="G26" s="78">
        <v>1</v>
      </c>
      <c r="H26" s="78" t="s">
        <v>1825</v>
      </c>
      <c r="I26" s="76">
        <v>20120430</v>
      </c>
      <c r="J26" s="76">
        <v>20120430</v>
      </c>
      <c r="K26" s="76">
        <v>20120430</v>
      </c>
      <c r="L26" s="78">
        <v>1001</v>
      </c>
      <c r="M26" s="76" t="s">
        <v>1566</v>
      </c>
      <c r="N26" s="76" t="s">
        <v>1566</v>
      </c>
      <c r="O26" s="76" t="s">
        <v>1621</v>
      </c>
      <c r="P26" s="76" t="s">
        <v>1614</v>
      </c>
      <c r="Q26" s="76" t="s">
        <v>76</v>
      </c>
      <c r="R26" s="77" t="s">
        <v>77</v>
      </c>
      <c r="S26" s="76"/>
      <c r="T26" s="76"/>
      <c r="U26" s="77" t="s">
        <v>1536</v>
      </c>
      <c r="V26" s="77" t="s">
        <v>1537</v>
      </c>
      <c r="W26" s="78" t="s">
        <v>1620</v>
      </c>
      <c r="X26" s="83" t="s">
        <v>1608</v>
      </c>
      <c r="Y26" s="78" t="s">
        <v>891</v>
      </c>
      <c r="Z26" s="78">
        <v>5</v>
      </c>
      <c r="AA26" s="78">
        <v>5</v>
      </c>
      <c r="AB26" s="78">
        <v>0</v>
      </c>
      <c r="AC26" s="78">
        <v>0</v>
      </c>
      <c r="AD26" s="76">
        <v>20120530</v>
      </c>
      <c r="AE26" s="76">
        <v>20120530</v>
      </c>
      <c r="AF26" s="76">
        <v>3850</v>
      </c>
      <c r="AG26" s="80">
        <v>-3234</v>
      </c>
      <c r="AH26" s="79"/>
      <c r="AI26" s="79"/>
      <c r="AJ26" s="76">
        <v>3850</v>
      </c>
      <c r="AK26" s="80">
        <v>-3234</v>
      </c>
      <c r="AL26" s="76"/>
      <c r="AM26" s="76"/>
      <c r="AN26" s="4" t="b">
        <f>COUNTIF(资产分类!B:B,以前年度!A26)=1</f>
        <v>1</v>
      </c>
      <c r="AO26" s="4" t="b">
        <f>COUNTIF(单位编码!C:C,H26)=1</f>
        <v>1</v>
      </c>
      <c r="AP26" s="4" t="b">
        <f t="shared" si="0"/>
        <v>1</v>
      </c>
      <c r="AQ26" s="4" t="b">
        <f>COUNTIF(业务范围!B:B,以前年度!L26)=1</f>
        <v>1</v>
      </c>
      <c r="AR26" s="4" t="b">
        <f>COUNTIF(成本中心!B:B,以前年度!M26)=1</f>
        <v>1</v>
      </c>
      <c r="AS26" s="4" t="b">
        <f>COUNTIF(成本中心!B:B,以前年度!N26)=1</f>
        <v>1</v>
      </c>
      <c r="AT26" s="4" t="b">
        <f>COUNTIF(资产状态!B:B,Q26)=1</f>
        <v>1</v>
      </c>
      <c r="AU26" s="4" t="b">
        <f>COUNTIF(资产增加、减少方式!B:C,以前年度!R26)=1</f>
        <v>1</v>
      </c>
      <c r="AV26" s="4" t="b">
        <f t="shared" si="1"/>
        <v>1</v>
      </c>
      <c r="AW26" s="4" t="b">
        <f>COUNTIF(折旧码!B:B,以前年度!X26)=1</f>
        <v>1</v>
      </c>
      <c r="AX26" s="5" t="b">
        <f t="shared" si="2"/>
        <v>1</v>
      </c>
      <c r="AY26" s="59">
        <f>IF(((2015-LEFT(AD26,4))*12+12-MID(AD26,5,2)+1)/(Z26*12+AB26)&gt;1,AF26*(1-VLOOKUP(X26,折旧码!B:D,3,FALSE)),AF26*(1-VLOOKUP(X26,折旧码!B:D,3,FALSE))*((2015-LEFT(AD26,4))*12+12-MID(AD26,5,2)+1)/(Z26*12+AB26))</f>
        <v>2541</v>
      </c>
      <c r="AZ26" s="60">
        <f t="shared" si="10"/>
        <v>-693</v>
      </c>
      <c r="BA26" s="5">
        <f>IF(((2015-LEFT(AD26,4))*12+12-MID(AD26,5,2)+1)/(Z26*12+AB26)&gt;1,0, AF26*(1-VLOOKUP(X26,折旧码!B:D,3,FALSE))*(12/(Z26*12+AB26)))</f>
        <v>693</v>
      </c>
      <c r="BB26" s="2">
        <f t="shared" si="4"/>
        <v>693</v>
      </c>
      <c r="BC26" s="2">
        <f t="shared" si="5"/>
        <v>60</v>
      </c>
      <c r="BD26" s="2">
        <f t="shared" si="6"/>
        <v>55</v>
      </c>
      <c r="BE26" s="4" t="str">
        <f t="shared" si="7"/>
        <v>是</v>
      </c>
      <c r="BF26" s="56">
        <f t="shared" si="8"/>
        <v>0</v>
      </c>
      <c r="BG26" s="56">
        <f>IF(BE26="否",0,AF26*(1-VLOOKUP(X26,折旧码!B:D,3,FALSE))/BC26)</f>
        <v>57.75</v>
      </c>
      <c r="BH26" s="56">
        <f t="shared" si="9"/>
        <v>57.75</v>
      </c>
      <c r="BI26" s="4" t="b">
        <f>IF(OR(BE26="否",BC26&lt;=BD26),ROUND(AF26-ABS(AG26)-ABS(AI26)-AF26*VLOOKUP(X26,折旧码!B:D,3,FALSE),2)=0,ROUND(AF26-ABS(AG26)-ABS(AI26)-AF26*VLOOKUP(X26,折旧码!B:D,3,FALSE),2)&lt;&gt;0)</f>
        <v>1</v>
      </c>
      <c r="BJ26" s="4">
        <f>ROUND(AF26-ABS(AG26)-ABS(AI26)-AF26*VLOOKUP(X26,折旧码!B:D,3,FALSE),2)</f>
        <v>231</v>
      </c>
    </row>
    <row r="27" spans="1:62" ht="17.25" x14ac:dyDescent="0.35">
      <c r="A27" s="75" t="s">
        <v>67</v>
      </c>
      <c r="B27" s="76">
        <v>9776</v>
      </c>
      <c r="C27" s="76" t="s">
        <v>1618</v>
      </c>
      <c r="D27" s="76" t="s">
        <v>1619</v>
      </c>
      <c r="E27" s="77" t="s">
        <v>1614</v>
      </c>
      <c r="F27" s="77" t="s">
        <v>1615</v>
      </c>
      <c r="G27" s="78">
        <v>2</v>
      </c>
      <c r="H27" s="78" t="s">
        <v>1825</v>
      </c>
      <c r="I27" s="76">
        <v>20120731</v>
      </c>
      <c r="J27" s="76">
        <v>20120731</v>
      </c>
      <c r="K27" s="76">
        <v>20120731</v>
      </c>
      <c r="L27" s="78">
        <v>1001</v>
      </c>
      <c r="M27" s="76" t="s">
        <v>1566</v>
      </c>
      <c r="N27" s="76" t="s">
        <v>1566</v>
      </c>
      <c r="O27" s="76" t="s">
        <v>1622</v>
      </c>
      <c r="P27" s="76" t="s">
        <v>1614</v>
      </c>
      <c r="Q27" s="76" t="s">
        <v>76</v>
      </c>
      <c r="R27" s="77" t="s">
        <v>77</v>
      </c>
      <c r="S27" s="76"/>
      <c r="T27" s="76"/>
      <c r="U27" s="77" t="s">
        <v>1536</v>
      </c>
      <c r="V27" s="77" t="s">
        <v>1537</v>
      </c>
      <c r="W27" s="78" t="s">
        <v>1620</v>
      </c>
      <c r="X27" s="83" t="s">
        <v>1608</v>
      </c>
      <c r="Y27" s="78" t="s">
        <v>891</v>
      </c>
      <c r="Z27" s="78">
        <v>5</v>
      </c>
      <c r="AA27" s="78">
        <v>5</v>
      </c>
      <c r="AB27" s="78">
        <v>0</v>
      </c>
      <c r="AC27" s="78">
        <v>0</v>
      </c>
      <c r="AD27" s="76">
        <v>20120831</v>
      </c>
      <c r="AE27" s="76">
        <v>20120831</v>
      </c>
      <c r="AF27" s="76">
        <v>7000</v>
      </c>
      <c r="AG27" s="80">
        <v>-5565</v>
      </c>
      <c r="AH27" s="79"/>
      <c r="AI27" s="79"/>
      <c r="AJ27" s="76">
        <v>7000</v>
      </c>
      <c r="AK27" s="80">
        <v>-5565</v>
      </c>
      <c r="AL27" s="76"/>
      <c r="AM27" s="76"/>
      <c r="AN27" s="4" t="b">
        <f>COUNTIF(资产分类!B:B,以前年度!A27)=1</f>
        <v>1</v>
      </c>
      <c r="AO27" s="4" t="b">
        <f>COUNTIF(单位编码!C:C,H27)=1</f>
        <v>1</v>
      </c>
      <c r="AP27" s="4" t="b">
        <f t="shared" si="0"/>
        <v>1</v>
      </c>
      <c r="AQ27" s="4" t="b">
        <f>COUNTIF(业务范围!B:B,以前年度!L27)=1</f>
        <v>1</v>
      </c>
      <c r="AR27" s="4" t="b">
        <f>COUNTIF(成本中心!B:B,以前年度!M27)=1</f>
        <v>1</v>
      </c>
      <c r="AS27" s="4" t="b">
        <f>COUNTIF(成本中心!B:B,以前年度!N27)=1</f>
        <v>1</v>
      </c>
      <c r="AT27" s="4" t="b">
        <f>COUNTIF(资产状态!B:B,Q27)=1</f>
        <v>1</v>
      </c>
      <c r="AU27" s="4" t="b">
        <f>COUNTIF(资产增加、减少方式!B:C,以前年度!R27)=1</f>
        <v>1</v>
      </c>
      <c r="AV27" s="4" t="b">
        <f t="shared" si="1"/>
        <v>1</v>
      </c>
      <c r="AW27" s="4" t="b">
        <f>COUNTIF(折旧码!B:B,以前年度!X27)=1</f>
        <v>1</v>
      </c>
      <c r="AX27" s="5" t="b">
        <f t="shared" si="2"/>
        <v>1</v>
      </c>
      <c r="AY27" s="59">
        <f>IF(((2015-LEFT(AD27,4))*12+12-MID(AD27,5,2)+1)/(Z27*12+AB27)&gt;1,AF27*(1-VLOOKUP(X27,折旧码!B:D,3,FALSE)),AF27*(1-VLOOKUP(X27,折旧码!B:D,3,FALSE))*((2015-LEFT(AD27,4))*12+12-MID(AD27,5,2)+1)/(Z27*12+AB27))</f>
        <v>4305</v>
      </c>
      <c r="AZ27" s="60">
        <f t="shared" si="10"/>
        <v>-1260</v>
      </c>
      <c r="BA27" s="5">
        <f>IF(((2015-LEFT(AD27,4))*12+12-MID(AD27,5,2)+1)/(Z27*12+AB27)&gt;1,0, AF27*(1-VLOOKUP(X27,折旧码!B:D,3,FALSE))*(12/(Z27*12+AB27)))</f>
        <v>1260</v>
      </c>
      <c r="BB27" s="2">
        <f t="shared" si="4"/>
        <v>1260</v>
      </c>
      <c r="BC27" s="2">
        <f t="shared" si="5"/>
        <v>60</v>
      </c>
      <c r="BD27" s="2">
        <f t="shared" si="6"/>
        <v>52</v>
      </c>
      <c r="BE27" s="4" t="str">
        <f t="shared" si="7"/>
        <v>是</v>
      </c>
      <c r="BF27" s="56">
        <f t="shared" si="8"/>
        <v>0</v>
      </c>
      <c r="BG27" s="56">
        <f>IF(BE27="否",0,AF27*(1-VLOOKUP(X27,折旧码!B:D,3,FALSE))/BC27)</f>
        <v>105</v>
      </c>
      <c r="BH27" s="56">
        <f t="shared" si="9"/>
        <v>105</v>
      </c>
      <c r="BI27" s="4" t="b">
        <f>IF(OR(BE27="否",BC27&lt;=BD27),ROUND(AF27-ABS(AG27)-ABS(AI27)-AF27*VLOOKUP(X27,折旧码!B:D,3,FALSE),2)=0,ROUND(AF27-ABS(AG27)-ABS(AI27)-AF27*VLOOKUP(X27,折旧码!B:D,3,FALSE),2)&lt;&gt;0)</f>
        <v>1</v>
      </c>
      <c r="BJ27" s="4">
        <f>ROUND(AF27-ABS(AG27)-ABS(AI27)-AF27*VLOOKUP(X27,折旧码!B:D,3,FALSE),2)</f>
        <v>735</v>
      </c>
    </row>
    <row r="28" spans="1:62" ht="17.25" x14ac:dyDescent="0.35">
      <c r="A28" s="75" t="s">
        <v>67</v>
      </c>
      <c r="B28" s="76">
        <v>9776</v>
      </c>
      <c r="C28" s="76" t="s">
        <v>272</v>
      </c>
      <c r="D28" s="76" t="s">
        <v>1591</v>
      </c>
      <c r="E28" s="77" t="s">
        <v>1614</v>
      </c>
      <c r="F28" s="77" t="s">
        <v>1615</v>
      </c>
      <c r="G28" s="78">
        <v>2</v>
      </c>
      <c r="H28" s="78" t="s">
        <v>1825</v>
      </c>
      <c r="I28" s="76">
        <v>20130131</v>
      </c>
      <c r="J28" s="76">
        <v>20130131</v>
      </c>
      <c r="K28" s="76">
        <v>20130131</v>
      </c>
      <c r="L28" s="78">
        <v>1001</v>
      </c>
      <c r="M28" s="76" t="s">
        <v>1592</v>
      </c>
      <c r="N28" s="76" t="s">
        <v>1592</v>
      </c>
      <c r="O28" s="76" t="s">
        <v>1623</v>
      </c>
      <c r="P28" s="76" t="s">
        <v>1614</v>
      </c>
      <c r="Q28" s="76" t="s">
        <v>76</v>
      </c>
      <c r="R28" s="77" t="s">
        <v>77</v>
      </c>
      <c r="S28" s="76"/>
      <c r="T28" s="76"/>
      <c r="U28" s="77" t="s">
        <v>1536</v>
      </c>
      <c r="V28" s="77" t="s">
        <v>1537</v>
      </c>
      <c r="W28" s="78" t="s">
        <v>1620</v>
      </c>
      <c r="X28" s="83" t="s">
        <v>1608</v>
      </c>
      <c r="Y28" s="78" t="s">
        <v>891</v>
      </c>
      <c r="Z28" s="78">
        <v>5</v>
      </c>
      <c r="AA28" s="78">
        <v>5</v>
      </c>
      <c r="AB28" s="78">
        <v>0</v>
      </c>
      <c r="AC28" s="78">
        <v>0</v>
      </c>
      <c r="AD28" s="76">
        <v>20130229</v>
      </c>
      <c r="AE28" s="76">
        <v>20130229</v>
      </c>
      <c r="AF28" s="76">
        <v>11310</v>
      </c>
      <c r="AG28" s="80">
        <v>-7973.55</v>
      </c>
      <c r="AH28" s="79"/>
      <c r="AI28" s="79"/>
      <c r="AJ28" s="76">
        <v>11310</v>
      </c>
      <c r="AK28" s="80">
        <v>-7973.55</v>
      </c>
      <c r="AL28" s="76"/>
      <c r="AM28" s="76"/>
      <c r="AN28" s="4" t="b">
        <f>COUNTIF(资产分类!B:B,以前年度!A28)=1</f>
        <v>1</v>
      </c>
      <c r="AO28" s="4" t="b">
        <f>COUNTIF(单位编码!C:C,H28)=1</f>
        <v>1</v>
      </c>
      <c r="AP28" s="4" t="b">
        <f t="shared" si="0"/>
        <v>1</v>
      </c>
      <c r="AQ28" s="4" t="b">
        <f>COUNTIF(业务范围!B:B,以前年度!L28)=1</f>
        <v>1</v>
      </c>
      <c r="AR28" s="4" t="b">
        <f>COUNTIF(成本中心!B:B,以前年度!M28)=1</f>
        <v>1</v>
      </c>
      <c r="AS28" s="4" t="b">
        <f>COUNTIF(成本中心!B:B,以前年度!N28)=1</f>
        <v>1</v>
      </c>
      <c r="AT28" s="4" t="b">
        <f>COUNTIF(资产状态!B:B,Q28)=1</f>
        <v>1</v>
      </c>
      <c r="AU28" s="4" t="b">
        <f>COUNTIF(资产增加、减少方式!B:C,以前年度!R28)=1</f>
        <v>1</v>
      </c>
      <c r="AV28" s="4" t="b">
        <f t="shared" si="1"/>
        <v>1</v>
      </c>
      <c r="AW28" s="4" t="b">
        <f>COUNTIF(折旧码!B:B,以前年度!X28)=1</f>
        <v>1</v>
      </c>
      <c r="AX28" s="5" t="b">
        <f t="shared" si="2"/>
        <v>1</v>
      </c>
      <c r="AY28" s="59">
        <f>IF(((2015-LEFT(AD28,4))*12+12-MID(AD28,5,2)+1)/(Z28*12+AB28)&gt;1,AF28*(1-VLOOKUP(X28,折旧码!B:D,3,FALSE)),AF28*(1-VLOOKUP(X28,折旧码!B:D,3,FALSE))*((2015-LEFT(AD28,4))*12+12-MID(AD28,5,2)+1)/(Z28*12+AB28))</f>
        <v>5937.75</v>
      </c>
      <c r="AZ28" s="60">
        <f t="shared" si="10"/>
        <v>-2035.8000000000002</v>
      </c>
      <c r="BA28" s="5">
        <f>IF(((2015-LEFT(AD28,4))*12+12-MID(AD28,5,2)+1)/(Z28*12+AB28)&gt;1,0, AF28*(1-VLOOKUP(X28,折旧码!B:D,3,FALSE))*(12/(Z28*12+AB28)))</f>
        <v>2035.8000000000002</v>
      </c>
      <c r="BB28" s="2">
        <f t="shared" si="4"/>
        <v>2035.8000000000002</v>
      </c>
      <c r="BC28" s="2">
        <f t="shared" si="5"/>
        <v>60</v>
      </c>
      <c r="BD28" s="2">
        <f t="shared" si="6"/>
        <v>46</v>
      </c>
      <c r="BE28" s="4" t="str">
        <f t="shared" si="7"/>
        <v>是</v>
      </c>
      <c r="BF28" s="56">
        <f t="shared" si="8"/>
        <v>0</v>
      </c>
      <c r="BG28" s="56">
        <f>IF(BE28="否",0,AF28*(1-VLOOKUP(X28,折旧码!B:D,3,FALSE))/BC28)</f>
        <v>169.65</v>
      </c>
      <c r="BH28" s="56">
        <f t="shared" si="9"/>
        <v>169.65</v>
      </c>
      <c r="BI28" s="4" t="b">
        <f>IF(OR(BE28="否",BC28&lt;=BD28),ROUND(AF28-ABS(AG28)-ABS(AI28)-AF28*VLOOKUP(X28,折旧码!B:D,3,FALSE),2)=0,ROUND(AF28-ABS(AG28)-ABS(AI28)-AF28*VLOOKUP(X28,折旧码!B:D,3,FALSE),2)&lt;&gt;0)</f>
        <v>1</v>
      </c>
      <c r="BJ28" s="4">
        <f>ROUND(AF28-ABS(AG28)-ABS(AI28)-AF28*VLOOKUP(X28,折旧码!B:D,3,FALSE),2)</f>
        <v>2205.4499999999998</v>
      </c>
    </row>
    <row r="29" spans="1:62" ht="17.25" x14ac:dyDescent="0.35">
      <c r="A29" s="75" t="s">
        <v>67</v>
      </c>
      <c r="B29" s="76">
        <v>9776</v>
      </c>
      <c r="C29" s="76" t="s">
        <v>1624</v>
      </c>
      <c r="D29" s="76" t="s">
        <v>1625</v>
      </c>
      <c r="E29" s="77" t="s">
        <v>1614</v>
      </c>
      <c r="F29" s="77" t="s">
        <v>1615</v>
      </c>
      <c r="G29" s="78">
        <v>1</v>
      </c>
      <c r="H29" s="78" t="s">
        <v>1825</v>
      </c>
      <c r="I29" s="76">
        <v>20130531</v>
      </c>
      <c r="J29" s="76">
        <v>20130531</v>
      </c>
      <c r="K29" s="76">
        <v>20130531</v>
      </c>
      <c r="L29" s="78">
        <v>1001</v>
      </c>
      <c r="M29" s="76" t="s">
        <v>1533</v>
      </c>
      <c r="N29" s="76" t="s">
        <v>1533</v>
      </c>
      <c r="O29" s="76" t="s">
        <v>1626</v>
      </c>
      <c r="P29" s="76" t="s">
        <v>1614</v>
      </c>
      <c r="Q29" s="76" t="s">
        <v>76</v>
      </c>
      <c r="R29" s="77" t="s">
        <v>77</v>
      </c>
      <c r="S29" s="76"/>
      <c r="T29" s="76"/>
      <c r="U29" s="77" t="s">
        <v>1536</v>
      </c>
      <c r="V29" s="77" t="s">
        <v>1537</v>
      </c>
      <c r="W29" s="83" t="s">
        <v>1620</v>
      </c>
      <c r="X29" s="83" t="s">
        <v>1608</v>
      </c>
      <c r="Y29" s="83" t="s">
        <v>1608</v>
      </c>
      <c r="Z29" s="83">
        <v>5</v>
      </c>
      <c r="AA29" s="83">
        <v>5</v>
      </c>
      <c r="AB29" s="78">
        <v>0</v>
      </c>
      <c r="AC29" s="78">
        <v>0</v>
      </c>
      <c r="AD29" s="76">
        <v>20130629</v>
      </c>
      <c r="AE29" s="76">
        <v>20130629</v>
      </c>
      <c r="AF29" s="76">
        <v>4800</v>
      </c>
      <c r="AG29" s="80">
        <v>-3096</v>
      </c>
      <c r="AH29" s="79"/>
      <c r="AI29" s="79"/>
      <c r="AJ29" s="76">
        <v>4800</v>
      </c>
      <c r="AK29" s="80">
        <v>-3096</v>
      </c>
      <c r="AL29" s="76"/>
      <c r="AM29" s="76"/>
      <c r="AN29" s="4" t="b">
        <f>COUNTIF(资产分类!B:B,以前年度!A29)=1</f>
        <v>1</v>
      </c>
      <c r="AO29" s="4" t="b">
        <f>COUNTIF(单位编码!C:C,H29)=1</f>
        <v>1</v>
      </c>
      <c r="AP29" s="4" t="b">
        <f t="shared" si="0"/>
        <v>1</v>
      </c>
      <c r="AQ29" s="4" t="b">
        <f>COUNTIF(业务范围!B:B,以前年度!L29)=1</f>
        <v>1</v>
      </c>
      <c r="AR29" s="4" t="b">
        <f>COUNTIF(成本中心!B:B,以前年度!M29)=1</f>
        <v>1</v>
      </c>
      <c r="AS29" s="4" t="b">
        <f>COUNTIF(成本中心!B:B,以前年度!N29)=1</f>
        <v>1</v>
      </c>
      <c r="AT29" s="4" t="b">
        <f>COUNTIF(资产状态!B:B,Q29)=1</f>
        <v>1</v>
      </c>
      <c r="AU29" s="4" t="b">
        <f>COUNTIF(资产增加、减少方式!B:C,以前年度!R29)=1</f>
        <v>1</v>
      </c>
      <c r="AV29" s="4" t="b">
        <f t="shared" si="1"/>
        <v>1</v>
      </c>
      <c r="AW29" s="4" t="b">
        <f>COUNTIF(折旧码!B:B,以前年度!X29)=1</f>
        <v>1</v>
      </c>
      <c r="AX29" s="5" t="b">
        <f t="shared" si="2"/>
        <v>1</v>
      </c>
      <c r="AY29" s="59">
        <f>IF(((2015-LEFT(AD29,4))*12+12-MID(AD29,5,2)+1)/(Z29*12+AB29)&gt;1,AF29*(1-VLOOKUP(X29,折旧码!B:D,3,FALSE)),AF29*(1-VLOOKUP(X29,折旧码!B:D,3,FALSE))*((2015-LEFT(AD29,4))*12+12-MID(AD29,5,2)+1)/(Z29*12+AB29))</f>
        <v>2232</v>
      </c>
      <c r="AZ29" s="60">
        <f t="shared" si="10"/>
        <v>-864</v>
      </c>
      <c r="BA29" s="5">
        <f>IF(((2015-LEFT(AD29,4))*12+12-MID(AD29,5,2)+1)/(Z29*12+AB29)&gt;1,0, AF29*(1-VLOOKUP(X29,折旧码!B:D,3,FALSE))*(12/(Z29*12+AB29)))</f>
        <v>864</v>
      </c>
      <c r="BB29" s="2">
        <f t="shared" si="4"/>
        <v>864</v>
      </c>
      <c r="BC29" s="2">
        <f t="shared" si="5"/>
        <v>60</v>
      </c>
      <c r="BD29" s="2">
        <f t="shared" si="6"/>
        <v>42</v>
      </c>
      <c r="BE29" s="4" t="str">
        <f t="shared" si="7"/>
        <v>是</v>
      </c>
      <c r="BF29" s="56">
        <f t="shared" si="8"/>
        <v>0</v>
      </c>
      <c r="BG29" s="56">
        <f>IF(BE29="否",0,AF29*(1-VLOOKUP(X29,折旧码!B:D,3,FALSE))/BC29)</f>
        <v>72</v>
      </c>
      <c r="BH29" s="56">
        <f t="shared" si="9"/>
        <v>72</v>
      </c>
      <c r="BI29" s="4" t="b">
        <f>IF(OR(BE29="否",BC29&lt;=BD29),ROUND(AF29-ABS(AG29)-ABS(AI29)-AF29*VLOOKUP(X29,折旧码!B:D,3,FALSE),2)=0,ROUND(AF29-ABS(AG29)-ABS(AI29)-AF29*VLOOKUP(X29,折旧码!B:D,3,FALSE),2)&lt;&gt;0)</f>
        <v>1</v>
      </c>
      <c r="BJ29" s="4">
        <f>ROUND(AF29-ABS(AG29)-ABS(AI29)-AF29*VLOOKUP(X29,折旧码!B:D,3,FALSE),2)</f>
        <v>1224</v>
      </c>
    </row>
    <row r="30" spans="1:62" ht="17.25" x14ac:dyDescent="0.35">
      <c r="A30" s="75" t="s">
        <v>67</v>
      </c>
      <c r="B30" s="76">
        <v>9776</v>
      </c>
      <c r="C30" s="76" t="s">
        <v>1627</v>
      </c>
      <c r="D30" s="76" t="s">
        <v>1581</v>
      </c>
      <c r="E30" s="77" t="s">
        <v>1614</v>
      </c>
      <c r="F30" s="77" t="s">
        <v>1615</v>
      </c>
      <c r="G30" s="78">
        <v>2</v>
      </c>
      <c r="H30" s="78" t="s">
        <v>1825</v>
      </c>
      <c r="I30" s="76">
        <v>20130531</v>
      </c>
      <c r="J30" s="76">
        <v>20130531</v>
      </c>
      <c r="K30" s="76">
        <v>20130531</v>
      </c>
      <c r="L30" s="78">
        <v>1001</v>
      </c>
      <c r="M30" s="76" t="s">
        <v>1582</v>
      </c>
      <c r="N30" s="76" t="s">
        <v>1582</v>
      </c>
      <c r="O30" s="76" t="s">
        <v>1588</v>
      </c>
      <c r="P30" s="76" t="s">
        <v>1614</v>
      </c>
      <c r="Q30" s="76" t="s">
        <v>76</v>
      </c>
      <c r="R30" s="77" t="s">
        <v>77</v>
      </c>
      <c r="S30" s="76"/>
      <c r="T30" s="76"/>
      <c r="U30" s="77" t="s">
        <v>1536</v>
      </c>
      <c r="V30" s="77" t="s">
        <v>1537</v>
      </c>
      <c r="W30" s="83" t="s">
        <v>1620</v>
      </c>
      <c r="X30" s="83" t="s">
        <v>1608</v>
      </c>
      <c r="Y30" s="83" t="s">
        <v>1608</v>
      </c>
      <c r="Z30" s="83">
        <v>5</v>
      </c>
      <c r="AA30" s="83">
        <v>5</v>
      </c>
      <c r="AB30" s="78">
        <v>0</v>
      </c>
      <c r="AC30" s="78">
        <v>0</v>
      </c>
      <c r="AD30" s="76">
        <v>20130629</v>
      </c>
      <c r="AE30" s="76">
        <v>20130629</v>
      </c>
      <c r="AF30" s="76">
        <v>7000</v>
      </c>
      <c r="AG30" s="80">
        <v>-4515</v>
      </c>
      <c r="AH30" s="79"/>
      <c r="AI30" s="79"/>
      <c r="AJ30" s="76">
        <v>7000</v>
      </c>
      <c r="AK30" s="80">
        <v>-4515</v>
      </c>
      <c r="AL30" s="76"/>
      <c r="AM30" s="76"/>
      <c r="AN30" s="4" t="b">
        <f>COUNTIF(资产分类!B:B,以前年度!A30)=1</f>
        <v>1</v>
      </c>
      <c r="AO30" s="4" t="b">
        <f>COUNTIF(单位编码!C:C,H30)=1</f>
        <v>1</v>
      </c>
      <c r="AP30" s="4" t="b">
        <f t="shared" si="0"/>
        <v>1</v>
      </c>
      <c r="AQ30" s="4" t="b">
        <f>COUNTIF(业务范围!B:B,以前年度!L30)=1</f>
        <v>1</v>
      </c>
      <c r="AR30" s="4" t="b">
        <f>COUNTIF(成本中心!B:B,以前年度!M30)=1</f>
        <v>1</v>
      </c>
      <c r="AS30" s="4" t="b">
        <f>COUNTIF(成本中心!B:B,以前年度!N30)=1</f>
        <v>1</v>
      </c>
      <c r="AT30" s="4" t="b">
        <f>COUNTIF(资产状态!B:B,Q30)=1</f>
        <v>1</v>
      </c>
      <c r="AU30" s="4" t="b">
        <f>COUNTIF(资产增加、减少方式!B:C,以前年度!R30)=1</f>
        <v>1</v>
      </c>
      <c r="AV30" s="4" t="b">
        <f t="shared" si="1"/>
        <v>1</v>
      </c>
      <c r="AW30" s="4" t="b">
        <f>COUNTIF(折旧码!B:B,以前年度!X30)=1</f>
        <v>1</v>
      </c>
      <c r="AX30" s="5" t="b">
        <f t="shared" si="2"/>
        <v>1</v>
      </c>
      <c r="AY30" s="59">
        <f>IF(((2015-LEFT(AD30,4))*12+12-MID(AD30,5,2)+1)/(Z30*12+AB30)&gt;1,AF30*(1-VLOOKUP(X30,折旧码!B:D,3,FALSE)),AF30*(1-VLOOKUP(X30,折旧码!B:D,3,FALSE))*((2015-LEFT(AD30,4))*12+12-MID(AD30,5,2)+1)/(Z30*12+AB30))</f>
        <v>3255</v>
      </c>
      <c r="AZ30" s="60">
        <f t="shared" si="10"/>
        <v>-1260</v>
      </c>
      <c r="BA30" s="5">
        <f>IF(((2015-LEFT(AD30,4))*12+12-MID(AD30,5,2)+1)/(Z30*12+AB30)&gt;1,0, AF30*(1-VLOOKUP(X30,折旧码!B:D,3,FALSE))*(12/(Z30*12+AB30)))</f>
        <v>1260</v>
      </c>
      <c r="BB30" s="2">
        <f t="shared" si="4"/>
        <v>1260</v>
      </c>
      <c r="BC30" s="2">
        <f t="shared" si="5"/>
        <v>60</v>
      </c>
      <c r="BD30" s="2">
        <f t="shared" si="6"/>
        <v>42</v>
      </c>
      <c r="BE30" s="4" t="str">
        <f t="shared" si="7"/>
        <v>是</v>
      </c>
      <c r="BF30" s="56">
        <f t="shared" si="8"/>
        <v>0</v>
      </c>
      <c r="BG30" s="56">
        <f>IF(BE30="否",0,AF30*(1-VLOOKUP(X30,折旧码!B:D,3,FALSE))/BC30)</f>
        <v>105</v>
      </c>
      <c r="BH30" s="56">
        <f t="shared" si="9"/>
        <v>105</v>
      </c>
      <c r="BI30" s="4" t="b">
        <f>IF(OR(BE30="否",BC30&lt;=BD30),ROUND(AF30-ABS(AG30)-ABS(AI30)-AF30*VLOOKUP(X30,折旧码!B:D,3,FALSE),2)=0,ROUND(AF30-ABS(AG30)-ABS(AI30)-AF30*VLOOKUP(X30,折旧码!B:D,3,FALSE),2)&lt;&gt;0)</f>
        <v>1</v>
      </c>
      <c r="BJ30" s="4">
        <f>ROUND(AF30-ABS(AG30)-ABS(AI30)-AF30*VLOOKUP(X30,折旧码!B:D,3,FALSE),2)</f>
        <v>1785</v>
      </c>
    </row>
    <row r="31" spans="1:62" ht="17.25" x14ac:dyDescent="0.35">
      <c r="A31" s="75" t="s">
        <v>67</v>
      </c>
      <c r="B31" s="76">
        <v>9776</v>
      </c>
      <c r="C31" s="76" t="s">
        <v>1628</v>
      </c>
      <c r="D31" s="76" t="s">
        <v>1581</v>
      </c>
      <c r="E31" s="77" t="s">
        <v>1614</v>
      </c>
      <c r="F31" s="77" t="s">
        <v>1615</v>
      </c>
      <c r="G31" s="78">
        <v>5</v>
      </c>
      <c r="H31" s="78" t="s">
        <v>1825</v>
      </c>
      <c r="I31" s="76">
        <v>20130531</v>
      </c>
      <c r="J31" s="76">
        <v>20130531</v>
      </c>
      <c r="K31" s="76">
        <v>20130531</v>
      </c>
      <c r="L31" s="78">
        <v>1001</v>
      </c>
      <c r="M31" s="76" t="s">
        <v>1582</v>
      </c>
      <c r="N31" s="76" t="s">
        <v>1582</v>
      </c>
      <c r="O31" s="76" t="s">
        <v>1588</v>
      </c>
      <c r="P31" s="76" t="s">
        <v>1614</v>
      </c>
      <c r="Q31" s="76" t="s">
        <v>76</v>
      </c>
      <c r="R31" s="77" t="s">
        <v>77</v>
      </c>
      <c r="S31" s="76"/>
      <c r="T31" s="76"/>
      <c r="U31" s="77" t="s">
        <v>1536</v>
      </c>
      <c r="V31" s="77" t="s">
        <v>1537</v>
      </c>
      <c r="W31" s="83" t="s">
        <v>1620</v>
      </c>
      <c r="X31" s="83" t="s">
        <v>1608</v>
      </c>
      <c r="Y31" s="83" t="s">
        <v>1608</v>
      </c>
      <c r="Z31" s="83">
        <v>5</v>
      </c>
      <c r="AA31" s="83">
        <v>5</v>
      </c>
      <c r="AB31" s="78">
        <v>0</v>
      </c>
      <c r="AC31" s="78">
        <v>0</v>
      </c>
      <c r="AD31" s="76">
        <v>20130629</v>
      </c>
      <c r="AE31" s="76">
        <v>20130629</v>
      </c>
      <c r="AF31" s="76">
        <v>2524</v>
      </c>
      <c r="AG31" s="80">
        <v>-2271.6</v>
      </c>
      <c r="AH31" s="79"/>
      <c r="AI31" s="79"/>
      <c r="AJ31" s="76">
        <v>2524</v>
      </c>
      <c r="AK31" s="80">
        <v>-2271.6</v>
      </c>
      <c r="AL31" s="76"/>
      <c r="AM31" s="76"/>
      <c r="AN31" s="4" t="b">
        <f>COUNTIF(资产分类!B:B,以前年度!A31)=1</f>
        <v>1</v>
      </c>
      <c r="AO31" s="4" t="b">
        <f>COUNTIF(单位编码!C:C,H31)=1</f>
        <v>1</v>
      </c>
      <c r="AP31" s="4" t="b">
        <f t="shared" si="0"/>
        <v>1</v>
      </c>
      <c r="AQ31" s="4" t="b">
        <f>COUNTIF(业务范围!B:B,以前年度!L31)=1</f>
        <v>1</v>
      </c>
      <c r="AR31" s="4" t="b">
        <f>COUNTIF(成本中心!B:B,以前年度!M31)=1</f>
        <v>1</v>
      </c>
      <c r="AS31" s="4" t="b">
        <f>COUNTIF(成本中心!B:B,以前年度!N31)=1</f>
        <v>1</v>
      </c>
      <c r="AT31" s="4" t="b">
        <f>COUNTIF(资产状态!B:B,Q31)=1</f>
        <v>1</v>
      </c>
      <c r="AU31" s="4" t="b">
        <f>COUNTIF(资产增加、减少方式!B:C,以前年度!R31)=1</f>
        <v>1</v>
      </c>
      <c r="AV31" s="4" t="b">
        <f t="shared" si="1"/>
        <v>1</v>
      </c>
      <c r="AW31" s="4" t="b">
        <f>COUNTIF(折旧码!B:B,以前年度!X31)=1</f>
        <v>1</v>
      </c>
      <c r="AX31" s="5" t="b">
        <f t="shared" si="2"/>
        <v>1</v>
      </c>
      <c r="AY31" s="59">
        <f>IF(((2015-LEFT(AD31,4))*12+12-MID(AD31,5,2)+1)/(Z31*12+AB31)&gt;1,AF31*(1-VLOOKUP(X31,折旧码!B:D,3,FALSE)),AF31*(1-VLOOKUP(X31,折旧码!B:D,3,FALSE))*((2015-LEFT(AD31,4))*12+12-MID(AD31,5,2)+1)/(Z31*12+AB31))</f>
        <v>1173.6599999999999</v>
      </c>
      <c r="AZ31" s="60">
        <f t="shared" si="10"/>
        <v>-1097.94</v>
      </c>
      <c r="BA31" s="5">
        <f>IF(((2015-LEFT(AD31,4))*12+12-MID(AD31,5,2)+1)/(Z31*12+AB31)&gt;1,0, AF31*(1-VLOOKUP(X31,折旧码!B:D,3,FALSE))*(12/(Z31*12+AB31)))</f>
        <v>454.32</v>
      </c>
      <c r="BB31" s="2">
        <f t="shared" si="4"/>
        <v>454.32</v>
      </c>
      <c r="BC31" s="2">
        <f t="shared" si="5"/>
        <v>60</v>
      </c>
      <c r="BD31" s="2">
        <f t="shared" si="6"/>
        <v>42</v>
      </c>
      <c r="BE31" s="4" t="str">
        <f t="shared" si="7"/>
        <v>是</v>
      </c>
      <c r="BF31" s="56">
        <f t="shared" si="8"/>
        <v>0</v>
      </c>
      <c r="BG31" s="56">
        <f>IF(BE31="否",0,AF31*(1-VLOOKUP(X31,折旧码!B:D,3,FALSE))/BC31)</f>
        <v>37.86</v>
      </c>
      <c r="BH31" s="56">
        <f t="shared" si="9"/>
        <v>37.86</v>
      </c>
      <c r="BI31" s="4" t="b">
        <f>IF(OR(BE31="否",BC31&lt;=BD31),ROUND(AF31-ABS(AG31)-ABS(AI31)-AF31*VLOOKUP(X31,折旧码!B:D,3,FALSE),2)=0,ROUND(AF31-ABS(AG31)-ABS(AI31)-AF31*VLOOKUP(X31,折旧码!B:D,3,FALSE),2)&lt;&gt;0)</f>
        <v>0</v>
      </c>
      <c r="BJ31" s="4">
        <f>ROUND(AF31-ABS(AG31)-ABS(AI31)-AF31*VLOOKUP(X31,折旧码!B:D,3,FALSE),2)</f>
        <v>0</v>
      </c>
    </row>
    <row r="32" spans="1:62" ht="17.25" x14ac:dyDescent="0.35">
      <c r="A32" s="75" t="s">
        <v>67</v>
      </c>
      <c r="B32" s="76">
        <v>9776</v>
      </c>
      <c r="C32" s="76" t="s">
        <v>1629</v>
      </c>
      <c r="D32" s="76" t="s">
        <v>1581</v>
      </c>
      <c r="E32" s="77" t="s">
        <v>1614</v>
      </c>
      <c r="F32" s="77" t="s">
        <v>1615</v>
      </c>
      <c r="G32" s="78">
        <v>2</v>
      </c>
      <c r="H32" s="78" t="s">
        <v>1825</v>
      </c>
      <c r="I32" s="76">
        <v>20130930</v>
      </c>
      <c r="J32" s="76">
        <v>20130930</v>
      </c>
      <c r="K32" s="76">
        <v>20130930</v>
      </c>
      <c r="L32" s="78">
        <v>1001</v>
      </c>
      <c r="M32" s="76" t="s">
        <v>1582</v>
      </c>
      <c r="N32" s="76" t="s">
        <v>1582</v>
      </c>
      <c r="O32" s="76" t="s">
        <v>1588</v>
      </c>
      <c r="P32" s="76" t="s">
        <v>1614</v>
      </c>
      <c r="Q32" s="76" t="s">
        <v>76</v>
      </c>
      <c r="R32" s="77" t="s">
        <v>77</v>
      </c>
      <c r="S32" s="76"/>
      <c r="T32" s="76"/>
      <c r="U32" s="77" t="s">
        <v>1536</v>
      </c>
      <c r="V32" s="77" t="s">
        <v>1537</v>
      </c>
      <c r="W32" s="83" t="s">
        <v>1620</v>
      </c>
      <c r="X32" s="83" t="s">
        <v>1608</v>
      </c>
      <c r="Y32" s="83" t="s">
        <v>1608</v>
      </c>
      <c r="Z32" s="83">
        <v>5</v>
      </c>
      <c r="AA32" s="83">
        <v>5</v>
      </c>
      <c r="AB32" s="78">
        <v>0</v>
      </c>
      <c r="AC32" s="78">
        <v>0</v>
      </c>
      <c r="AD32" s="76">
        <v>20131028</v>
      </c>
      <c r="AE32" s="76">
        <v>20131028</v>
      </c>
      <c r="AF32" s="76">
        <v>5000</v>
      </c>
      <c r="AG32" s="80">
        <v>-2925</v>
      </c>
      <c r="AH32" s="79"/>
      <c r="AI32" s="79"/>
      <c r="AJ32" s="76">
        <v>5000</v>
      </c>
      <c r="AK32" s="80">
        <v>-2925</v>
      </c>
      <c r="AL32" s="76"/>
      <c r="AM32" s="76"/>
      <c r="AN32" s="4" t="b">
        <f>COUNTIF(资产分类!B:B,以前年度!A32)=1</f>
        <v>1</v>
      </c>
      <c r="AO32" s="4" t="b">
        <f>COUNTIF(单位编码!C:C,H32)=1</f>
        <v>1</v>
      </c>
      <c r="AP32" s="4" t="b">
        <f t="shared" si="0"/>
        <v>1</v>
      </c>
      <c r="AQ32" s="4" t="b">
        <f>COUNTIF(业务范围!B:B,以前年度!L32)=1</f>
        <v>1</v>
      </c>
      <c r="AR32" s="4" t="b">
        <f>COUNTIF(成本中心!B:B,以前年度!M32)=1</f>
        <v>1</v>
      </c>
      <c r="AS32" s="4" t="b">
        <f>COUNTIF(成本中心!B:B,以前年度!N32)=1</f>
        <v>1</v>
      </c>
      <c r="AT32" s="4" t="b">
        <f>COUNTIF(资产状态!B:B,Q32)=1</f>
        <v>1</v>
      </c>
      <c r="AU32" s="4" t="b">
        <f>COUNTIF(资产增加、减少方式!B:C,以前年度!R32)=1</f>
        <v>1</v>
      </c>
      <c r="AV32" s="4" t="b">
        <f t="shared" si="1"/>
        <v>1</v>
      </c>
      <c r="AW32" s="4" t="b">
        <f>COUNTIF(折旧码!B:B,以前年度!X32)=1</f>
        <v>1</v>
      </c>
      <c r="AX32" s="5" t="b">
        <f t="shared" si="2"/>
        <v>1</v>
      </c>
      <c r="AY32" s="59">
        <f>IF(((2015-LEFT(AD32,4))*12+12-MID(AD32,5,2)+1)/(Z32*12+AB32)&gt;1,AF32*(1-VLOOKUP(X32,折旧码!B:D,3,FALSE)),AF32*(1-VLOOKUP(X32,折旧码!B:D,3,FALSE))*((2015-LEFT(AD32,4))*12+12-MID(AD32,5,2)+1)/(Z32*12+AB32))</f>
        <v>2025</v>
      </c>
      <c r="AZ32" s="60">
        <f t="shared" si="10"/>
        <v>-900</v>
      </c>
      <c r="BA32" s="5">
        <f>IF(((2015-LEFT(AD32,4))*12+12-MID(AD32,5,2)+1)/(Z32*12+AB32)&gt;1,0, AF32*(1-VLOOKUP(X32,折旧码!B:D,3,FALSE))*(12/(Z32*12+AB32)))</f>
        <v>900</v>
      </c>
      <c r="BB32" s="2">
        <f t="shared" si="4"/>
        <v>900</v>
      </c>
      <c r="BC32" s="2">
        <f t="shared" si="5"/>
        <v>60</v>
      </c>
      <c r="BD32" s="2">
        <f t="shared" si="6"/>
        <v>38</v>
      </c>
      <c r="BE32" s="4" t="str">
        <f t="shared" si="7"/>
        <v>是</v>
      </c>
      <c r="BF32" s="56">
        <f t="shared" si="8"/>
        <v>0</v>
      </c>
      <c r="BG32" s="56">
        <f>IF(BE32="否",0,AF32*(1-VLOOKUP(X32,折旧码!B:D,3,FALSE))/BC32)</f>
        <v>75</v>
      </c>
      <c r="BH32" s="56">
        <f t="shared" si="9"/>
        <v>75</v>
      </c>
      <c r="BI32" s="4" t="b">
        <f>IF(OR(BE32="否",BC32&lt;=BD32),ROUND(AF32-ABS(AG32)-ABS(AI32)-AF32*VLOOKUP(X32,折旧码!B:D,3,FALSE),2)=0,ROUND(AF32-ABS(AG32)-ABS(AI32)-AF32*VLOOKUP(X32,折旧码!B:D,3,FALSE),2)&lt;&gt;0)</f>
        <v>1</v>
      </c>
      <c r="BJ32" s="4">
        <f>ROUND(AF32-ABS(AG32)-ABS(AI32)-AF32*VLOOKUP(X32,折旧码!B:D,3,FALSE),2)</f>
        <v>1575</v>
      </c>
    </row>
    <row r="33" spans="1:62" ht="17.25" x14ac:dyDescent="0.35">
      <c r="A33" s="75" t="s">
        <v>67</v>
      </c>
      <c r="B33" s="76">
        <v>9776</v>
      </c>
      <c r="C33" s="76" t="s">
        <v>1630</v>
      </c>
      <c r="D33" s="76" t="s">
        <v>1631</v>
      </c>
      <c r="E33" s="77" t="s">
        <v>1614</v>
      </c>
      <c r="F33" s="77" t="s">
        <v>1615</v>
      </c>
      <c r="G33" s="78">
        <v>1</v>
      </c>
      <c r="H33" s="78" t="s">
        <v>273</v>
      </c>
      <c r="I33" s="76">
        <v>20131130</v>
      </c>
      <c r="J33" s="76">
        <v>20131130</v>
      </c>
      <c r="K33" s="76">
        <v>20131130</v>
      </c>
      <c r="L33" s="78">
        <v>1001</v>
      </c>
      <c r="M33" s="76" t="s">
        <v>1533</v>
      </c>
      <c r="N33" s="76" t="s">
        <v>1632</v>
      </c>
      <c r="O33" s="76" t="s">
        <v>1633</v>
      </c>
      <c r="P33" s="76" t="s">
        <v>1634</v>
      </c>
      <c r="Q33" s="76" t="s">
        <v>76</v>
      </c>
      <c r="R33" s="77" t="s">
        <v>77</v>
      </c>
      <c r="S33" s="76"/>
      <c r="T33" s="76"/>
      <c r="U33" s="77" t="s">
        <v>1635</v>
      </c>
      <c r="V33" s="77" t="s">
        <v>1596</v>
      </c>
      <c r="W33" s="83" t="s">
        <v>1538</v>
      </c>
      <c r="X33" s="83" t="s">
        <v>1636</v>
      </c>
      <c r="Y33" s="83" t="s">
        <v>1636</v>
      </c>
      <c r="Z33" s="83">
        <v>5</v>
      </c>
      <c r="AA33" s="83">
        <v>5</v>
      </c>
      <c r="AB33" s="78">
        <v>0</v>
      </c>
      <c r="AC33" s="78">
        <v>0</v>
      </c>
      <c r="AD33" s="76">
        <v>20131228</v>
      </c>
      <c r="AE33" s="76">
        <v>20131228</v>
      </c>
      <c r="AF33" s="76">
        <v>4599</v>
      </c>
      <c r="AG33" s="80">
        <v>-2552.63</v>
      </c>
      <c r="AH33" s="79"/>
      <c r="AI33" s="79"/>
      <c r="AJ33" s="76">
        <v>4599</v>
      </c>
      <c r="AK33" s="80">
        <v>-2552.63</v>
      </c>
      <c r="AL33" s="76"/>
      <c r="AM33" s="76"/>
      <c r="AN33" s="4" t="b">
        <f>COUNTIF(资产分类!B:B,以前年度!A33)=1</f>
        <v>1</v>
      </c>
      <c r="AO33" s="4" t="b">
        <f>COUNTIF(单位编码!C:C,H33)=1</f>
        <v>1</v>
      </c>
      <c r="AP33" s="4" t="b">
        <f t="shared" si="0"/>
        <v>1</v>
      </c>
      <c r="AQ33" s="4" t="b">
        <f>COUNTIF(业务范围!B:B,以前年度!L33)=1</f>
        <v>1</v>
      </c>
      <c r="AR33" s="4" t="b">
        <f>COUNTIF(成本中心!B:B,以前年度!M33)=1</f>
        <v>1</v>
      </c>
      <c r="AS33" s="4" t="b">
        <f>COUNTIF(成本中心!B:B,以前年度!N33)=1</f>
        <v>1</v>
      </c>
      <c r="AT33" s="4" t="b">
        <f>COUNTIF(资产状态!B:B,Q33)=1</f>
        <v>1</v>
      </c>
      <c r="AU33" s="4" t="b">
        <f>COUNTIF(资产增加、减少方式!B:C,以前年度!R33)=1</f>
        <v>1</v>
      </c>
      <c r="AV33" s="4" t="b">
        <f t="shared" si="1"/>
        <v>1</v>
      </c>
      <c r="AW33" s="4" t="b">
        <f>COUNTIF(折旧码!B:B,以前年度!X33)=1</f>
        <v>1</v>
      </c>
      <c r="AX33" s="5" t="b">
        <f t="shared" si="2"/>
        <v>1</v>
      </c>
      <c r="AY33" s="59">
        <f>IF(((2015-LEFT(AD33,4))*12+12-MID(AD33,5,2)+1)/(Z33*12+AB33)&gt;1,AF33*(1-VLOOKUP(X33,折旧码!B:D,3,FALSE)),AF33*(1-VLOOKUP(X33,折旧码!B:D,3,FALSE))*((2015-LEFT(AD33,4))*12+12-MID(AD33,5,2)+1)/(Z33*12+AB33))</f>
        <v>1724.6250000000002</v>
      </c>
      <c r="AZ33" s="60">
        <f t="shared" si="10"/>
        <v>-828.00499999999988</v>
      </c>
      <c r="BA33" s="5">
        <f>IF(((2015-LEFT(AD33,4))*12+12-MID(AD33,5,2)+1)/(Z33*12+AB33)&gt;1,0, AF33*(1-VLOOKUP(X33,折旧码!B:D,3,FALSE))*(12/(Z33*12+AB33)))</f>
        <v>827.82000000000016</v>
      </c>
      <c r="BB33" s="2">
        <f t="shared" si="4"/>
        <v>827.82000000000016</v>
      </c>
      <c r="BC33" s="2">
        <f t="shared" si="5"/>
        <v>60</v>
      </c>
      <c r="BD33" s="2">
        <f t="shared" si="6"/>
        <v>36</v>
      </c>
      <c r="BE33" s="4" t="str">
        <f t="shared" si="7"/>
        <v>是</v>
      </c>
      <c r="BF33" s="56">
        <f t="shared" si="8"/>
        <v>0</v>
      </c>
      <c r="BG33" s="56">
        <f>IF(BE33="否",0,AF33*(1-VLOOKUP(X33,折旧码!B:D,3,FALSE))/BC33)</f>
        <v>68.984999999999999</v>
      </c>
      <c r="BH33" s="56">
        <f t="shared" si="9"/>
        <v>68.984999999999999</v>
      </c>
      <c r="BI33" s="4" t="b">
        <f>IF(OR(BE33="否",BC33&lt;=BD33),ROUND(AF33-ABS(AG33)-ABS(AI33)-AF33*VLOOKUP(X33,折旧码!B:D,3,FALSE),2)=0,ROUND(AF33-ABS(AG33)-ABS(AI33)-AF33*VLOOKUP(X33,折旧码!B:D,3,FALSE),2)&lt;&gt;0)</f>
        <v>1</v>
      </c>
      <c r="BJ33" s="4">
        <f>ROUND(AF33-ABS(AG33)-ABS(AI33)-AF33*VLOOKUP(X33,折旧码!B:D,3,FALSE),2)</f>
        <v>1586.47</v>
      </c>
    </row>
    <row r="34" spans="1:62" ht="17.25" x14ac:dyDescent="0.35">
      <c r="A34" s="75" t="s">
        <v>67</v>
      </c>
      <c r="B34" s="76">
        <v>9776</v>
      </c>
      <c r="C34" s="76" t="s">
        <v>1637</v>
      </c>
      <c r="D34" s="76" t="s">
        <v>1638</v>
      </c>
      <c r="E34" s="77" t="s">
        <v>1540</v>
      </c>
      <c r="F34" s="77" t="s">
        <v>1541</v>
      </c>
      <c r="G34" s="78">
        <v>1</v>
      </c>
      <c r="H34" s="78" t="s">
        <v>447</v>
      </c>
      <c r="I34" s="76">
        <v>20140531</v>
      </c>
      <c r="J34" s="76">
        <v>20140531</v>
      </c>
      <c r="K34" s="76">
        <v>20140531</v>
      </c>
      <c r="L34" s="78">
        <v>1001</v>
      </c>
      <c r="M34" s="76" t="s">
        <v>1582</v>
      </c>
      <c r="N34" s="76" t="s">
        <v>1582</v>
      </c>
      <c r="O34" s="76" t="s">
        <v>1588</v>
      </c>
      <c r="P34" s="76" t="s">
        <v>1540</v>
      </c>
      <c r="Q34" s="76" t="s">
        <v>76</v>
      </c>
      <c r="R34" s="77" t="s">
        <v>77</v>
      </c>
      <c r="S34" s="76"/>
      <c r="T34" s="76"/>
      <c r="U34" s="78" t="s">
        <v>1573</v>
      </c>
      <c r="V34" s="77" t="s">
        <v>1537</v>
      </c>
      <c r="W34" s="83" t="s">
        <v>1574</v>
      </c>
      <c r="X34" s="83" t="s">
        <v>1575</v>
      </c>
      <c r="Y34" s="83" t="s">
        <v>1575</v>
      </c>
      <c r="Z34" s="83">
        <v>5</v>
      </c>
      <c r="AA34" s="83">
        <v>5</v>
      </c>
      <c r="AB34" s="78">
        <v>0</v>
      </c>
      <c r="AC34" s="78">
        <v>0</v>
      </c>
      <c r="AD34" s="76">
        <v>20140629</v>
      </c>
      <c r="AE34" s="76">
        <v>20140629</v>
      </c>
      <c r="AF34" s="76">
        <v>24500</v>
      </c>
      <c r="AG34" s="80">
        <v>-12658.23</v>
      </c>
      <c r="AH34" s="79"/>
      <c r="AI34" s="79"/>
      <c r="AJ34" s="76">
        <v>24500</v>
      </c>
      <c r="AK34" s="80">
        <v>-12658.23</v>
      </c>
      <c r="AL34" s="76"/>
      <c r="AM34" s="76"/>
      <c r="AN34" s="4" t="b">
        <f>COUNTIF(资产分类!B:B,以前年度!A34)=1</f>
        <v>1</v>
      </c>
      <c r="AO34" s="4" t="b">
        <f>COUNTIF(单位编码!C:C,H34)=1</f>
        <v>1</v>
      </c>
      <c r="AP34" s="4" t="b">
        <f t="shared" si="0"/>
        <v>1</v>
      </c>
      <c r="AQ34" s="4" t="b">
        <f>COUNTIF(业务范围!B:B,以前年度!L34)=1</f>
        <v>1</v>
      </c>
      <c r="AR34" s="4" t="b">
        <f>COUNTIF(成本中心!B:B,以前年度!M34)=1</f>
        <v>1</v>
      </c>
      <c r="AS34" s="4" t="b">
        <f>COUNTIF(成本中心!B:B,以前年度!N34)=1</f>
        <v>1</v>
      </c>
      <c r="AT34" s="4" t="b">
        <f>COUNTIF(资产状态!B:B,Q34)=1</f>
        <v>1</v>
      </c>
      <c r="AU34" s="4" t="b">
        <f>COUNTIF(资产增加、减少方式!B:C,以前年度!R34)=1</f>
        <v>1</v>
      </c>
      <c r="AV34" s="4" t="b">
        <f t="shared" si="1"/>
        <v>1</v>
      </c>
      <c r="AW34" s="4" t="b">
        <f>COUNTIF(折旧码!B:B,以前年度!X34)=1</f>
        <v>1</v>
      </c>
      <c r="AX34" s="5" t="b">
        <f t="shared" si="2"/>
        <v>1</v>
      </c>
      <c r="AY34" s="59">
        <f>IF(((2015-LEFT(AD34,4))*12+12-MID(AD34,5,2)+1)/(Z34*12+AB34)&gt;1,AF34*(1-VLOOKUP(X34,折旧码!B:D,3,FALSE)),AF34*(1-VLOOKUP(X34,折旧码!B:D,3,FALSE))*((2015-LEFT(AD34,4))*12+12-MID(AD34,5,2)+1)/(Z34*12+AB34))</f>
        <v>7758.333333333333</v>
      </c>
      <c r="AZ34" s="60">
        <f t="shared" si="10"/>
        <v>-4899.8966666666665</v>
      </c>
      <c r="BA34" s="5">
        <f>IF(((2015-LEFT(AD34,4))*12+12-MID(AD34,5,2)+1)/(Z34*12+AB34)&gt;1,0, AF34*(1-VLOOKUP(X34,折旧码!B:D,3,FALSE))*(12/(Z34*12+AB34)))</f>
        <v>4900</v>
      </c>
      <c r="BB34" s="2">
        <f t="shared" si="4"/>
        <v>4900</v>
      </c>
      <c r="BC34" s="2">
        <f t="shared" si="5"/>
        <v>60</v>
      </c>
      <c r="BD34" s="2">
        <f t="shared" si="6"/>
        <v>30</v>
      </c>
      <c r="BE34" s="4" t="str">
        <f t="shared" si="7"/>
        <v>是</v>
      </c>
      <c r="BF34" s="56">
        <f t="shared" si="8"/>
        <v>0</v>
      </c>
      <c r="BG34" s="56">
        <f>IF(BE34="否",0,AF34*(1-VLOOKUP(X34,折旧码!B:D,3,FALSE))/BC34)</f>
        <v>408.33333333333331</v>
      </c>
      <c r="BH34" s="56">
        <f t="shared" si="9"/>
        <v>408.33333333333331</v>
      </c>
      <c r="BI34" s="4" t="b">
        <f>IF(OR(BE34="否",BC34&lt;=BD34),ROUND(AF34-ABS(AG34)-ABS(AI34)-AF34*VLOOKUP(X34,折旧码!B:D,3,FALSE),2)=0,ROUND(AF34-ABS(AG34)-ABS(AI34)-AF34*VLOOKUP(X34,折旧码!B:D,3,FALSE),2)&lt;&gt;0)</f>
        <v>1</v>
      </c>
      <c r="BJ34" s="4">
        <f>ROUND(AF34-ABS(AG34)-ABS(AI34)-AF34*VLOOKUP(X34,折旧码!B:D,3,FALSE),2)</f>
        <v>11841.77</v>
      </c>
    </row>
    <row r="35" spans="1:62" ht="17.25" x14ac:dyDescent="0.35">
      <c r="A35" s="75" t="s">
        <v>67</v>
      </c>
      <c r="B35" s="76">
        <v>9776</v>
      </c>
      <c r="C35" s="76" t="s">
        <v>1639</v>
      </c>
      <c r="D35" s="76" t="s">
        <v>1640</v>
      </c>
      <c r="E35" s="77" t="s">
        <v>1540</v>
      </c>
      <c r="F35" s="77" t="s">
        <v>1541</v>
      </c>
      <c r="G35" s="78">
        <v>1</v>
      </c>
      <c r="H35" s="78" t="s">
        <v>447</v>
      </c>
      <c r="I35" s="76">
        <v>20140831</v>
      </c>
      <c r="J35" s="76">
        <v>20140831</v>
      </c>
      <c r="K35" s="76">
        <v>20140831</v>
      </c>
      <c r="L35" s="78">
        <v>1001</v>
      </c>
      <c r="M35" s="76" t="s">
        <v>1592</v>
      </c>
      <c r="N35" s="76" t="s">
        <v>1592</v>
      </c>
      <c r="O35" s="76" t="s">
        <v>1623</v>
      </c>
      <c r="P35" s="76" t="s">
        <v>1641</v>
      </c>
      <c r="Q35" s="76" t="s">
        <v>76</v>
      </c>
      <c r="R35" s="77" t="s">
        <v>77</v>
      </c>
      <c r="S35" s="76"/>
      <c r="T35" s="76"/>
      <c r="U35" s="78" t="s">
        <v>1642</v>
      </c>
      <c r="V35" s="77" t="s">
        <v>1537</v>
      </c>
      <c r="W35" s="83" t="s">
        <v>1574</v>
      </c>
      <c r="X35" s="83" t="s">
        <v>1636</v>
      </c>
      <c r="Y35" s="83" t="s">
        <v>1636</v>
      </c>
      <c r="Z35" s="83">
        <v>5</v>
      </c>
      <c r="AA35" s="83">
        <v>5</v>
      </c>
      <c r="AB35" s="78">
        <v>0</v>
      </c>
      <c r="AC35" s="78">
        <v>0</v>
      </c>
      <c r="AD35" s="76">
        <v>20140929</v>
      </c>
      <c r="AE35" s="76">
        <v>20140929</v>
      </c>
      <c r="AF35" s="76">
        <v>3600</v>
      </c>
      <c r="AG35" s="80">
        <v>-1512</v>
      </c>
      <c r="AH35" s="79"/>
      <c r="AI35" s="79"/>
      <c r="AJ35" s="76">
        <v>3600</v>
      </c>
      <c r="AK35" s="80">
        <v>-1512</v>
      </c>
      <c r="AL35" s="76"/>
      <c r="AM35" s="76"/>
      <c r="AN35" s="4" t="b">
        <f>COUNTIF(资产分类!B:B,以前年度!A35)=1</f>
        <v>1</v>
      </c>
      <c r="AO35" s="4" t="b">
        <f>COUNTIF(单位编码!C:C,H35)=1</f>
        <v>1</v>
      </c>
      <c r="AP35" s="4" t="b">
        <f t="shared" si="0"/>
        <v>1</v>
      </c>
      <c r="AQ35" s="4" t="b">
        <f>COUNTIF(业务范围!B:B,以前年度!L35)=1</f>
        <v>1</v>
      </c>
      <c r="AR35" s="4" t="b">
        <f>COUNTIF(成本中心!B:B,以前年度!M35)=1</f>
        <v>1</v>
      </c>
      <c r="AS35" s="4" t="b">
        <f>COUNTIF(成本中心!B:B,以前年度!N35)=1</f>
        <v>1</v>
      </c>
      <c r="AT35" s="4" t="b">
        <f>COUNTIF(资产状态!B:B,Q35)=1</f>
        <v>1</v>
      </c>
      <c r="AU35" s="4" t="b">
        <f>COUNTIF(资产增加、减少方式!B:C,以前年度!R35)=1</f>
        <v>1</v>
      </c>
      <c r="AV35" s="4" t="b">
        <f t="shared" si="1"/>
        <v>1</v>
      </c>
      <c r="AW35" s="4" t="b">
        <f>COUNTIF(折旧码!B:B,以前年度!X35)=1</f>
        <v>1</v>
      </c>
      <c r="AX35" s="5" t="b">
        <f t="shared" si="2"/>
        <v>1</v>
      </c>
      <c r="AY35" s="59">
        <f>IF(((2015-LEFT(AD35,4))*12+12-MID(AD35,5,2)+1)/(Z35*12+AB35)&gt;1,AF35*(1-VLOOKUP(X35,折旧码!B:D,3,FALSE)),AF35*(1-VLOOKUP(X35,折旧码!B:D,3,FALSE))*((2015-LEFT(AD35,4))*12+12-MID(AD35,5,2)+1)/(Z35*12+AB35))</f>
        <v>864</v>
      </c>
      <c r="AZ35" s="60">
        <f t="shared" si="10"/>
        <v>-648</v>
      </c>
      <c r="BA35" s="5">
        <f>IF(((2015-LEFT(AD35,4))*12+12-MID(AD35,5,2)+1)/(Z35*12+AB35)&gt;1,0, AF35*(1-VLOOKUP(X35,折旧码!B:D,3,FALSE))*(12/(Z35*12+AB35)))</f>
        <v>648</v>
      </c>
      <c r="BB35" s="2">
        <f t="shared" si="4"/>
        <v>648</v>
      </c>
      <c r="BC35" s="2">
        <f t="shared" si="5"/>
        <v>60</v>
      </c>
      <c r="BD35" s="2">
        <f t="shared" si="6"/>
        <v>27</v>
      </c>
      <c r="BE35" s="4" t="str">
        <f t="shared" si="7"/>
        <v>是</v>
      </c>
      <c r="BF35" s="56">
        <f t="shared" si="8"/>
        <v>0</v>
      </c>
      <c r="BG35" s="56">
        <f>IF(BE35="否",0,AF35*(1-VLOOKUP(X35,折旧码!B:D,3,FALSE))/BC35)</f>
        <v>54</v>
      </c>
      <c r="BH35" s="56">
        <f t="shared" si="9"/>
        <v>54</v>
      </c>
      <c r="BI35" s="4" t="b">
        <f>IF(OR(BE35="否",BC35&lt;=BD35),ROUND(AF35-ABS(AG35)-ABS(AI35)-AF35*VLOOKUP(X35,折旧码!B:D,3,FALSE),2)=0,ROUND(AF35-ABS(AG35)-ABS(AI35)-AF35*VLOOKUP(X35,折旧码!B:D,3,FALSE),2)&lt;&gt;0)</f>
        <v>1</v>
      </c>
      <c r="BJ35" s="4">
        <f>ROUND(AF35-ABS(AG35)-ABS(AI35)-AF35*VLOOKUP(X35,折旧码!B:D,3,FALSE),2)</f>
        <v>1728</v>
      </c>
    </row>
    <row r="36" spans="1:62" ht="17.25" x14ac:dyDescent="0.35">
      <c r="A36" s="75" t="s">
        <v>67</v>
      </c>
      <c r="B36" s="76">
        <v>9776</v>
      </c>
      <c r="C36" s="76" t="s">
        <v>1643</v>
      </c>
      <c r="D36" s="76" t="s">
        <v>1638</v>
      </c>
      <c r="E36" s="77" t="s">
        <v>1540</v>
      </c>
      <c r="F36" s="77" t="s">
        <v>1541</v>
      </c>
      <c r="G36" s="78">
        <v>1</v>
      </c>
      <c r="H36" s="78" t="s">
        <v>447</v>
      </c>
      <c r="I36" s="76">
        <v>20140930</v>
      </c>
      <c r="J36" s="76">
        <v>20140930</v>
      </c>
      <c r="K36" s="76">
        <v>20140930</v>
      </c>
      <c r="L36" s="78">
        <v>1001</v>
      </c>
      <c r="M36" s="76" t="s">
        <v>1582</v>
      </c>
      <c r="N36" s="76" t="s">
        <v>1582</v>
      </c>
      <c r="O36" s="76" t="s">
        <v>1588</v>
      </c>
      <c r="P36" s="76" t="s">
        <v>1540</v>
      </c>
      <c r="Q36" s="76" t="s">
        <v>76</v>
      </c>
      <c r="R36" s="77" t="s">
        <v>77</v>
      </c>
      <c r="S36" s="76"/>
      <c r="T36" s="76"/>
      <c r="U36" s="78" t="s">
        <v>1601</v>
      </c>
      <c r="V36" s="77" t="s">
        <v>1537</v>
      </c>
      <c r="W36" s="83" t="s">
        <v>1574</v>
      </c>
      <c r="X36" s="83" t="s">
        <v>1575</v>
      </c>
      <c r="Y36" s="83" t="s">
        <v>1575</v>
      </c>
      <c r="Z36" s="83">
        <v>5</v>
      </c>
      <c r="AA36" s="83">
        <v>5</v>
      </c>
      <c r="AB36" s="78">
        <v>0</v>
      </c>
      <c r="AC36" s="78">
        <v>0</v>
      </c>
      <c r="AD36" s="76">
        <v>20141028</v>
      </c>
      <c r="AE36" s="76">
        <v>20141028</v>
      </c>
      <c r="AF36" s="76">
        <v>42000</v>
      </c>
      <c r="AG36" s="80">
        <v>-18900</v>
      </c>
      <c r="AH36" s="79"/>
      <c r="AI36" s="79"/>
      <c r="AJ36" s="76">
        <v>42000</v>
      </c>
      <c r="AK36" s="80">
        <v>-18900</v>
      </c>
      <c r="AL36" s="76"/>
      <c r="AM36" s="76"/>
      <c r="AN36" s="4" t="b">
        <f>COUNTIF(资产分类!B:B,以前年度!A36)=1</f>
        <v>1</v>
      </c>
      <c r="AO36" s="4" t="b">
        <f>COUNTIF(单位编码!C:C,H36)=1</f>
        <v>1</v>
      </c>
      <c r="AP36" s="4" t="b">
        <f t="shared" si="0"/>
        <v>1</v>
      </c>
      <c r="AQ36" s="4" t="b">
        <f>COUNTIF(业务范围!B:B,以前年度!L36)=1</f>
        <v>1</v>
      </c>
      <c r="AR36" s="4" t="b">
        <f>COUNTIF(成本中心!B:B,以前年度!M36)=1</f>
        <v>1</v>
      </c>
      <c r="AS36" s="4" t="b">
        <f>COUNTIF(成本中心!B:B,以前年度!N36)=1</f>
        <v>1</v>
      </c>
      <c r="AT36" s="4" t="b">
        <f>COUNTIF(资产状态!B:B,Q36)=1</f>
        <v>1</v>
      </c>
      <c r="AU36" s="4" t="b">
        <f>COUNTIF(资产增加、减少方式!B:C,以前年度!R36)=1</f>
        <v>1</v>
      </c>
      <c r="AV36" s="4" t="b">
        <f t="shared" si="1"/>
        <v>1</v>
      </c>
      <c r="AW36" s="4" t="b">
        <f>COUNTIF(折旧码!B:B,以前年度!X36)=1</f>
        <v>1</v>
      </c>
      <c r="AX36" s="5" t="b">
        <f t="shared" si="2"/>
        <v>1</v>
      </c>
      <c r="AY36" s="59">
        <f>IF(((2015-LEFT(AD36,4))*12+12-MID(AD36,5,2)+1)/(Z36*12+AB36)&gt;1,AF36*(1-VLOOKUP(X36,折旧码!B:D,3,FALSE)),AF36*(1-VLOOKUP(X36,折旧码!B:D,3,FALSE))*((2015-LEFT(AD36,4))*12+12-MID(AD36,5,2)+1)/(Z36*12+AB36))</f>
        <v>10500</v>
      </c>
      <c r="AZ36" s="60">
        <f t="shared" si="10"/>
        <v>-8400</v>
      </c>
      <c r="BA36" s="5">
        <f>IF(((2015-LEFT(AD36,4))*12+12-MID(AD36,5,2)+1)/(Z36*12+AB36)&gt;1,0, AF36*(1-VLOOKUP(X36,折旧码!B:D,3,FALSE))*(12/(Z36*12+AB36)))</f>
        <v>8400</v>
      </c>
      <c r="BB36" s="2">
        <f t="shared" si="4"/>
        <v>8400</v>
      </c>
      <c r="BC36" s="2">
        <f t="shared" si="5"/>
        <v>60</v>
      </c>
      <c r="BD36" s="2">
        <f t="shared" si="6"/>
        <v>26</v>
      </c>
      <c r="BE36" s="4" t="str">
        <f t="shared" si="7"/>
        <v>是</v>
      </c>
      <c r="BF36" s="56">
        <f t="shared" si="8"/>
        <v>0</v>
      </c>
      <c r="BG36" s="56">
        <f>IF(BE36="否",0,AF36*(1-VLOOKUP(X36,折旧码!B:D,3,FALSE))/BC36)</f>
        <v>700</v>
      </c>
      <c r="BH36" s="56">
        <f t="shared" si="9"/>
        <v>700</v>
      </c>
      <c r="BI36" s="4" t="b">
        <f>IF(OR(BE36="否",BC36&lt;=BD36),ROUND(AF36-ABS(AG36)-ABS(AI36)-AF36*VLOOKUP(X36,折旧码!B:D,3,FALSE),2)=0,ROUND(AF36-ABS(AG36)-ABS(AI36)-AF36*VLOOKUP(X36,折旧码!B:D,3,FALSE),2)&lt;&gt;0)</f>
        <v>1</v>
      </c>
      <c r="BJ36" s="4">
        <f>ROUND(AF36-ABS(AG36)-ABS(AI36)-AF36*VLOOKUP(X36,折旧码!B:D,3,FALSE),2)</f>
        <v>23100</v>
      </c>
    </row>
    <row r="37" spans="1:62" ht="17.25" x14ac:dyDescent="0.35">
      <c r="A37" s="75" t="s">
        <v>67</v>
      </c>
      <c r="B37" s="76">
        <v>9776</v>
      </c>
      <c r="C37" s="76" t="s">
        <v>1644</v>
      </c>
      <c r="D37" s="76" t="s">
        <v>1591</v>
      </c>
      <c r="E37" s="77" t="s">
        <v>1540</v>
      </c>
      <c r="F37" s="77" t="s">
        <v>1541</v>
      </c>
      <c r="G37" s="78">
        <v>1</v>
      </c>
      <c r="H37" s="78" t="s">
        <v>273</v>
      </c>
      <c r="I37" s="76">
        <v>20150430</v>
      </c>
      <c r="J37" s="76">
        <v>20150430</v>
      </c>
      <c r="K37" s="76">
        <v>20150430</v>
      </c>
      <c r="L37" s="78">
        <v>1001</v>
      </c>
      <c r="M37" s="76" t="s">
        <v>1592</v>
      </c>
      <c r="N37" s="76" t="s">
        <v>1592</v>
      </c>
      <c r="O37" s="76" t="s">
        <v>1645</v>
      </c>
      <c r="P37" s="76" t="s">
        <v>1646</v>
      </c>
      <c r="Q37" s="76" t="s">
        <v>76</v>
      </c>
      <c r="R37" s="77" t="s">
        <v>77</v>
      </c>
      <c r="S37" s="76"/>
      <c r="T37" s="76"/>
      <c r="U37" s="78" t="s">
        <v>1647</v>
      </c>
      <c r="V37" s="77" t="s">
        <v>1648</v>
      </c>
      <c r="W37" s="83" t="s">
        <v>1538</v>
      </c>
      <c r="X37" s="83" t="s">
        <v>1649</v>
      </c>
      <c r="Y37" s="83" t="s">
        <v>1649</v>
      </c>
      <c r="Z37" s="83">
        <v>3</v>
      </c>
      <c r="AA37" s="83">
        <v>3</v>
      </c>
      <c r="AB37" s="78">
        <v>0</v>
      </c>
      <c r="AC37" s="78">
        <v>0</v>
      </c>
      <c r="AD37" s="76">
        <v>20150528</v>
      </c>
      <c r="AE37" s="76">
        <v>20150528</v>
      </c>
      <c r="AF37" s="76">
        <v>3799</v>
      </c>
      <c r="AG37" s="80">
        <v>-2110.6</v>
      </c>
      <c r="AH37" s="79"/>
      <c r="AI37" s="79"/>
      <c r="AJ37" s="76">
        <v>3799</v>
      </c>
      <c r="AK37" s="80">
        <v>-2110.6</v>
      </c>
      <c r="AL37" s="76"/>
      <c r="AM37" s="76"/>
      <c r="AN37" s="4" t="b">
        <f>COUNTIF(资产分类!B:B,以前年度!A37)=1</f>
        <v>1</v>
      </c>
      <c r="AO37" s="4" t="b">
        <f>COUNTIF(单位编码!C:C,H37)=1</f>
        <v>1</v>
      </c>
      <c r="AP37" s="4" t="b">
        <f t="shared" si="0"/>
        <v>1</v>
      </c>
      <c r="AQ37" s="4" t="b">
        <f>COUNTIF(业务范围!B:B,以前年度!L37)=1</f>
        <v>1</v>
      </c>
      <c r="AR37" s="4" t="b">
        <f>COUNTIF(成本中心!B:B,以前年度!M37)=1</f>
        <v>1</v>
      </c>
      <c r="AS37" s="4" t="b">
        <f>COUNTIF(成本中心!B:B,以前年度!N37)=1</f>
        <v>1</v>
      </c>
      <c r="AT37" s="4" t="b">
        <f>COUNTIF(资产状态!B:B,Q37)=1</f>
        <v>1</v>
      </c>
      <c r="AU37" s="4" t="b">
        <f>COUNTIF(资产增加、减少方式!B:C,以前年度!R37)=1</f>
        <v>1</v>
      </c>
      <c r="AV37" s="4" t="b">
        <f t="shared" si="1"/>
        <v>1</v>
      </c>
      <c r="AW37" s="4" t="b">
        <f>COUNTIF(折旧码!B:B,以前年度!X37)=1</f>
        <v>1</v>
      </c>
      <c r="AX37" s="5" t="b">
        <f t="shared" si="2"/>
        <v>1</v>
      </c>
      <c r="AY37" s="59">
        <f>IF(((2015-LEFT(AD37,4))*12+12-MID(AD37,5,2)+1)/(Z37*12+AB37)&gt;1,AF37*(1-VLOOKUP(X37,折旧码!B:D,3,FALSE)),AF37*(1-VLOOKUP(X37,折旧码!B:D,3,FALSE))*((2015-LEFT(AD37,4))*12+12-MID(AD37,5,2)+1)/(Z37*12+AB37))</f>
        <v>844.22222222222217</v>
      </c>
      <c r="AZ37" s="60">
        <f t="shared" si="10"/>
        <v>-1266.3777777777777</v>
      </c>
      <c r="BA37" s="5">
        <f>IF(((2015-LEFT(AD37,4))*12+12-MID(AD37,5,2)+1)/(Z37*12+AB37)&gt;1,0, AF37*(1-VLOOKUP(X37,折旧码!B:D,3,FALSE))*(12/(Z37*12+AB37)))</f>
        <v>1266.3333333333333</v>
      </c>
      <c r="BB37" s="2">
        <f t="shared" si="4"/>
        <v>1266.3333333333333</v>
      </c>
      <c r="BC37" s="2">
        <f t="shared" si="5"/>
        <v>36</v>
      </c>
      <c r="BD37" s="2">
        <f t="shared" si="6"/>
        <v>19</v>
      </c>
      <c r="BE37" s="4" t="str">
        <f t="shared" si="7"/>
        <v>是</v>
      </c>
      <c r="BF37" s="56">
        <f t="shared" si="8"/>
        <v>0</v>
      </c>
      <c r="BG37" s="56">
        <f>IF(BE37="否",0,AF37*(1-VLOOKUP(X37,折旧码!B:D,3,FALSE))/BC37)</f>
        <v>105.52777777777777</v>
      </c>
      <c r="BH37" s="56">
        <f t="shared" si="9"/>
        <v>105.52777777777777</v>
      </c>
      <c r="BI37" s="4" t="b">
        <f>IF(OR(BE37="否",BC37&lt;=BD37),ROUND(AF37-ABS(AG37)-ABS(AI37)-AF37*VLOOKUP(X37,折旧码!B:D,3,FALSE),2)=0,ROUND(AF37-ABS(AG37)-ABS(AI37)-AF37*VLOOKUP(X37,折旧码!B:D,3,FALSE),2)&lt;&gt;0)</f>
        <v>1</v>
      </c>
      <c r="BJ37" s="4">
        <f>ROUND(AF37-ABS(AG37)-ABS(AI37)-AF37*VLOOKUP(X37,折旧码!B:D,3,FALSE),2)</f>
        <v>1688.4</v>
      </c>
    </row>
    <row r="38" spans="1:62" ht="17.25" x14ac:dyDescent="0.35">
      <c r="A38" s="75" t="s">
        <v>67</v>
      </c>
      <c r="B38" s="76">
        <v>9776</v>
      </c>
      <c r="C38" s="76" t="s">
        <v>1650</v>
      </c>
      <c r="D38" s="76" t="s">
        <v>1651</v>
      </c>
      <c r="E38" s="77" t="s">
        <v>1540</v>
      </c>
      <c r="F38" s="77" t="s">
        <v>1541</v>
      </c>
      <c r="G38" s="78">
        <v>1</v>
      </c>
      <c r="H38" s="78" t="s">
        <v>273</v>
      </c>
      <c r="I38" s="76">
        <v>20150430</v>
      </c>
      <c r="J38" s="76">
        <v>20150430</v>
      </c>
      <c r="K38" s="76">
        <v>20150430</v>
      </c>
      <c r="L38" s="78">
        <v>1001</v>
      </c>
      <c r="M38" s="76" t="s">
        <v>1592</v>
      </c>
      <c r="N38" s="76" t="s">
        <v>1592</v>
      </c>
      <c r="O38" s="76" t="s">
        <v>1652</v>
      </c>
      <c r="P38" s="76" t="s">
        <v>1646</v>
      </c>
      <c r="Q38" s="76" t="s">
        <v>76</v>
      </c>
      <c r="R38" s="77" t="s">
        <v>77</v>
      </c>
      <c r="S38" s="76"/>
      <c r="T38" s="76"/>
      <c r="U38" s="78" t="s">
        <v>1642</v>
      </c>
      <c r="V38" s="77" t="s">
        <v>1537</v>
      </c>
      <c r="W38" s="83" t="s">
        <v>1538</v>
      </c>
      <c r="X38" s="83" t="s">
        <v>1575</v>
      </c>
      <c r="Y38" s="83" t="s">
        <v>1575</v>
      </c>
      <c r="Z38" s="83">
        <v>3</v>
      </c>
      <c r="AA38" s="83">
        <v>3</v>
      </c>
      <c r="AB38" s="78">
        <v>0</v>
      </c>
      <c r="AC38" s="78">
        <v>0</v>
      </c>
      <c r="AD38" s="76">
        <v>20150528</v>
      </c>
      <c r="AE38" s="76">
        <v>20150528</v>
      </c>
      <c r="AF38" s="76">
        <v>3799</v>
      </c>
      <c r="AG38" s="80">
        <v>-2110.6</v>
      </c>
      <c r="AH38" s="79"/>
      <c r="AI38" s="79"/>
      <c r="AJ38" s="76">
        <v>3799</v>
      </c>
      <c r="AK38" s="80">
        <v>-2110.6</v>
      </c>
      <c r="AL38" s="76"/>
      <c r="AM38" s="76"/>
      <c r="AN38" s="4" t="b">
        <f>COUNTIF(资产分类!B:B,以前年度!A38)=1</f>
        <v>1</v>
      </c>
      <c r="AO38" s="4" t="b">
        <f>COUNTIF(单位编码!C:C,H38)=1</f>
        <v>1</v>
      </c>
      <c r="AP38" s="4" t="b">
        <f t="shared" si="0"/>
        <v>1</v>
      </c>
      <c r="AQ38" s="4" t="b">
        <f>COUNTIF(业务范围!B:B,以前年度!L38)=1</f>
        <v>1</v>
      </c>
      <c r="AR38" s="4" t="b">
        <f>COUNTIF(成本中心!B:B,以前年度!M38)=1</f>
        <v>1</v>
      </c>
      <c r="AS38" s="4" t="b">
        <f>COUNTIF(成本中心!B:B,以前年度!N38)=1</f>
        <v>1</v>
      </c>
      <c r="AT38" s="4" t="b">
        <f>COUNTIF(资产状态!B:B,Q38)=1</f>
        <v>1</v>
      </c>
      <c r="AU38" s="4" t="b">
        <f>COUNTIF(资产增加、减少方式!B:C,以前年度!R38)=1</f>
        <v>1</v>
      </c>
      <c r="AV38" s="4" t="b">
        <f t="shared" si="1"/>
        <v>1</v>
      </c>
      <c r="AW38" s="4" t="b">
        <f>COUNTIF(折旧码!B:B,以前年度!X38)=1</f>
        <v>1</v>
      </c>
      <c r="AX38" s="5" t="b">
        <f t="shared" si="2"/>
        <v>1</v>
      </c>
      <c r="AY38" s="59">
        <f>IF(((2015-LEFT(AD38,4))*12+12-MID(AD38,5,2)+1)/(Z38*12+AB38)&gt;1,AF38*(1-VLOOKUP(X38,折旧码!B:D,3,FALSE)),AF38*(1-VLOOKUP(X38,折旧码!B:D,3,FALSE))*((2015-LEFT(AD38,4))*12+12-MID(AD38,5,2)+1)/(Z38*12+AB38))</f>
        <v>844.22222222222217</v>
      </c>
      <c r="AZ38" s="60">
        <f t="shared" si="10"/>
        <v>-1266.3777777777777</v>
      </c>
      <c r="BA38" s="5">
        <f>IF(((2015-LEFT(AD38,4))*12+12-MID(AD38,5,2)+1)/(Z38*12+AB38)&gt;1,0, AF38*(1-VLOOKUP(X38,折旧码!B:D,3,FALSE))*(12/(Z38*12+AB38)))</f>
        <v>1266.3333333333333</v>
      </c>
      <c r="BB38" s="2">
        <f t="shared" si="4"/>
        <v>1266.3333333333333</v>
      </c>
      <c r="BC38" s="2">
        <f t="shared" si="5"/>
        <v>36</v>
      </c>
      <c r="BD38" s="2">
        <f t="shared" si="6"/>
        <v>19</v>
      </c>
      <c r="BE38" s="4" t="str">
        <f t="shared" si="7"/>
        <v>是</v>
      </c>
      <c r="BF38" s="56">
        <f t="shared" si="8"/>
        <v>0</v>
      </c>
      <c r="BG38" s="56">
        <f>IF(BE38="否",0,AF38*(1-VLOOKUP(X38,折旧码!B:D,3,FALSE))/BC38)</f>
        <v>105.52777777777777</v>
      </c>
      <c r="BH38" s="56">
        <f t="shared" si="9"/>
        <v>105.52777777777777</v>
      </c>
      <c r="BI38" s="4" t="b">
        <f>IF(OR(BE38="否",BC38&lt;=BD38),ROUND(AF38-ABS(AG38)-ABS(AI38)-AF38*VLOOKUP(X38,折旧码!B:D,3,FALSE),2)=0,ROUND(AF38-ABS(AG38)-ABS(AI38)-AF38*VLOOKUP(X38,折旧码!B:D,3,FALSE),2)&lt;&gt;0)</f>
        <v>1</v>
      </c>
      <c r="BJ38" s="4">
        <f>ROUND(AF38-ABS(AG38)-ABS(AI38)-AF38*VLOOKUP(X38,折旧码!B:D,3,FALSE),2)</f>
        <v>1688.4</v>
      </c>
    </row>
    <row r="39" spans="1:62" ht="17.25" x14ac:dyDescent="0.35">
      <c r="A39" s="75" t="s">
        <v>67</v>
      </c>
      <c r="B39" s="76">
        <v>9776</v>
      </c>
      <c r="C39" s="76" t="s">
        <v>1650</v>
      </c>
      <c r="D39" s="76" t="s">
        <v>1576</v>
      </c>
      <c r="E39" s="77" t="s">
        <v>1540</v>
      </c>
      <c r="F39" s="77" t="s">
        <v>1541</v>
      </c>
      <c r="G39" s="78">
        <v>1</v>
      </c>
      <c r="H39" s="78" t="s">
        <v>273</v>
      </c>
      <c r="I39" s="76">
        <v>20150430</v>
      </c>
      <c r="J39" s="76">
        <v>20150430</v>
      </c>
      <c r="K39" s="76">
        <v>20150430</v>
      </c>
      <c r="L39" s="78">
        <v>1001</v>
      </c>
      <c r="M39" s="76" t="s">
        <v>1533</v>
      </c>
      <c r="N39" s="76" t="s">
        <v>1533</v>
      </c>
      <c r="O39" s="76" t="s">
        <v>1653</v>
      </c>
      <c r="P39" s="76" t="s">
        <v>1646</v>
      </c>
      <c r="Q39" s="76" t="s">
        <v>76</v>
      </c>
      <c r="R39" s="77" t="s">
        <v>77</v>
      </c>
      <c r="S39" s="76"/>
      <c r="T39" s="76"/>
      <c r="U39" s="78" t="s">
        <v>1642</v>
      </c>
      <c r="V39" s="77" t="s">
        <v>1537</v>
      </c>
      <c r="W39" s="83" t="s">
        <v>1538</v>
      </c>
      <c r="X39" s="83" t="s">
        <v>1612</v>
      </c>
      <c r="Y39" s="83" t="s">
        <v>1612</v>
      </c>
      <c r="Z39" s="83">
        <v>3</v>
      </c>
      <c r="AA39" s="83">
        <v>3</v>
      </c>
      <c r="AB39" s="78">
        <v>0</v>
      </c>
      <c r="AC39" s="78">
        <v>0</v>
      </c>
      <c r="AD39" s="76">
        <v>20150528</v>
      </c>
      <c r="AE39" s="76">
        <v>20150528</v>
      </c>
      <c r="AF39" s="76">
        <v>3799</v>
      </c>
      <c r="AG39" s="80">
        <v>-2110.6</v>
      </c>
      <c r="AH39" s="79"/>
      <c r="AI39" s="79"/>
      <c r="AJ39" s="76">
        <v>3799</v>
      </c>
      <c r="AK39" s="80">
        <v>-2110.6</v>
      </c>
      <c r="AL39" s="76"/>
      <c r="AM39" s="76"/>
      <c r="AN39" s="4" t="b">
        <f>COUNTIF(资产分类!B:B,以前年度!A39)=1</f>
        <v>1</v>
      </c>
      <c r="AO39" s="4" t="b">
        <f>COUNTIF(单位编码!C:C,H39)=1</f>
        <v>1</v>
      </c>
      <c r="AP39" s="4" t="b">
        <f t="shared" si="0"/>
        <v>1</v>
      </c>
      <c r="AQ39" s="4" t="b">
        <f>COUNTIF(业务范围!B:B,以前年度!L39)=1</f>
        <v>1</v>
      </c>
      <c r="AR39" s="4" t="b">
        <f>COUNTIF(成本中心!B:B,以前年度!M39)=1</f>
        <v>1</v>
      </c>
      <c r="AS39" s="4" t="b">
        <f>COUNTIF(成本中心!B:B,以前年度!N39)=1</f>
        <v>1</v>
      </c>
      <c r="AT39" s="4" t="b">
        <f>COUNTIF(资产状态!B:B,Q39)=1</f>
        <v>1</v>
      </c>
      <c r="AU39" s="4" t="b">
        <f>COUNTIF(资产增加、减少方式!B:C,以前年度!R39)=1</f>
        <v>1</v>
      </c>
      <c r="AV39" s="4" t="b">
        <f t="shared" si="1"/>
        <v>1</v>
      </c>
      <c r="AW39" s="4" t="b">
        <f>COUNTIF(折旧码!B:B,以前年度!X39)=1</f>
        <v>1</v>
      </c>
      <c r="AX39" s="5" t="b">
        <f t="shared" si="2"/>
        <v>1</v>
      </c>
      <c r="AY39" s="59">
        <f>IF(((2015-LEFT(AD39,4))*12+12-MID(AD39,5,2)+1)/(Z39*12+AB39)&gt;1,AF39*(1-VLOOKUP(X39,折旧码!B:D,3,FALSE)),AF39*(1-VLOOKUP(X39,折旧码!B:D,3,FALSE))*((2015-LEFT(AD39,4))*12+12-MID(AD39,5,2)+1)/(Z39*12+AB39))</f>
        <v>844.22222222222217</v>
      </c>
      <c r="AZ39" s="60">
        <f t="shared" si="10"/>
        <v>-1266.3777777777777</v>
      </c>
      <c r="BA39" s="5">
        <f>IF(((2015-LEFT(AD39,4))*12+12-MID(AD39,5,2)+1)/(Z39*12+AB39)&gt;1,0, AF39*(1-VLOOKUP(X39,折旧码!B:D,3,FALSE))*(12/(Z39*12+AB39)))</f>
        <v>1266.3333333333333</v>
      </c>
      <c r="BB39" s="2">
        <f t="shared" si="4"/>
        <v>1266.3333333333333</v>
      </c>
      <c r="BC39" s="2">
        <f t="shared" si="5"/>
        <v>36</v>
      </c>
      <c r="BD39" s="2">
        <f t="shared" si="6"/>
        <v>19</v>
      </c>
      <c r="BE39" s="4" t="str">
        <f t="shared" si="7"/>
        <v>是</v>
      </c>
      <c r="BF39" s="56">
        <f t="shared" si="8"/>
        <v>0</v>
      </c>
      <c r="BG39" s="56">
        <f>IF(BE39="否",0,AF39*(1-VLOOKUP(X39,折旧码!B:D,3,FALSE))/BC39)</f>
        <v>105.52777777777777</v>
      </c>
      <c r="BH39" s="56">
        <f t="shared" si="9"/>
        <v>105.52777777777777</v>
      </c>
      <c r="BI39" s="4" t="b">
        <f>IF(OR(BE39="否",BC39&lt;=BD39),ROUND(AF39-ABS(AG39)-ABS(AI39)-AF39*VLOOKUP(X39,折旧码!B:D,3,FALSE),2)=0,ROUND(AF39-ABS(AG39)-ABS(AI39)-AF39*VLOOKUP(X39,折旧码!B:D,3,FALSE),2)&lt;&gt;0)</f>
        <v>1</v>
      </c>
      <c r="BJ39" s="4">
        <f>ROUND(AF39-ABS(AG39)-ABS(AI39)-AF39*VLOOKUP(X39,折旧码!B:D,3,FALSE),2)</f>
        <v>1688.4</v>
      </c>
    </row>
    <row r="40" spans="1:62" ht="17.25" x14ac:dyDescent="0.35">
      <c r="A40" s="75" t="s">
        <v>1654</v>
      </c>
      <c r="B40" s="76">
        <v>9776</v>
      </c>
      <c r="C40" s="76" t="s">
        <v>1655</v>
      </c>
      <c r="D40" s="76" t="s">
        <v>1656</v>
      </c>
      <c r="E40" s="77" t="s">
        <v>1540</v>
      </c>
      <c r="F40" s="77" t="s">
        <v>1541</v>
      </c>
      <c r="G40" s="78">
        <v>1</v>
      </c>
      <c r="H40" s="78" t="s">
        <v>447</v>
      </c>
      <c r="I40" s="76">
        <v>20150430</v>
      </c>
      <c r="J40" s="76">
        <v>20150430</v>
      </c>
      <c r="K40" s="76">
        <v>20150430</v>
      </c>
      <c r="L40" s="78">
        <v>1001</v>
      </c>
      <c r="M40" s="76" t="s">
        <v>1582</v>
      </c>
      <c r="N40" s="76" t="s">
        <v>1582</v>
      </c>
      <c r="O40" s="76" t="s">
        <v>1588</v>
      </c>
      <c r="P40" s="76" t="s">
        <v>1540</v>
      </c>
      <c r="Q40" s="76" t="s">
        <v>76</v>
      </c>
      <c r="R40" s="77" t="s">
        <v>77</v>
      </c>
      <c r="S40" s="76"/>
      <c r="T40" s="76"/>
      <c r="U40" s="78" t="s">
        <v>1601</v>
      </c>
      <c r="V40" s="77" t="s">
        <v>1537</v>
      </c>
      <c r="W40" s="83" t="s">
        <v>1538</v>
      </c>
      <c r="X40" s="83" t="s">
        <v>1575</v>
      </c>
      <c r="Y40" s="83" t="s">
        <v>1575</v>
      </c>
      <c r="Z40" s="83">
        <v>3</v>
      </c>
      <c r="AA40" s="83">
        <v>3</v>
      </c>
      <c r="AB40" s="78">
        <v>0</v>
      </c>
      <c r="AC40" s="78">
        <v>0</v>
      </c>
      <c r="AD40" s="76">
        <v>20150528</v>
      </c>
      <c r="AE40" s="76">
        <v>20150528</v>
      </c>
      <c r="AF40" s="76">
        <v>54000</v>
      </c>
      <c r="AG40" s="80">
        <v>-30000</v>
      </c>
      <c r="AH40" s="79"/>
      <c r="AI40" s="79"/>
      <c r="AJ40" s="76">
        <v>54000</v>
      </c>
      <c r="AK40" s="80">
        <v>-30000</v>
      </c>
      <c r="AL40" s="76"/>
      <c r="AM40" s="76"/>
      <c r="AN40" s="4" t="b">
        <f>COUNTIF(资产分类!B:B,以前年度!A40)=1</f>
        <v>1</v>
      </c>
      <c r="AO40" s="4" t="b">
        <f>COUNTIF(单位编码!C:C,H40)=1</f>
        <v>1</v>
      </c>
      <c r="AP40" s="4" t="b">
        <f t="shared" si="0"/>
        <v>1</v>
      </c>
      <c r="AQ40" s="4" t="b">
        <f>COUNTIF(业务范围!B:B,以前年度!L40)=1</f>
        <v>1</v>
      </c>
      <c r="AR40" s="4" t="b">
        <f>COUNTIF(成本中心!B:B,以前年度!M40)=1</f>
        <v>1</v>
      </c>
      <c r="AS40" s="4" t="b">
        <f>COUNTIF(成本中心!B:B,以前年度!N40)=1</f>
        <v>1</v>
      </c>
      <c r="AT40" s="4" t="b">
        <f>COUNTIF(资产状态!B:B,Q40)=1</f>
        <v>1</v>
      </c>
      <c r="AU40" s="4" t="b">
        <f>COUNTIF(资产增加、减少方式!B:C,以前年度!R40)=1</f>
        <v>1</v>
      </c>
      <c r="AV40" s="4" t="b">
        <f t="shared" si="1"/>
        <v>1</v>
      </c>
      <c r="AW40" s="4" t="b">
        <f>COUNTIF(折旧码!B:B,以前年度!X40)=1</f>
        <v>1</v>
      </c>
      <c r="AX40" s="5" t="b">
        <f t="shared" si="2"/>
        <v>1</v>
      </c>
      <c r="AY40" s="59">
        <f>IF(((2015-LEFT(AD40,4))*12+12-MID(AD40,5,2)+1)/(Z40*12+AB40)&gt;1,AF40*(1-VLOOKUP(X40,折旧码!B:D,3,FALSE)),AF40*(1-VLOOKUP(X40,折旧码!B:D,3,FALSE))*((2015-LEFT(AD40,4))*12+12-MID(AD40,5,2)+1)/(Z40*12+AB40))</f>
        <v>12000</v>
      </c>
      <c r="AZ40" s="60">
        <f t="shared" si="10"/>
        <v>-18000</v>
      </c>
      <c r="BA40" s="5">
        <f>IF(((2015-LEFT(AD40,4))*12+12-MID(AD40,5,2)+1)/(Z40*12+AB40)&gt;1,0, AF40*(1-VLOOKUP(X40,折旧码!B:D,3,FALSE))*(12/(Z40*12+AB40)))</f>
        <v>18000</v>
      </c>
      <c r="BB40" s="2">
        <f t="shared" si="4"/>
        <v>18000</v>
      </c>
      <c r="BC40" s="2">
        <f t="shared" si="5"/>
        <v>36</v>
      </c>
      <c r="BD40" s="2">
        <f t="shared" si="6"/>
        <v>19</v>
      </c>
      <c r="BE40" s="4" t="str">
        <f t="shared" si="7"/>
        <v>是</v>
      </c>
      <c r="BF40" s="56">
        <f t="shared" si="8"/>
        <v>0</v>
      </c>
      <c r="BG40" s="56">
        <f>IF(BE40="否",0,AF40*(1-VLOOKUP(X40,折旧码!B:D,3,FALSE))/BC40)</f>
        <v>1500</v>
      </c>
      <c r="BH40" s="56">
        <f t="shared" si="9"/>
        <v>1500</v>
      </c>
      <c r="BI40" s="4" t="b">
        <f>IF(OR(BE40="否",BC40&lt;=BD40),ROUND(AF40-ABS(AG40)-ABS(AI40)-AF40*VLOOKUP(X40,折旧码!B:D,3,FALSE),2)=0,ROUND(AF40-ABS(AG40)-ABS(AI40)-AF40*VLOOKUP(X40,折旧码!B:D,3,FALSE),2)&lt;&gt;0)</f>
        <v>1</v>
      </c>
      <c r="BJ40" s="4">
        <f>ROUND(AF40-ABS(AG40)-ABS(AI40)-AF40*VLOOKUP(X40,折旧码!B:D,3,FALSE),2)</f>
        <v>24000</v>
      </c>
    </row>
    <row r="41" spans="1:62" ht="17.25" x14ac:dyDescent="0.35">
      <c r="A41" s="78" t="s">
        <v>1657</v>
      </c>
      <c r="B41" s="76">
        <v>9776</v>
      </c>
      <c r="C41" s="76" t="s">
        <v>1658</v>
      </c>
      <c r="D41" s="76" t="s">
        <v>1659</v>
      </c>
      <c r="E41" s="77" t="s">
        <v>1540</v>
      </c>
      <c r="F41" s="77" t="s">
        <v>1541</v>
      </c>
      <c r="G41" s="78">
        <v>1</v>
      </c>
      <c r="H41" s="78" t="s">
        <v>1395</v>
      </c>
      <c r="I41" s="76">
        <v>20110430</v>
      </c>
      <c r="J41" s="76">
        <v>20110430</v>
      </c>
      <c r="K41" s="76">
        <v>20110430</v>
      </c>
      <c r="L41" s="78">
        <v>1001</v>
      </c>
      <c r="M41" s="76" t="s">
        <v>1533</v>
      </c>
      <c r="N41" s="76" t="s">
        <v>1533</v>
      </c>
      <c r="O41" s="76" t="s">
        <v>1534</v>
      </c>
      <c r="P41" s="76" t="s">
        <v>1540</v>
      </c>
      <c r="Q41" s="76" t="s">
        <v>76</v>
      </c>
      <c r="R41" s="77" t="s">
        <v>77</v>
      </c>
      <c r="S41" s="76"/>
      <c r="T41" s="76"/>
      <c r="U41" s="78" t="s">
        <v>1660</v>
      </c>
      <c r="V41" s="77" t="s">
        <v>1537</v>
      </c>
      <c r="W41" s="83" t="s">
        <v>1661</v>
      </c>
      <c r="X41" s="83" t="s">
        <v>1636</v>
      </c>
      <c r="Y41" s="83" t="s">
        <v>1636</v>
      </c>
      <c r="Z41" s="83">
        <v>5</v>
      </c>
      <c r="AA41" s="83">
        <v>5</v>
      </c>
      <c r="AB41" s="78">
        <v>0</v>
      </c>
      <c r="AC41" s="78">
        <v>0</v>
      </c>
      <c r="AD41" s="76">
        <v>20110528</v>
      </c>
      <c r="AE41" s="76">
        <v>20110528</v>
      </c>
      <c r="AF41" s="76">
        <v>18000</v>
      </c>
      <c r="AG41" s="80">
        <v>-16200</v>
      </c>
      <c r="AH41" s="79"/>
      <c r="AI41" s="79"/>
      <c r="AJ41" s="76">
        <f>AF41</f>
        <v>18000</v>
      </c>
      <c r="AK41" s="80">
        <v>-16200</v>
      </c>
      <c r="AL41" s="76"/>
      <c r="AM41" s="76"/>
      <c r="AN41" s="4" t="b">
        <f>COUNTIF(资产分类!B:B,以前年度!A41)=1</f>
        <v>1</v>
      </c>
      <c r="AO41" s="4" t="b">
        <f>COUNTIF(单位编码!C:C,H41)=1</f>
        <v>1</v>
      </c>
      <c r="AP41" s="4" t="b">
        <f t="shared" si="0"/>
        <v>1</v>
      </c>
      <c r="AQ41" s="4" t="b">
        <f>COUNTIF(业务范围!B:B,以前年度!L41)=1</f>
        <v>1</v>
      </c>
      <c r="AR41" s="4" t="b">
        <f>COUNTIF(成本中心!B:B,以前年度!M41)=1</f>
        <v>1</v>
      </c>
      <c r="AS41" s="4" t="b">
        <f>COUNTIF(成本中心!B:B,以前年度!N41)=1</f>
        <v>1</v>
      </c>
      <c r="AT41" s="4" t="b">
        <f>COUNTIF(资产状态!B:B,Q41)=1</f>
        <v>1</v>
      </c>
      <c r="AU41" s="4" t="b">
        <f>COUNTIF(资产增加、减少方式!B:C,以前年度!R41)=1</f>
        <v>1</v>
      </c>
      <c r="AV41" s="4" t="b">
        <f t="shared" si="1"/>
        <v>1</v>
      </c>
      <c r="AW41" s="4" t="b">
        <f>COUNTIF(折旧码!B:B,以前年度!X41)=1</f>
        <v>1</v>
      </c>
      <c r="AX41" s="5" t="b">
        <f t="shared" si="2"/>
        <v>1</v>
      </c>
      <c r="AY41" s="59">
        <f>IF(((2015-LEFT(AD41,4))*12+12-MID(AD41,5,2)+1)/(Z41*12+AB41)&gt;1,AF41*(1-VLOOKUP(X41,折旧码!B:D,3,FALSE)),AF41*(1-VLOOKUP(X41,折旧码!B:D,3,FALSE))*((2015-LEFT(AD41,4))*12+12-MID(AD41,5,2)+1)/(Z41*12+AB41))</f>
        <v>15120</v>
      </c>
      <c r="AZ41" s="60">
        <f>AY41+AK41</f>
        <v>-1080</v>
      </c>
      <c r="BA41" s="5">
        <f>IF(((2015-LEFT(AD41,4))*12+12-MID(AD41,5,2)+1)/(Z41*12+AB41)&gt;1,0, AF41*(1-VLOOKUP(X41,折旧码!B:D,3,FALSE))*(12/(Z41*12+AB41)))</f>
        <v>3240</v>
      </c>
      <c r="BB41" s="2">
        <f t="shared" si="4"/>
        <v>3240</v>
      </c>
      <c r="BC41" s="2">
        <f t="shared" si="5"/>
        <v>60</v>
      </c>
      <c r="BD41" s="2">
        <f t="shared" si="6"/>
        <v>67</v>
      </c>
      <c r="BE41" s="4" t="str">
        <f t="shared" si="7"/>
        <v>是</v>
      </c>
      <c r="BF41" s="56">
        <f t="shared" si="8"/>
        <v>0</v>
      </c>
      <c r="BG41" s="56">
        <f>IF(BE41="否",0,AF41*(1-VLOOKUP(X41,折旧码!B:D,3,FALSE))/BC41)</f>
        <v>270</v>
      </c>
      <c r="BH41" s="56">
        <f t="shared" si="9"/>
        <v>270</v>
      </c>
      <c r="BI41" s="4" t="b">
        <f>IF(OR(BE41="否",BC41&lt;=BD41),ROUND(AF41-ABS(AG41)-ABS(AI41)-AF41*VLOOKUP(X41,折旧码!B:D,3,FALSE),2)=0,ROUND(AF41-ABS(AG41)-ABS(AI41)-AF41*VLOOKUP(X41,折旧码!B:D,3,FALSE),2)&lt;&gt;0)</f>
        <v>1</v>
      </c>
      <c r="BJ41" s="4">
        <f>ROUND(AF41-ABS(AG41)-ABS(AI41)-AF41*VLOOKUP(X41,折旧码!B:D,3,FALSE),2)</f>
        <v>0</v>
      </c>
    </row>
    <row r="42" spans="1:62" ht="17.25" x14ac:dyDescent="0.35">
      <c r="A42" s="78" t="s">
        <v>1662</v>
      </c>
      <c r="B42" s="76">
        <v>9776</v>
      </c>
      <c r="C42" s="76" t="s">
        <v>1663</v>
      </c>
      <c r="D42" s="76" t="s">
        <v>1550</v>
      </c>
      <c r="E42" s="77" t="s">
        <v>1540</v>
      </c>
      <c r="F42" s="77" t="s">
        <v>1541</v>
      </c>
      <c r="G42" s="78">
        <v>1</v>
      </c>
      <c r="H42" s="78" t="s">
        <v>273</v>
      </c>
      <c r="I42" s="76">
        <v>20110530</v>
      </c>
      <c r="J42" s="76">
        <v>20110530</v>
      </c>
      <c r="K42" s="76">
        <v>20110530</v>
      </c>
      <c r="L42" s="78">
        <v>1001</v>
      </c>
      <c r="M42" s="76" t="s">
        <v>1533</v>
      </c>
      <c r="N42" s="76" t="s">
        <v>1533</v>
      </c>
      <c r="O42" s="76" t="s">
        <v>1534</v>
      </c>
      <c r="P42" s="76" t="s">
        <v>1664</v>
      </c>
      <c r="Q42" s="76" t="s">
        <v>76</v>
      </c>
      <c r="R42" s="77" t="s">
        <v>77</v>
      </c>
      <c r="S42" s="76"/>
      <c r="T42" s="76"/>
      <c r="U42" s="78" t="s">
        <v>1665</v>
      </c>
      <c r="V42" s="77" t="s">
        <v>1537</v>
      </c>
      <c r="W42" s="83" t="s">
        <v>1538</v>
      </c>
      <c r="X42" s="83" t="s">
        <v>1608</v>
      </c>
      <c r="Y42" s="83" t="s">
        <v>1608</v>
      </c>
      <c r="Z42" s="83">
        <v>5</v>
      </c>
      <c r="AA42" s="83">
        <v>5</v>
      </c>
      <c r="AB42" s="78">
        <v>0</v>
      </c>
      <c r="AC42" s="78">
        <v>0</v>
      </c>
      <c r="AD42" s="76">
        <v>20110628</v>
      </c>
      <c r="AE42" s="76">
        <v>20110628</v>
      </c>
      <c r="AF42" s="76">
        <v>1299</v>
      </c>
      <c r="AG42" s="80">
        <v>-1169.4000000000001</v>
      </c>
      <c r="AH42" s="79"/>
      <c r="AI42" s="79"/>
      <c r="AJ42" s="76">
        <f t="shared" ref="AJ42:AJ98" si="12">AF42</f>
        <v>1299</v>
      </c>
      <c r="AK42" s="80">
        <v>-1169.4000000000001</v>
      </c>
      <c r="AL42" s="76"/>
      <c r="AM42" s="76"/>
      <c r="AN42" s="4" t="b">
        <f>COUNTIF(资产分类!B:B,以前年度!A42)=1</f>
        <v>1</v>
      </c>
      <c r="AO42" s="4" t="b">
        <f>COUNTIF(单位编码!C:C,H42)=1</f>
        <v>1</v>
      </c>
      <c r="AP42" s="4" t="b">
        <f t="shared" si="0"/>
        <v>1</v>
      </c>
      <c r="AQ42" s="4" t="b">
        <f>COUNTIF(业务范围!B:B,以前年度!L42)=1</f>
        <v>1</v>
      </c>
      <c r="AR42" s="4" t="b">
        <f>COUNTIF(成本中心!B:B,以前年度!M42)=1</f>
        <v>1</v>
      </c>
      <c r="AS42" s="4" t="b">
        <f>COUNTIF(成本中心!B:B,以前年度!N42)=1</f>
        <v>1</v>
      </c>
      <c r="AT42" s="4" t="b">
        <f>COUNTIF(资产状态!B:B,Q42)=1</f>
        <v>1</v>
      </c>
      <c r="AU42" s="4" t="b">
        <f>COUNTIF(资产增加、减少方式!B:C,以前年度!R42)=1</f>
        <v>1</v>
      </c>
      <c r="AV42" s="4" t="b">
        <f t="shared" si="1"/>
        <v>1</v>
      </c>
      <c r="AW42" s="4" t="b">
        <f>COUNTIF(折旧码!B:B,以前年度!X42)=1</f>
        <v>1</v>
      </c>
      <c r="AX42" s="5" t="b">
        <f t="shared" si="2"/>
        <v>1</v>
      </c>
      <c r="AY42" s="59">
        <f>IF(((2015-LEFT(AD42,4))*12+12-MID(AD42,5,2)+1)/(Z42*12+AB42)&gt;1,AF42*(1-VLOOKUP(X42,折旧码!B:D,3,FALSE)),AF42*(1-VLOOKUP(X42,折旧码!B:D,3,FALSE))*((2015-LEFT(AD42,4))*12+12-MID(AD42,5,2)+1)/(Z42*12+AB42))</f>
        <v>1071.6750000000002</v>
      </c>
      <c r="AZ42" s="60">
        <f t="shared" si="10"/>
        <v>-97.724999999999909</v>
      </c>
      <c r="BA42" s="5">
        <f>IF(((2015-LEFT(AD42,4))*12+12-MID(AD42,5,2)+1)/(Z42*12+AB42)&gt;1,0, AF42*(1-VLOOKUP(X42,折旧码!B:D,3,FALSE))*(12/(Z42*12+AB42)))</f>
        <v>233.82000000000005</v>
      </c>
      <c r="BB42" s="2">
        <f t="shared" si="4"/>
        <v>233.82000000000005</v>
      </c>
      <c r="BC42" s="2">
        <f t="shared" si="5"/>
        <v>60</v>
      </c>
      <c r="BD42" s="2">
        <f t="shared" si="6"/>
        <v>66</v>
      </c>
      <c r="BE42" s="4" t="str">
        <f t="shared" si="7"/>
        <v>是</v>
      </c>
      <c r="BF42" s="56">
        <f t="shared" si="8"/>
        <v>0</v>
      </c>
      <c r="BG42" s="56">
        <f>IF(BE42="否",0,AF42*(1-VLOOKUP(X42,折旧码!B:D,3,FALSE))/BC42)</f>
        <v>19.485000000000003</v>
      </c>
      <c r="BH42" s="56">
        <f t="shared" si="9"/>
        <v>19.485000000000003</v>
      </c>
      <c r="BI42" s="4" t="b">
        <f>IF(OR(BE42="否",BC42&lt;=BD42),ROUND(AF42-ABS(AG42)-ABS(AI42)-AF42*VLOOKUP(X42,折旧码!B:D,3,FALSE),2)=0,ROUND(AF42-ABS(AG42)-ABS(AI42)-AF42*VLOOKUP(X42,折旧码!B:D,3,FALSE),2)&lt;&gt;0)</f>
        <v>0</v>
      </c>
      <c r="BJ42" s="4">
        <f>ROUND(AF42-ABS(AG42)-ABS(AI42)-AF42*VLOOKUP(X42,折旧码!B:D,3,FALSE),2)</f>
        <v>-0.3</v>
      </c>
    </row>
    <row r="43" spans="1:62" ht="17.25" x14ac:dyDescent="0.35">
      <c r="A43" s="78" t="s">
        <v>1662</v>
      </c>
      <c r="B43" s="76">
        <v>9776</v>
      </c>
      <c r="C43" s="76" t="s">
        <v>1666</v>
      </c>
      <c r="D43" s="76" t="s">
        <v>1550</v>
      </c>
      <c r="E43" s="77" t="s">
        <v>1614</v>
      </c>
      <c r="F43" s="77" t="s">
        <v>1615</v>
      </c>
      <c r="G43" s="78">
        <v>1</v>
      </c>
      <c r="H43" s="78" t="s">
        <v>273</v>
      </c>
      <c r="I43" s="76">
        <v>20110530</v>
      </c>
      <c r="J43" s="76">
        <v>20110530</v>
      </c>
      <c r="K43" s="76">
        <v>20110530</v>
      </c>
      <c r="L43" s="78">
        <v>1001</v>
      </c>
      <c r="M43" s="76" t="s">
        <v>1533</v>
      </c>
      <c r="N43" s="76" t="s">
        <v>1533</v>
      </c>
      <c r="O43" s="76" t="s">
        <v>1534</v>
      </c>
      <c r="P43" s="76" t="s">
        <v>1667</v>
      </c>
      <c r="Q43" s="76" t="s">
        <v>76</v>
      </c>
      <c r="R43" s="77" t="s">
        <v>77</v>
      </c>
      <c r="S43" s="76"/>
      <c r="T43" s="76"/>
      <c r="U43" s="78" t="s">
        <v>1668</v>
      </c>
      <c r="V43" s="77" t="s">
        <v>1537</v>
      </c>
      <c r="W43" s="83" t="s">
        <v>1538</v>
      </c>
      <c r="X43" s="83" t="s">
        <v>1669</v>
      </c>
      <c r="Y43" s="83" t="s">
        <v>1669</v>
      </c>
      <c r="Z43" s="83">
        <v>5</v>
      </c>
      <c r="AA43" s="83">
        <v>5</v>
      </c>
      <c r="AB43" s="78">
        <v>0</v>
      </c>
      <c r="AC43" s="78">
        <v>0</v>
      </c>
      <c r="AD43" s="76">
        <v>20110628</v>
      </c>
      <c r="AE43" s="76">
        <v>20110628</v>
      </c>
      <c r="AF43" s="76">
        <v>990</v>
      </c>
      <c r="AG43" s="80">
        <v>-891</v>
      </c>
      <c r="AH43" s="79"/>
      <c r="AI43" s="79"/>
      <c r="AJ43" s="76">
        <f t="shared" si="12"/>
        <v>990</v>
      </c>
      <c r="AK43" s="80">
        <v>-891</v>
      </c>
      <c r="AL43" s="76"/>
      <c r="AM43" s="76"/>
      <c r="AN43" s="4" t="b">
        <f>COUNTIF(资产分类!B:B,以前年度!A43)=1</f>
        <v>1</v>
      </c>
      <c r="AO43" s="4" t="b">
        <f>COUNTIF(单位编码!C:C,H43)=1</f>
        <v>1</v>
      </c>
      <c r="AP43" s="4" t="b">
        <f t="shared" si="0"/>
        <v>1</v>
      </c>
      <c r="AQ43" s="4" t="b">
        <f>COUNTIF(业务范围!B:B,以前年度!L43)=1</f>
        <v>1</v>
      </c>
      <c r="AR43" s="4" t="b">
        <f>COUNTIF(成本中心!B:B,以前年度!M43)=1</f>
        <v>1</v>
      </c>
      <c r="AS43" s="4" t="b">
        <f>COUNTIF(成本中心!B:B,以前年度!N43)=1</f>
        <v>1</v>
      </c>
      <c r="AT43" s="4" t="b">
        <f>COUNTIF(资产状态!B:B,Q43)=1</f>
        <v>1</v>
      </c>
      <c r="AU43" s="4" t="b">
        <f>COUNTIF(资产增加、减少方式!B:C,以前年度!R43)=1</f>
        <v>1</v>
      </c>
      <c r="AV43" s="4" t="b">
        <f t="shared" si="1"/>
        <v>1</v>
      </c>
      <c r="AW43" s="4" t="b">
        <f>COUNTIF(折旧码!B:B,以前年度!X43)=1</f>
        <v>1</v>
      </c>
      <c r="AX43" s="5" t="b">
        <f t="shared" si="2"/>
        <v>1</v>
      </c>
      <c r="AY43" s="59">
        <f>IF(((2015-LEFT(AD43,4))*12+12-MID(AD43,5,2)+1)/(Z43*12+AB43)&gt;1,AF43*(1-VLOOKUP(X43,折旧码!B:D,3,FALSE)),AF43*(1-VLOOKUP(X43,折旧码!B:D,3,FALSE))*((2015-LEFT(AD43,4))*12+12-MID(AD43,5,2)+1)/(Z43*12+AB43))</f>
        <v>816.75</v>
      </c>
      <c r="AZ43" s="60">
        <f t="shared" si="10"/>
        <v>-74.25</v>
      </c>
      <c r="BA43" s="5">
        <f>IF(((2015-LEFT(AD43,4))*12+12-MID(AD43,5,2)+1)/(Z43*12+AB43)&gt;1,0, AF43*(1-VLOOKUP(X43,折旧码!B:D,3,FALSE))*(12/(Z43*12+AB43)))</f>
        <v>178.20000000000002</v>
      </c>
      <c r="BB43" s="2">
        <f t="shared" si="4"/>
        <v>178.20000000000002</v>
      </c>
      <c r="BC43" s="2">
        <f t="shared" si="5"/>
        <v>60</v>
      </c>
      <c r="BD43" s="2">
        <f t="shared" si="6"/>
        <v>66</v>
      </c>
      <c r="BE43" s="4" t="str">
        <f t="shared" si="7"/>
        <v>是</v>
      </c>
      <c r="BF43" s="56">
        <f t="shared" si="8"/>
        <v>0</v>
      </c>
      <c r="BG43" s="56">
        <f>IF(BE43="否",0,AF43*(1-VLOOKUP(X43,折旧码!B:D,3,FALSE))/BC43)</f>
        <v>14.85</v>
      </c>
      <c r="BH43" s="56">
        <f t="shared" si="9"/>
        <v>14.85</v>
      </c>
      <c r="BI43" s="4" t="b">
        <f>IF(OR(BE43="否",BC43&lt;=BD43),ROUND(AF43-ABS(AG43)-ABS(AI43)-AF43*VLOOKUP(X43,折旧码!B:D,3,FALSE),2)=0,ROUND(AF43-ABS(AG43)-ABS(AI43)-AF43*VLOOKUP(X43,折旧码!B:D,3,FALSE),2)&lt;&gt;0)</f>
        <v>1</v>
      </c>
      <c r="BJ43" s="4">
        <f>ROUND(AF43-ABS(AG43)-ABS(AI43)-AF43*VLOOKUP(X43,折旧码!B:D,3,FALSE),2)</f>
        <v>0</v>
      </c>
    </row>
    <row r="44" spans="1:62" ht="17.25" x14ac:dyDescent="0.35">
      <c r="A44" s="78" t="s">
        <v>1670</v>
      </c>
      <c r="B44" s="76">
        <v>9776</v>
      </c>
      <c r="C44" s="76" t="s">
        <v>1671</v>
      </c>
      <c r="D44" s="76" t="s">
        <v>1672</v>
      </c>
      <c r="E44" s="77" t="s">
        <v>1540</v>
      </c>
      <c r="F44" s="77" t="s">
        <v>1541</v>
      </c>
      <c r="G44" s="78">
        <v>1</v>
      </c>
      <c r="H44" s="78" t="s">
        <v>273</v>
      </c>
      <c r="I44" s="76">
        <v>20110530</v>
      </c>
      <c r="J44" s="76">
        <v>20110530</v>
      </c>
      <c r="K44" s="76">
        <v>20110530</v>
      </c>
      <c r="L44" s="78">
        <v>1001</v>
      </c>
      <c r="M44" s="76" t="s">
        <v>1533</v>
      </c>
      <c r="N44" s="76" t="s">
        <v>1533</v>
      </c>
      <c r="O44" s="76" t="s">
        <v>1534</v>
      </c>
      <c r="P44" s="76" t="s">
        <v>1673</v>
      </c>
      <c r="Q44" s="76" t="s">
        <v>76</v>
      </c>
      <c r="R44" s="77" t="s">
        <v>77</v>
      </c>
      <c r="S44" s="76"/>
      <c r="T44" s="76"/>
      <c r="U44" s="78" t="s">
        <v>1674</v>
      </c>
      <c r="V44" s="77" t="s">
        <v>1537</v>
      </c>
      <c r="W44" s="83" t="s">
        <v>1538</v>
      </c>
      <c r="X44" s="83" t="s">
        <v>1675</v>
      </c>
      <c r="Y44" s="83" t="s">
        <v>1675</v>
      </c>
      <c r="Z44" s="83">
        <v>5</v>
      </c>
      <c r="AA44" s="83">
        <v>5</v>
      </c>
      <c r="AB44" s="78">
        <v>0</v>
      </c>
      <c r="AC44" s="78">
        <v>0</v>
      </c>
      <c r="AD44" s="76">
        <v>20110628</v>
      </c>
      <c r="AE44" s="76">
        <v>20110628</v>
      </c>
      <c r="AF44" s="76">
        <v>6500</v>
      </c>
      <c r="AG44" s="80">
        <v>-5850</v>
      </c>
      <c r="AH44" s="79"/>
      <c r="AI44" s="79"/>
      <c r="AJ44" s="76">
        <f t="shared" si="12"/>
        <v>6500</v>
      </c>
      <c r="AK44" s="80">
        <v>-5850</v>
      </c>
      <c r="AL44" s="76"/>
      <c r="AM44" s="76"/>
      <c r="AN44" s="4" t="b">
        <f>COUNTIF(资产分类!B:B,以前年度!A44)=1</f>
        <v>1</v>
      </c>
      <c r="AO44" s="4" t="b">
        <f>COUNTIF(单位编码!C:C,H44)=1</f>
        <v>1</v>
      </c>
      <c r="AP44" s="4" t="b">
        <f t="shared" si="0"/>
        <v>1</v>
      </c>
      <c r="AQ44" s="4" t="b">
        <f>COUNTIF(业务范围!B:B,以前年度!L44)=1</f>
        <v>1</v>
      </c>
      <c r="AR44" s="4" t="b">
        <f>COUNTIF(成本中心!B:B,以前年度!M44)=1</f>
        <v>1</v>
      </c>
      <c r="AS44" s="4" t="b">
        <f>COUNTIF(成本中心!B:B,以前年度!N44)=1</f>
        <v>1</v>
      </c>
      <c r="AT44" s="4" t="b">
        <f>COUNTIF(资产状态!B:B,Q44)=1</f>
        <v>1</v>
      </c>
      <c r="AU44" s="4" t="b">
        <f>COUNTIF(资产增加、减少方式!B:C,以前年度!R44)=1</f>
        <v>1</v>
      </c>
      <c r="AV44" s="4" t="b">
        <f t="shared" si="1"/>
        <v>1</v>
      </c>
      <c r="AW44" s="4" t="b">
        <f>COUNTIF(折旧码!B:B,以前年度!X44)=1</f>
        <v>1</v>
      </c>
      <c r="AX44" s="5" t="b">
        <f t="shared" si="2"/>
        <v>1</v>
      </c>
      <c r="AY44" s="59">
        <f>IF(((2015-LEFT(AD44,4))*12+12-MID(AD44,5,2)+1)/(Z44*12+AB44)&gt;1,AF44*(1-VLOOKUP(X44,折旧码!B:D,3,FALSE)),AF44*(1-VLOOKUP(X44,折旧码!B:D,3,FALSE))*((2015-LEFT(AD44,4))*12+12-MID(AD44,5,2)+1)/(Z44*12+AB44))</f>
        <v>5362.5</v>
      </c>
      <c r="AZ44" s="60">
        <f t="shared" si="10"/>
        <v>-487.5</v>
      </c>
      <c r="BA44" s="5">
        <f>IF(((2015-LEFT(AD44,4))*12+12-MID(AD44,5,2)+1)/(Z44*12+AB44)&gt;1,0, AF44*(1-VLOOKUP(X44,折旧码!B:D,3,FALSE))*(12/(Z44*12+AB44)))</f>
        <v>1170</v>
      </c>
      <c r="BB44" s="2">
        <f t="shared" si="4"/>
        <v>1170</v>
      </c>
      <c r="BC44" s="2">
        <f t="shared" si="5"/>
        <v>60</v>
      </c>
      <c r="BD44" s="2">
        <f t="shared" si="6"/>
        <v>66</v>
      </c>
      <c r="BE44" s="4" t="str">
        <f t="shared" si="7"/>
        <v>是</v>
      </c>
      <c r="BF44" s="56">
        <f t="shared" si="8"/>
        <v>0</v>
      </c>
      <c r="BG44" s="56">
        <f>IF(BE44="否",0,AF44*(1-VLOOKUP(X44,折旧码!B:D,3,FALSE))/BC44)</f>
        <v>97.5</v>
      </c>
      <c r="BH44" s="56">
        <f t="shared" si="9"/>
        <v>97.5</v>
      </c>
      <c r="BI44" s="4" t="b">
        <f>IF(OR(BE44="否",BC44&lt;=BD44),ROUND(AF44-ABS(AG44)-ABS(AI44)-AF44*VLOOKUP(X44,折旧码!B:D,3,FALSE),2)=0,ROUND(AF44-ABS(AG44)-ABS(AI44)-AF44*VLOOKUP(X44,折旧码!B:D,3,FALSE),2)&lt;&gt;0)</f>
        <v>1</v>
      </c>
      <c r="BJ44" s="4">
        <f>ROUND(AF44-ABS(AG44)-ABS(AI44)-AF44*VLOOKUP(X44,折旧码!B:D,3,FALSE),2)</f>
        <v>0</v>
      </c>
    </row>
    <row r="45" spans="1:62" ht="17.25" x14ac:dyDescent="0.35">
      <c r="A45" s="78" t="s">
        <v>1676</v>
      </c>
      <c r="B45" s="76">
        <v>9776</v>
      </c>
      <c r="C45" s="76" t="s">
        <v>1677</v>
      </c>
      <c r="D45" s="76" t="s">
        <v>1565</v>
      </c>
      <c r="E45" s="77" t="s">
        <v>1540</v>
      </c>
      <c r="F45" s="77" t="s">
        <v>1541</v>
      </c>
      <c r="G45" s="78">
        <v>1</v>
      </c>
      <c r="H45" s="78" t="s">
        <v>1395</v>
      </c>
      <c r="I45" s="76">
        <v>20110831</v>
      </c>
      <c r="J45" s="76">
        <v>20110831</v>
      </c>
      <c r="K45" s="76">
        <v>20110831</v>
      </c>
      <c r="L45" s="78">
        <v>1001</v>
      </c>
      <c r="M45" s="76" t="s">
        <v>1533</v>
      </c>
      <c r="N45" s="76" t="s">
        <v>1533</v>
      </c>
      <c r="O45" s="76" t="s">
        <v>1534</v>
      </c>
      <c r="P45" s="84" t="s">
        <v>1678</v>
      </c>
      <c r="Q45" s="76" t="s">
        <v>76</v>
      </c>
      <c r="R45" s="77" t="s">
        <v>77</v>
      </c>
      <c r="S45" s="76"/>
      <c r="T45" s="76"/>
      <c r="U45" s="78" t="s">
        <v>1660</v>
      </c>
      <c r="V45" s="77" t="s">
        <v>1537</v>
      </c>
      <c r="W45" s="83" t="s">
        <v>1661</v>
      </c>
      <c r="X45" s="83" t="s">
        <v>1608</v>
      </c>
      <c r="Y45" s="83" t="s">
        <v>1608</v>
      </c>
      <c r="Z45" s="83">
        <v>5</v>
      </c>
      <c r="AA45" s="83">
        <v>5</v>
      </c>
      <c r="AB45" s="78">
        <v>0</v>
      </c>
      <c r="AC45" s="78">
        <v>0</v>
      </c>
      <c r="AD45" s="76">
        <v>20110929</v>
      </c>
      <c r="AE45" s="76">
        <v>20110929</v>
      </c>
      <c r="AF45" s="76">
        <v>127073.63</v>
      </c>
      <c r="AG45" s="80">
        <v>-114366</v>
      </c>
      <c r="AH45" s="79"/>
      <c r="AI45" s="79"/>
      <c r="AJ45" s="76">
        <f t="shared" si="12"/>
        <v>127073.63</v>
      </c>
      <c r="AK45" s="80">
        <v>-114366</v>
      </c>
      <c r="AL45" s="76"/>
      <c r="AM45" s="76"/>
      <c r="AN45" s="4" t="b">
        <f>COUNTIF(资产分类!B:B,以前年度!A45)=1</f>
        <v>1</v>
      </c>
      <c r="AO45" s="4" t="b">
        <f>COUNTIF(单位编码!C:C,H45)=1</f>
        <v>1</v>
      </c>
      <c r="AP45" s="4" t="b">
        <f t="shared" si="0"/>
        <v>1</v>
      </c>
      <c r="AQ45" s="4" t="b">
        <f>COUNTIF(业务范围!B:B,以前年度!L45)=1</f>
        <v>1</v>
      </c>
      <c r="AR45" s="4" t="b">
        <f>COUNTIF(成本中心!B:B,以前年度!M45)=1</f>
        <v>1</v>
      </c>
      <c r="AS45" s="4" t="b">
        <f>COUNTIF(成本中心!B:B,以前年度!N45)=1</f>
        <v>1</v>
      </c>
      <c r="AT45" s="4" t="b">
        <f>COUNTIF(资产状态!B:B,Q45)=1</f>
        <v>1</v>
      </c>
      <c r="AU45" s="4" t="b">
        <f>COUNTIF(资产增加、减少方式!B:C,以前年度!R45)=1</f>
        <v>1</v>
      </c>
      <c r="AV45" s="4" t="b">
        <f t="shared" si="1"/>
        <v>1</v>
      </c>
      <c r="AW45" s="4" t="b">
        <f>COUNTIF(折旧码!B:B,以前年度!X45)=1</f>
        <v>1</v>
      </c>
      <c r="AX45" s="5" t="b">
        <f t="shared" si="2"/>
        <v>1</v>
      </c>
      <c r="AY45" s="59">
        <f>IF(((2015-LEFT(AD45,4))*12+12-MID(AD45,5,2)+1)/(Z45*12+AB45)&gt;1,AF45*(1-VLOOKUP(X45,折旧码!B:D,3,FALSE)),AF45*(1-VLOOKUP(X45,折旧码!B:D,3,FALSE))*((2015-LEFT(AD45,4))*12+12-MID(AD45,5,2)+1)/(Z45*12+AB45))</f>
        <v>99117.431400000016</v>
      </c>
      <c r="AZ45" s="60">
        <f t="shared" si="10"/>
        <v>-15248.568599999984</v>
      </c>
      <c r="BA45" s="5">
        <f>IF(((2015-LEFT(AD45,4))*12+12-MID(AD45,5,2)+1)/(Z45*12+AB45)&gt;1,0, AF45*(1-VLOOKUP(X45,折旧码!B:D,3,FALSE))*(12/(Z45*12+AB45)))</f>
        <v>22873.253400000001</v>
      </c>
      <c r="BB45" s="2">
        <f t="shared" si="4"/>
        <v>22873.253400000001</v>
      </c>
      <c r="BC45" s="2">
        <f t="shared" si="5"/>
        <v>60</v>
      </c>
      <c r="BD45" s="2">
        <f t="shared" si="6"/>
        <v>63</v>
      </c>
      <c r="BE45" s="4" t="str">
        <f t="shared" si="7"/>
        <v>是</v>
      </c>
      <c r="BF45" s="56">
        <f t="shared" si="8"/>
        <v>0</v>
      </c>
      <c r="BG45" s="56">
        <f>IF(BE45="否",0,AF45*(1-VLOOKUP(X45,折旧码!B:D,3,FALSE))/BC45)</f>
        <v>1906.10445</v>
      </c>
      <c r="BH45" s="56">
        <f t="shared" si="9"/>
        <v>1906.10445</v>
      </c>
      <c r="BI45" s="4" t="b">
        <f>IF(OR(BE45="否",BC45&lt;=BD45),ROUND(AF45-ABS(AG45)-ABS(AI45)-AF45*VLOOKUP(X45,折旧码!B:D,3,FALSE),2)=0,ROUND(AF45-ABS(AG45)-ABS(AI45)-AF45*VLOOKUP(X45,折旧码!B:D,3,FALSE),2)&lt;&gt;0)</f>
        <v>0</v>
      </c>
      <c r="BJ45" s="4">
        <f>ROUND(AF45-ABS(AG45)-ABS(AI45)-AF45*VLOOKUP(X45,折旧码!B:D,3,FALSE),2)</f>
        <v>0.27</v>
      </c>
    </row>
    <row r="46" spans="1:62" ht="17.25" x14ac:dyDescent="0.35">
      <c r="A46" s="78" t="s">
        <v>1662</v>
      </c>
      <c r="B46" s="76">
        <v>9776</v>
      </c>
      <c r="C46" s="76" t="s">
        <v>1679</v>
      </c>
      <c r="D46" s="76" t="s">
        <v>1680</v>
      </c>
      <c r="E46" s="77" t="s">
        <v>1540</v>
      </c>
      <c r="F46" s="77" t="s">
        <v>1541</v>
      </c>
      <c r="G46" s="78">
        <v>2</v>
      </c>
      <c r="H46" s="78" t="s">
        <v>273</v>
      </c>
      <c r="I46" s="76">
        <v>20111031</v>
      </c>
      <c r="J46" s="76">
        <v>20111031</v>
      </c>
      <c r="K46" s="76">
        <v>20111031</v>
      </c>
      <c r="L46" s="78">
        <v>1001</v>
      </c>
      <c r="M46" s="76" t="s">
        <v>1546</v>
      </c>
      <c r="N46" s="76" t="s">
        <v>1546</v>
      </c>
      <c r="O46" s="76" t="s">
        <v>1547</v>
      </c>
      <c r="P46" s="76" t="s">
        <v>1540</v>
      </c>
      <c r="Q46" s="76" t="s">
        <v>76</v>
      </c>
      <c r="R46" s="77" t="s">
        <v>77</v>
      </c>
      <c r="S46" s="76"/>
      <c r="T46" s="76"/>
      <c r="U46" s="78" t="s">
        <v>1660</v>
      </c>
      <c r="V46" s="77" t="s">
        <v>1537</v>
      </c>
      <c r="W46" s="83" t="s">
        <v>1538</v>
      </c>
      <c r="X46" s="83" t="s">
        <v>1608</v>
      </c>
      <c r="Y46" s="83" t="s">
        <v>1608</v>
      </c>
      <c r="Z46" s="83">
        <v>5</v>
      </c>
      <c r="AA46" s="83">
        <v>5</v>
      </c>
      <c r="AB46" s="78">
        <v>0</v>
      </c>
      <c r="AC46" s="78">
        <v>0</v>
      </c>
      <c r="AD46" s="76">
        <v>20111129</v>
      </c>
      <c r="AE46" s="76">
        <v>20111129</v>
      </c>
      <c r="AF46" s="76">
        <v>5760</v>
      </c>
      <c r="AG46" s="80">
        <v>-5184</v>
      </c>
      <c r="AH46" s="79"/>
      <c r="AI46" s="79"/>
      <c r="AJ46" s="76">
        <f t="shared" si="12"/>
        <v>5760</v>
      </c>
      <c r="AK46" s="80">
        <v>-5184</v>
      </c>
      <c r="AL46" s="76"/>
      <c r="AM46" s="76"/>
      <c r="AN46" s="4" t="b">
        <f>COUNTIF(资产分类!B:B,以前年度!A46)=1</f>
        <v>1</v>
      </c>
      <c r="AO46" s="4" t="b">
        <f>COUNTIF(单位编码!C:C,H46)=1</f>
        <v>1</v>
      </c>
      <c r="AP46" s="4" t="b">
        <f t="shared" si="0"/>
        <v>1</v>
      </c>
      <c r="AQ46" s="4" t="b">
        <f>COUNTIF(业务范围!B:B,以前年度!L46)=1</f>
        <v>1</v>
      </c>
      <c r="AR46" s="4" t="b">
        <f>COUNTIF(成本中心!B:B,以前年度!M46)=1</f>
        <v>1</v>
      </c>
      <c r="AS46" s="4" t="b">
        <f>COUNTIF(成本中心!B:B,以前年度!N46)=1</f>
        <v>1</v>
      </c>
      <c r="AT46" s="4" t="b">
        <f>COUNTIF(资产状态!B:B,Q46)=1</f>
        <v>1</v>
      </c>
      <c r="AU46" s="4" t="b">
        <f>COUNTIF(资产增加、减少方式!B:C,以前年度!R46)=1</f>
        <v>1</v>
      </c>
      <c r="AV46" s="4" t="b">
        <f t="shared" si="1"/>
        <v>1</v>
      </c>
      <c r="AW46" s="4" t="b">
        <f>COUNTIF(折旧码!B:B,以前年度!X46)=1</f>
        <v>1</v>
      </c>
      <c r="AX46" s="5" t="b">
        <f t="shared" si="2"/>
        <v>1</v>
      </c>
      <c r="AY46" s="59">
        <f>IF(((2015-LEFT(AD46,4))*12+12-MID(AD46,5,2)+1)/(Z46*12+AB46)&gt;1,AF46*(1-VLOOKUP(X46,折旧码!B:D,3,FALSE)),AF46*(1-VLOOKUP(X46,折旧码!B:D,3,FALSE))*((2015-LEFT(AD46,4))*12+12-MID(AD46,5,2)+1)/(Z46*12+AB46))</f>
        <v>4320</v>
      </c>
      <c r="AZ46" s="60">
        <f t="shared" si="10"/>
        <v>-864</v>
      </c>
      <c r="BA46" s="5">
        <f>IF(((2015-LEFT(AD46,4))*12+12-MID(AD46,5,2)+1)/(Z46*12+AB46)&gt;1,0, AF46*(1-VLOOKUP(X46,折旧码!B:D,3,FALSE))*(12/(Z46*12+AB46)))</f>
        <v>1036.8</v>
      </c>
      <c r="BB46" s="2">
        <f t="shared" si="4"/>
        <v>1036.8</v>
      </c>
      <c r="BC46" s="2">
        <f t="shared" si="5"/>
        <v>60</v>
      </c>
      <c r="BD46" s="2">
        <f t="shared" si="6"/>
        <v>61</v>
      </c>
      <c r="BE46" s="4" t="str">
        <f t="shared" si="7"/>
        <v>是</v>
      </c>
      <c r="BF46" s="56">
        <f t="shared" si="8"/>
        <v>0</v>
      </c>
      <c r="BG46" s="56">
        <f>IF(BE46="否",0,AF46*(1-VLOOKUP(X46,折旧码!B:D,3,FALSE))/BC46)</f>
        <v>86.4</v>
      </c>
      <c r="BH46" s="56">
        <f t="shared" si="9"/>
        <v>86.4</v>
      </c>
      <c r="BI46" s="4" t="b">
        <f>IF(OR(BE46="否",BC46&lt;=BD46),ROUND(AF46-ABS(AG46)-ABS(AI46)-AF46*VLOOKUP(X46,折旧码!B:D,3,FALSE),2)=0,ROUND(AF46-ABS(AG46)-ABS(AI46)-AF46*VLOOKUP(X46,折旧码!B:D,3,FALSE),2)&lt;&gt;0)</f>
        <v>1</v>
      </c>
      <c r="BJ46" s="4">
        <f>ROUND(AF46-ABS(AG46)-ABS(AI46)-AF46*VLOOKUP(X46,折旧码!B:D,3,FALSE),2)</f>
        <v>0</v>
      </c>
    </row>
    <row r="47" spans="1:62" ht="17.25" x14ac:dyDescent="0.35">
      <c r="A47" s="78" t="s">
        <v>476</v>
      </c>
      <c r="B47" s="76">
        <v>9776</v>
      </c>
      <c r="C47" s="76" t="s">
        <v>1681</v>
      </c>
      <c r="D47" s="76" t="s">
        <v>1682</v>
      </c>
      <c r="E47" s="77" t="s">
        <v>1540</v>
      </c>
      <c r="F47" s="77" t="s">
        <v>1541</v>
      </c>
      <c r="G47" s="78">
        <f>4-1-1</f>
        <v>2</v>
      </c>
      <c r="H47" s="78" t="s">
        <v>273</v>
      </c>
      <c r="I47" s="76">
        <v>20111031</v>
      </c>
      <c r="J47" s="76">
        <v>20111031</v>
      </c>
      <c r="K47" s="76">
        <v>20111031</v>
      </c>
      <c r="L47" s="78">
        <v>1001</v>
      </c>
      <c r="M47" s="76" t="s">
        <v>1546</v>
      </c>
      <c r="N47" s="76" t="s">
        <v>1546</v>
      </c>
      <c r="O47" s="76" t="s">
        <v>1547</v>
      </c>
      <c r="P47" s="76" t="s">
        <v>1540</v>
      </c>
      <c r="Q47" s="76" t="s">
        <v>76</v>
      </c>
      <c r="R47" s="77" t="s">
        <v>77</v>
      </c>
      <c r="S47" s="76"/>
      <c r="T47" s="76"/>
      <c r="U47" s="78" t="s">
        <v>1660</v>
      </c>
      <c r="V47" s="77" t="s">
        <v>1537</v>
      </c>
      <c r="W47" s="83" t="s">
        <v>1538</v>
      </c>
      <c r="X47" s="83" t="s">
        <v>1608</v>
      </c>
      <c r="Y47" s="83" t="s">
        <v>1608</v>
      </c>
      <c r="Z47" s="83">
        <v>5</v>
      </c>
      <c r="AA47" s="83">
        <v>5</v>
      </c>
      <c r="AB47" s="78">
        <v>0</v>
      </c>
      <c r="AC47" s="78">
        <v>0</v>
      </c>
      <c r="AD47" s="76">
        <v>20111129</v>
      </c>
      <c r="AE47" s="76">
        <v>20111129</v>
      </c>
      <c r="AF47" s="76">
        <v>198</v>
      </c>
      <c r="AG47" s="80">
        <v>-178.2</v>
      </c>
      <c r="AH47" s="79"/>
      <c r="AI47" s="79"/>
      <c r="AJ47" s="76">
        <f t="shared" si="12"/>
        <v>198</v>
      </c>
      <c r="AK47" s="80">
        <v>-178.2</v>
      </c>
      <c r="AL47" s="76"/>
      <c r="AM47" s="76"/>
      <c r="AN47" s="4" t="b">
        <f>COUNTIF(资产分类!B:B,以前年度!A47)=1</f>
        <v>1</v>
      </c>
      <c r="AO47" s="4" t="b">
        <f>COUNTIF(单位编码!C:C,H47)=1</f>
        <v>1</v>
      </c>
      <c r="AP47" s="4" t="b">
        <f t="shared" si="0"/>
        <v>1</v>
      </c>
      <c r="AQ47" s="4" t="b">
        <f>COUNTIF(业务范围!B:B,以前年度!L47)=1</f>
        <v>1</v>
      </c>
      <c r="AR47" s="4" t="b">
        <f>COUNTIF(成本中心!B:B,以前年度!M47)=1</f>
        <v>1</v>
      </c>
      <c r="AS47" s="4" t="b">
        <f>COUNTIF(成本中心!B:B,以前年度!N47)=1</f>
        <v>1</v>
      </c>
      <c r="AT47" s="4" t="b">
        <f>COUNTIF(资产状态!B:B,Q47)=1</f>
        <v>1</v>
      </c>
      <c r="AU47" s="4" t="b">
        <f>COUNTIF(资产增加、减少方式!B:C,以前年度!R47)=1</f>
        <v>1</v>
      </c>
      <c r="AV47" s="4" t="b">
        <f t="shared" si="1"/>
        <v>1</v>
      </c>
      <c r="AW47" s="4" t="b">
        <f>COUNTIF(折旧码!B:B,以前年度!X47)=1</f>
        <v>1</v>
      </c>
      <c r="AX47" s="5" t="b">
        <f t="shared" si="2"/>
        <v>1</v>
      </c>
      <c r="AY47" s="59">
        <f>IF(((2015-LEFT(AD47,4))*12+12-MID(AD47,5,2)+1)/(Z47*12+AB47)&gt;1,AF47*(1-VLOOKUP(X47,折旧码!B:D,3,FALSE)),AF47*(1-VLOOKUP(X47,折旧码!B:D,3,FALSE))*((2015-LEFT(AD47,4))*12+12-MID(AD47,5,2)+1)/(Z47*12+AB47))</f>
        <v>148.5</v>
      </c>
      <c r="AZ47" s="60">
        <f t="shared" si="10"/>
        <v>-29.699999999999989</v>
      </c>
      <c r="BA47" s="5">
        <f>IF(((2015-LEFT(AD47,4))*12+12-MID(AD47,5,2)+1)/(Z47*12+AB47)&gt;1,0, AF47*(1-VLOOKUP(X47,折旧码!B:D,3,FALSE))*(12/(Z47*12+AB47)))</f>
        <v>35.640000000000008</v>
      </c>
      <c r="BB47" s="2">
        <f t="shared" si="4"/>
        <v>35.640000000000008</v>
      </c>
      <c r="BC47" s="2">
        <f t="shared" si="5"/>
        <v>60</v>
      </c>
      <c r="BD47" s="2">
        <f t="shared" si="6"/>
        <v>61</v>
      </c>
      <c r="BE47" s="4" t="str">
        <f t="shared" si="7"/>
        <v>是</v>
      </c>
      <c r="BF47" s="56">
        <f t="shared" si="8"/>
        <v>0</v>
      </c>
      <c r="BG47" s="56">
        <f>IF(BE47="否",0,AF47*(1-VLOOKUP(X47,折旧码!B:D,3,FALSE))/BC47)</f>
        <v>2.97</v>
      </c>
      <c r="BH47" s="56">
        <f t="shared" si="9"/>
        <v>2.97</v>
      </c>
      <c r="BI47" s="4" t="b">
        <f>IF(OR(BE47="否",BC47&lt;=BD47),ROUND(AF47-ABS(AG47)-ABS(AI47)-AF47*VLOOKUP(X47,折旧码!B:D,3,FALSE),2)=0,ROUND(AF47-ABS(AG47)-ABS(AI47)-AF47*VLOOKUP(X47,折旧码!B:D,3,FALSE),2)&lt;&gt;0)</f>
        <v>1</v>
      </c>
      <c r="BJ47" s="4">
        <f>ROUND(AF47-ABS(AG47)-ABS(AI47)-AF47*VLOOKUP(X47,折旧码!B:D,3,FALSE),2)</f>
        <v>0</v>
      </c>
    </row>
    <row r="48" spans="1:62" ht="17.25" x14ac:dyDescent="0.35">
      <c r="A48" s="78" t="s">
        <v>476</v>
      </c>
      <c r="B48" s="76">
        <v>9776</v>
      </c>
      <c r="C48" s="76" t="s">
        <v>1683</v>
      </c>
      <c r="D48" s="76" t="s">
        <v>1684</v>
      </c>
      <c r="E48" s="77" t="s">
        <v>1685</v>
      </c>
      <c r="F48" s="77" t="s">
        <v>1686</v>
      </c>
      <c r="G48" s="78">
        <f>4+5-2</f>
        <v>7</v>
      </c>
      <c r="H48" s="78" t="s">
        <v>1395</v>
      </c>
      <c r="I48" s="76">
        <v>20151231</v>
      </c>
      <c r="J48" s="76">
        <v>20151231</v>
      </c>
      <c r="K48" s="76">
        <v>20111231</v>
      </c>
      <c r="L48" s="78">
        <v>1001</v>
      </c>
      <c r="M48" s="76" t="s">
        <v>1546</v>
      </c>
      <c r="N48" s="76" t="s">
        <v>1546</v>
      </c>
      <c r="O48" s="76" t="s">
        <v>1687</v>
      </c>
      <c r="P48" s="76" t="s">
        <v>1688</v>
      </c>
      <c r="Q48" s="76" t="s">
        <v>76</v>
      </c>
      <c r="R48" s="77" t="s">
        <v>77</v>
      </c>
      <c r="S48" s="76"/>
      <c r="T48" s="76"/>
      <c r="U48" s="78" t="s">
        <v>1660</v>
      </c>
      <c r="V48" s="77" t="s">
        <v>1537</v>
      </c>
      <c r="W48" s="77" t="s">
        <v>1689</v>
      </c>
      <c r="X48" s="78" t="s">
        <v>891</v>
      </c>
      <c r="Y48" s="78" t="s">
        <v>891</v>
      </c>
      <c r="Z48" s="78">
        <v>5</v>
      </c>
      <c r="AA48" s="78">
        <v>5</v>
      </c>
      <c r="AB48" s="78">
        <v>0</v>
      </c>
      <c r="AC48" s="78">
        <v>0</v>
      </c>
      <c r="AD48" s="76">
        <v>20160131</v>
      </c>
      <c r="AE48" s="76">
        <v>20160131</v>
      </c>
      <c r="AF48" s="76">
        <v>25600</v>
      </c>
      <c r="AG48" s="80">
        <v>-23040</v>
      </c>
      <c r="AH48" s="79"/>
      <c r="AI48" s="79"/>
      <c r="AJ48" s="76">
        <f t="shared" si="12"/>
        <v>25600</v>
      </c>
      <c r="AK48" s="80">
        <v>-23040</v>
      </c>
      <c r="AL48" s="76"/>
      <c r="AM48" s="76"/>
      <c r="AN48" s="4" t="b">
        <f>COUNTIF(资产分类!B:B,以前年度!A48)=1</f>
        <v>1</v>
      </c>
      <c r="AO48" s="4" t="b">
        <f>COUNTIF(单位编码!C:C,H48)=1</f>
        <v>1</v>
      </c>
      <c r="AP48" s="4" t="b">
        <f t="shared" si="0"/>
        <v>1</v>
      </c>
      <c r="AQ48" s="4" t="b">
        <f>COUNTIF(业务范围!B:B,以前年度!L48)=1</f>
        <v>1</v>
      </c>
      <c r="AR48" s="4" t="b">
        <f>COUNTIF(成本中心!B:B,以前年度!M48)=1</f>
        <v>1</v>
      </c>
      <c r="AS48" s="4" t="b">
        <f>COUNTIF(成本中心!B:B,以前年度!N48)=1</f>
        <v>1</v>
      </c>
      <c r="AT48" s="4" t="b">
        <f>COUNTIF(资产状态!B:B,Q48)=1</f>
        <v>1</v>
      </c>
      <c r="AU48" s="4" t="b">
        <f>COUNTIF(资产增加、减少方式!B:C,以前年度!R48)=1</f>
        <v>1</v>
      </c>
      <c r="AV48" s="4" t="b">
        <f t="shared" si="1"/>
        <v>1</v>
      </c>
      <c r="AW48" s="4" t="b">
        <f>COUNTIF(折旧码!B:B,以前年度!X48)=1</f>
        <v>1</v>
      </c>
      <c r="AX48" s="5" t="b">
        <f t="shared" si="2"/>
        <v>1</v>
      </c>
      <c r="AY48" s="59">
        <f>IF(((2015-LEFT(AD48,4))*12+12-MID(AD48,5,2)+1)/(Z48*12+AB48)&gt;1,AF48*(1-VLOOKUP(X48,折旧码!B:D,3,FALSE)),AF48*(1-VLOOKUP(X48,折旧码!B:D,3,FALSE))*((2015-LEFT(AD48,4))*12+12-MID(AD48,5,2)+1)/(Z48*12+AB48))</f>
        <v>0</v>
      </c>
      <c r="AZ48" s="60">
        <f t="shared" si="10"/>
        <v>-23040</v>
      </c>
      <c r="BA48" s="5">
        <f>IF(((2015-LEFT(AD48,4))*12+12-MID(AD48,5,2)+1)/(Z48*12+AB48)&gt;1,0, AF48*(1-VLOOKUP(X48,折旧码!B:D,3,FALSE))*(12/(Z48*12+AB48)))</f>
        <v>4608</v>
      </c>
      <c r="BB48" s="2">
        <f t="shared" si="4"/>
        <v>4608</v>
      </c>
      <c r="BC48" s="2">
        <f t="shared" si="5"/>
        <v>60</v>
      </c>
      <c r="BD48" s="2">
        <f t="shared" si="6"/>
        <v>11</v>
      </c>
      <c r="BE48" s="4" t="str">
        <f t="shared" si="7"/>
        <v>是</v>
      </c>
      <c r="BF48" s="56">
        <f t="shared" si="8"/>
        <v>0</v>
      </c>
      <c r="BG48" s="56">
        <f>IF(BE48="否",0,AF48*(1-VLOOKUP(X48,折旧码!B:D,3,FALSE))/BC48)</f>
        <v>384</v>
      </c>
      <c r="BH48" s="56">
        <f t="shared" si="9"/>
        <v>384</v>
      </c>
      <c r="BI48" s="4" t="b">
        <f>IF(OR(BE48="否",BC48&lt;=BD48),ROUND(AF48-ABS(AG48)-ABS(AI48)-AF48*VLOOKUP(X48,折旧码!B:D,3,FALSE),2)=0,ROUND(AF48-ABS(AG48)-ABS(AI48)-AF48*VLOOKUP(X48,折旧码!B:D,3,FALSE),2)&lt;&gt;0)</f>
        <v>0</v>
      </c>
      <c r="BJ48" s="4">
        <f>ROUND(AF48-ABS(AG48)-ABS(AI48)-AF48*VLOOKUP(X48,折旧码!B:D,3,FALSE),2)</f>
        <v>0</v>
      </c>
    </row>
    <row r="49" spans="1:62" ht="17.25" x14ac:dyDescent="0.35">
      <c r="A49" s="78" t="s">
        <v>476</v>
      </c>
      <c r="B49" s="76">
        <v>9776</v>
      </c>
      <c r="C49" s="76" t="s">
        <v>1690</v>
      </c>
      <c r="D49" s="76" t="s">
        <v>1680</v>
      </c>
      <c r="E49" s="77" t="s">
        <v>1688</v>
      </c>
      <c r="F49" s="77" t="s">
        <v>1691</v>
      </c>
      <c r="G49" s="78">
        <v>5</v>
      </c>
      <c r="H49" s="78" t="s">
        <v>471</v>
      </c>
      <c r="I49" s="76">
        <v>20120228</v>
      </c>
      <c r="J49" s="76">
        <v>20120228</v>
      </c>
      <c r="K49" s="76">
        <v>20120228</v>
      </c>
      <c r="L49" s="78">
        <v>1001</v>
      </c>
      <c r="M49" s="76" t="s">
        <v>1546</v>
      </c>
      <c r="N49" s="76" t="s">
        <v>1546</v>
      </c>
      <c r="O49" s="76" t="s">
        <v>1547</v>
      </c>
      <c r="P49" s="76" t="s">
        <v>1540</v>
      </c>
      <c r="Q49" s="76" t="s">
        <v>76</v>
      </c>
      <c r="R49" s="77" t="s">
        <v>77</v>
      </c>
      <c r="S49" s="76"/>
      <c r="T49" s="76"/>
      <c r="U49" s="78" t="s">
        <v>1692</v>
      </c>
      <c r="V49" s="77" t="s">
        <v>1528</v>
      </c>
      <c r="W49" s="77" t="s">
        <v>1693</v>
      </c>
      <c r="X49" s="78" t="s">
        <v>891</v>
      </c>
      <c r="Y49" s="78" t="s">
        <v>891</v>
      </c>
      <c r="Z49" s="78">
        <v>5</v>
      </c>
      <c r="AA49" s="78">
        <v>5</v>
      </c>
      <c r="AB49" s="78">
        <v>0</v>
      </c>
      <c r="AC49" s="78">
        <v>0</v>
      </c>
      <c r="AD49" s="76">
        <v>20120326</v>
      </c>
      <c r="AE49" s="76">
        <v>20120326</v>
      </c>
      <c r="AF49" s="76">
        <v>11000</v>
      </c>
      <c r="AG49" s="80">
        <v>-9570</v>
      </c>
      <c r="AH49" s="79"/>
      <c r="AI49" s="79"/>
      <c r="AJ49" s="76">
        <f t="shared" si="12"/>
        <v>11000</v>
      </c>
      <c r="AK49" s="80">
        <v>-9570</v>
      </c>
      <c r="AL49" s="76"/>
      <c r="AM49" s="76"/>
      <c r="AN49" s="4" t="b">
        <f>COUNTIF(资产分类!B:B,以前年度!A49)=1</f>
        <v>1</v>
      </c>
      <c r="AO49" s="4" t="b">
        <f>COUNTIF(单位编码!C:C,H49)=1</f>
        <v>1</v>
      </c>
      <c r="AP49" s="4" t="b">
        <f t="shared" si="0"/>
        <v>1</v>
      </c>
      <c r="AQ49" s="4" t="b">
        <f>COUNTIF(业务范围!B:B,以前年度!L49)=1</f>
        <v>1</v>
      </c>
      <c r="AR49" s="4" t="b">
        <f>COUNTIF(成本中心!B:B,以前年度!M49)=1</f>
        <v>1</v>
      </c>
      <c r="AS49" s="4" t="b">
        <f>COUNTIF(成本中心!B:B,以前年度!N49)=1</f>
        <v>1</v>
      </c>
      <c r="AT49" s="4" t="b">
        <f>COUNTIF(资产状态!B:B,Q49)=1</f>
        <v>1</v>
      </c>
      <c r="AU49" s="4" t="b">
        <f>COUNTIF(资产增加、减少方式!B:C,以前年度!R49)=1</f>
        <v>1</v>
      </c>
      <c r="AV49" s="4" t="b">
        <f t="shared" si="1"/>
        <v>1</v>
      </c>
      <c r="AW49" s="4" t="b">
        <f>COUNTIF(折旧码!B:B,以前年度!X49)=1</f>
        <v>1</v>
      </c>
      <c r="AX49" s="5" t="b">
        <f t="shared" si="2"/>
        <v>1</v>
      </c>
      <c r="AY49" s="59">
        <f>IF(((2015-LEFT(AD49,4))*12+12-MID(AD49,5,2)+1)/(Z49*12+AB49)&gt;1,AF49*(1-VLOOKUP(X49,折旧码!B:D,3,FALSE)),AF49*(1-VLOOKUP(X49,折旧码!B:D,3,FALSE))*((2015-LEFT(AD49,4))*12+12-MID(AD49,5,2)+1)/(Z49*12+AB49))</f>
        <v>7590</v>
      </c>
      <c r="AZ49" s="60">
        <f t="shared" si="10"/>
        <v>-1980</v>
      </c>
      <c r="BA49" s="5">
        <f>IF(((2015-LEFT(AD49,4))*12+12-MID(AD49,5,2)+1)/(Z49*12+AB49)&gt;1,0, AF49*(1-VLOOKUP(X49,折旧码!B:D,3,FALSE))*(12/(Z49*12+AB49)))</f>
        <v>1980</v>
      </c>
      <c r="BB49" s="2">
        <f t="shared" si="4"/>
        <v>1980</v>
      </c>
      <c r="BC49" s="2">
        <f t="shared" si="5"/>
        <v>60</v>
      </c>
      <c r="BD49" s="2">
        <f t="shared" si="6"/>
        <v>57</v>
      </c>
      <c r="BE49" s="4" t="str">
        <f t="shared" si="7"/>
        <v>是</v>
      </c>
      <c r="BF49" s="56">
        <f t="shared" si="8"/>
        <v>0</v>
      </c>
      <c r="BG49" s="56">
        <f>IF(BE49="否",0,AF49*(1-VLOOKUP(X49,折旧码!B:D,3,FALSE))/BC49)</f>
        <v>165</v>
      </c>
      <c r="BH49" s="56">
        <f t="shared" si="9"/>
        <v>165</v>
      </c>
      <c r="BI49" s="4" t="b">
        <f>IF(OR(BE49="否",BC49&lt;=BD49),ROUND(AF49-ABS(AG49)-ABS(AI49)-AF49*VLOOKUP(X49,折旧码!B:D,3,FALSE),2)=0,ROUND(AF49-ABS(AG49)-ABS(AI49)-AF49*VLOOKUP(X49,折旧码!B:D,3,FALSE),2)&lt;&gt;0)</f>
        <v>1</v>
      </c>
      <c r="BJ49" s="4">
        <f>ROUND(AF49-ABS(AG49)-ABS(AI49)-AF49*VLOOKUP(X49,折旧码!B:D,3,FALSE),2)</f>
        <v>330</v>
      </c>
    </row>
    <row r="50" spans="1:62" ht="17.25" x14ac:dyDescent="0.35">
      <c r="A50" s="78" t="s">
        <v>476</v>
      </c>
      <c r="B50" s="76">
        <v>9776</v>
      </c>
      <c r="C50" s="76" t="s">
        <v>1694</v>
      </c>
      <c r="D50" s="76" t="s">
        <v>1680</v>
      </c>
      <c r="E50" s="77" t="s">
        <v>1540</v>
      </c>
      <c r="F50" s="77" t="s">
        <v>1695</v>
      </c>
      <c r="G50" s="78">
        <v>1</v>
      </c>
      <c r="H50" s="78" t="s">
        <v>1399</v>
      </c>
      <c r="I50" s="76">
        <v>20120430</v>
      </c>
      <c r="J50" s="76">
        <v>20120430</v>
      </c>
      <c r="K50" s="76">
        <v>20120430</v>
      </c>
      <c r="L50" s="78">
        <v>1001</v>
      </c>
      <c r="M50" s="76" t="s">
        <v>1533</v>
      </c>
      <c r="N50" s="76" t="s">
        <v>1533</v>
      </c>
      <c r="O50" s="76" t="s">
        <v>1534</v>
      </c>
      <c r="P50" s="76" t="s">
        <v>1540</v>
      </c>
      <c r="Q50" s="76" t="s">
        <v>76</v>
      </c>
      <c r="R50" s="77" t="s">
        <v>77</v>
      </c>
      <c r="S50" s="76"/>
      <c r="T50" s="76"/>
      <c r="U50" s="78" t="s">
        <v>1696</v>
      </c>
      <c r="V50" s="77" t="s">
        <v>1697</v>
      </c>
      <c r="W50" s="77" t="s">
        <v>1564</v>
      </c>
      <c r="X50" s="78" t="s">
        <v>891</v>
      </c>
      <c r="Y50" s="78" t="s">
        <v>891</v>
      </c>
      <c r="Z50" s="78">
        <v>5</v>
      </c>
      <c r="AA50" s="78">
        <v>5</v>
      </c>
      <c r="AB50" s="78">
        <v>0</v>
      </c>
      <c r="AC50" s="78">
        <v>0</v>
      </c>
      <c r="AD50" s="76">
        <v>20120528</v>
      </c>
      <c r="AE50" s="76">
        <v>20120528</v>
      </c>
      <c r="AF50" s="76">
        <v>1700</v>
      </c>
      <c r="AG50" s="80">
        <v>-1428</v>
      </c>
      <c r="AH50" s="79"/>
      <c r="AI50" s="79"/>
      <c r="AJ50" s="76">
        <f t="shared" si="12"/>
        <v>1700</v>
      </c>
      <c r="AK50" s="80">
        <v>-1428</v>
      </c>
      <c r="AL50" s="76"/>
      <c r="AM50" s="76"/>
      <c r="AN50" s="4" t="b">
        <f>COUNTIF(资产分类!B:B,以前年度!A50)=1</f>
        <v>1</v>
      </c>
      <c r="AO50" s="4" t="b">
        <f>COUNTIF(单位编码!C:C,H50)=1</f>
        <v>1</v>
      </c>
      <c r="AP50" s="4" t="b">
        <f t="shared" si="0"/>
        <v>1</v>
      </c>
      <c r="AQ50" s="4" t="b">
        <f>COUNTIF(业务范围!B:B,以前年度!L50)=1</f>
        <v>1</v>
      </c>
      <c r="AR50" s="4" t="b">
        <f>COUNTIF(成本中心!B:B,以前年度!M50)=1</f>
        <v>1</v>
      </c>
      <c r="AS50" s="4" t="b">
        <f>COUNTIF(成本中心!B:B,以前年度!N50)=1</f>
        <v>1</v>
      </c>
      <c r="AT50" s="4" t="b">
        <f>COUNTIF(资产状态!B:B,Q50)=1</f>
        <v>1</v>
      </c>
      <c r="AU50" s="4" t="b">
        <f>COUNTIF(资产增加、减少方式!B:C,以前年度!R50)=1</f>
        <v>1</v>
      </c>
      <c r="AV50" s="4" t="b">
        <f t="shared" si="1"/>
        <v>1</v>
      </c>
      <c r="AW50" s="4" t="b">
        <f>COUNTIF(折旧码!B:B,以前年度!X50)=1</f>
        <v>1</v>
      </c>
      <c r="AX50" s="5" t="b">
        <f t="shared" si="2"/>
        <v>1</v>
      </c>
      <c r="AY50" s="59">
        <f>IF(((2015-LEFT(AD50,4))*12+12-MID(AD50,5,2)+1)/(Z50*12+AB50)&gt;1,AF50*(1-VLOOKUP(X50,折旧码!B:D,3,FALSE)),AF50*(1-VLOOKUP(X50,折旧码!B:D,3,FALSE))*((2015-LEFT(AD50,4))*12+12-MID(AD50,5,2)+1)/(Z50*12+AB50))</f>
        <v>1122</v>
      </c>
      <c r="AZ50" s="60">
        <f t="shared" si="10"/>
        <v>-306</v>
      </c>
      <c r="BA50" s="5">
        <f>IF(((2015-LEFT(AD50,4))*12+12-MID(AD50,5,2)+1)/(Z50*12+AB50)&gt;1,0, AF50*(1-VLOOKUP(X50,折旧码!B:D,3,FALSE))*(12/(Z50*12+AB50)))</f>
        <v>306</v>
      </c>
      <c r="BB50" s="2">
        <f t="shared" si="4"/>
        <v>306</v>
      </c>
      <c r="BC50" s="2">
        <f t="shared" si="5"/>
        <v>60</v>
      </c>
      <c r="BD50" s="2">
        <f t="shared" si="6"/>
        <v>55</v>
      </c>
      <c r="BE50" s="4" t="str">
        <f t="shared" si="7"/>
        <v>是</v>
      </c>
      <c r="BF50" s="56">
        <f t="shared" si="8"/>
        <v>0</v>
      </c>
      <c r="BG50" s="56">
        <f>IF(BE50="否",0,AF50*(1-VLOOKUP(X50,折旧码!B:D,3,FALSE))/BC50)</f>
        <v>25.5</v>
      </c>
      <c r="BH50" s="56">
        <f t="shared" si="9"/>
        <v>25.5</v>
      </c>
      <c r="BI50" s="4" t="b">
        <f>IF(OR(BE50="否",BC50&lt;=BD50),ROUND(AF50-ABS(AG50)-ABS(AI50)-AF50*VLOOKUP(X50,折旧码!B:D,3,FALSE),2)=0,ROUND(AF50-ABS(AG50)-ABS(AI50)-AF50*VLOOKUP(X50,折旧码!B:D,3,FALSE),2)&lt;&gt;0)</f>
        <v>1</v>
      </c>
      <c r="BJ50" s="4">
        <f>ROUND(AF50-ABS(AG50)-ABS(AI50)-AF50*VLOOKUP(X50,折旧码!B:D,3,FALSE),2)</f>
        <v>102</v>
      </c>
    </row>
    <row r="51" spans="1:62" ht="17.25" x14ac:dyDescent="0.35">
      <c r="A51" s="78" t="s">
        <v>476</v>
      </c>
      <c r="B51" s="76">
        <v>9776</v>
      </c>
      <c r="C51" s="76" t="s">
        <v>211</v>
      </c>
      <c r="D51" s="76" t="s">
        <v>1550</v>
      </c>
      <c r="E51" s="77" t="s">
        <v>1540</v>
      </c>
      <c r="F51" s="77" t="s">
        <v>1541</v>
      </c>
      <c r="G51" s="78">
        <v>1</v>
      </c>
      <c r="H51" s="78" t="s">
        <v>471</v>
      </c>
      <c r="I51" s="76">
        <v>20120430</v>
      </c>
      <c r="J51" s="76">
        <v>20120430</v>
      </c>
      <c r="K51" s="76">
        <v>20120430</v>
      </c>
      <c r="L51" s="78">
        <v>1001</v>
      </c>
      <c r="M51" s="76" t="s">
        <v>1533</v>
      </c>
      <c r="N51" s="76" t="s">
        <v>1533</v>
      </c>
      <c r="O51" s="76" t="s">
        <v>1534</v>
      </c>
      <c r="P51" s="76" t="s">
        <v>1540</v>
      </c>
      <c r="Q51" s="76" t="s">
        <v>76</v>
      </c>
      <c r="R51" s="77" t="s">
        <v>77</v>
      </c>
      <c r="S51" s="76"/>
      <c r="T51" s="76"/>
      <c r="U51" s="78" t="s">
        <v>1660</v>
      </c>
      <c r="V51" s="77" t="s">
        <v>1537</v>
      </c>
      <c r="W51" s="77" t="s">
        <v>1564</v>
      </c>
      <c r="X51" s="78" t="s">
        <v>891</v>
      </c>
      <c r="Y51" s="78" t="s">
        <v>891</v>
      </c>
      <c r="Z51" s="78">
        <v>5</v>
      </c>
      <c r="AA51" s="78">
        <v>5</v>
      </c>
      <c r="AB51" s="78">
        <v>0</v>
      </c>
      <c r="AC51" s="78">
        <v>0</v>
      </c>
      <c r="AD51" s="76">
        <v>20120528</v>
      </c>
      <c r="AE51" s="76">
        <v>20120528</v>
      </c>
      <c r="AF51" s="76">
        <v>565</v>
      </c>
      <c r="AG51" s="80">
        <v>-474.88</v>
      </c>
      <c r="AH51" s="79"/>
      <c r="AI51" s="79"/>
      <c r="AJ51" s="76">
        <f t="shared" si="12"/>
        <v>565</v>
      </c>
      <c r="AK51" s="80">
        <v>-474.88</v>
      </c>
      <c r="AL51" s="76"/>
      <c r="AM51" s="76"/>
      <c r="AN51" s="4" t="b">
        <f>COUNTIF(资产分类!B:B,以前年度!A51)=1</f>
        <v>1</v>
      </c>
      <c r="AO51" s="4" t="b">
        <f>COUNTIF(单位编码!C:C,H51)=1</f>
        <v>1</v>
      </c>
      <c r="AP51" s="4" t="b">
        <f t="shared" si="0"/>
        <v>1</v>
      </c>
      <c r="AQ51" s="4" t="b">
        <f>COUNTIF(业务范围!B:B,以前年度!L51)=1</f>
        <v>1</v>
      </c>
      <c r="AR51" s="4" t="b">
        <f>COUNTIF(成本中心!B:B,以前年度!M51)=1</f>
        <v>1</v>
      </c>
      <c r="AS51" s="4" t="b">
        <f>COUNTIF(成本中心!B:B,以前年度!N51)=1</f>
        <v>1</v>
      </c>
      <c r="AT51" s="4" t="b">
        <f>COUNTIF(资产状态!B:B,Q51)=1</f>
        <v>1</v>
      </c>
      <c r="AU51" s="4" t="b">
        <f>COUNTIF(资产增加、减少方式!B:C,以前年度!R51)=1</f>
        <v>1</v>
      </c>
      <c r="AV51" s="4" t="b">
        <f t="shared" si="1"/>
        <v>1</v>
      </c>
      <c r="AW51" s="4" t="b">
        <f>COUNTIF(折旧码!B:B,以前年度!X51)=1</f>
        <v>1</v>
      </c>
      <c r="AX51" s="5" t="b">
        <f t="shared" si="2"/>
        <v>1</v>
      </c>
      <c r="AY51" s="59">
        <f>IF(((2015-LEFT(AD51,4))*12+12-MID(AD51,5,2)+1)/(Z51*12+AB51)&gt;1,AF51*(1-VLOOKUP(X51,折旧码!B:D,3,FALSE)),AF51*(1-VLOOKUP(X51,折旧码!B:D,3,FALSE))*((2015-LEFT(AD51,4))*12+12-MID(AD51,5,2)+1)/(Z51*12+AB51))</f>
        <v>372.9</v>
      </c>
      <c r="AZ51" s="60">
        <f t="shared" si="10"/>
        <v>-101.98000000000002</v>
      </c>
      <c r="BA51" s="5">
        <f>IF(((2015-LEFT(AD51,4))*12+12-MID(AD51,5,2)+1)/(Z51*12+AB51)&gt;1,0, AF51*(1-VLOOKUP(X51,折旧码!B:D,3,FALSE))*(12/(Z51*12+AB51)))</f>
        <v>101.7</v>
      </c>
      <c r="BB51" s="2">
        <f t="shared" si="4"/>
        <v>101.7</v>
      </c>
      <c r="BC51" s="2">
        <f t="shared" si="5"/>
        <v>60</v>
      </c>
      <c r="BD51" s="2">
        <f t="shared" si="6"/>
        <v>55</v>
      </c>
      <c r="BE51" s="4" t="str">
        <f t="shared" si="7"/>
        <v>是</v>
      </c>
      <c r="BF51" s="56">
        <f t="shared" si="8"/>
        <v>0</v>
      </c>
      <c r="BG51" s="56">
        <f>IF(BE51="否",0,AF51*(1-VLOOKUP(X51,折旧码!B:D,3,FALSE))/BC51)</f>
        <v>8.4749999999999996</v>
      </c>
      <c r="BH51" s="56">
        <f t="shared" si="9"/>
        <v>8.4749999999999996</v>
      </c>
      <c r="BI51" s="4" t="b">
        <f>IF(OR(BE51="否",BC51&lt;=BD51),ROUND(AF51-ABS(AG51)-ABS(AI51)-AF51*VLOOKUP(X51,折旧码!B:D,3,FALSE),2)=0,ROUND(AF51-ABS(AG51)-ABS(AI51)-AF51*VLOOKUP(X51,折旧码!B:D,3,FALSE),2)&lt;&gt;0)</f>
        <v>1</v>
      </c>
      <c r="BJ51" s="4">
        <f>ROUND(AF51-ABS(AG51)-ABS(AI51)-AF51*VLOOKUP(X51,折旧码!B:D,3,FALSE),2)</f>
        <v>33.619999999999997</v>
      </c>
    </row>
    <row r="52" spans="1:62" ht="17.25" x14ac:dyDescent="0.35">
      <c r="A52" s="78" t="s">
        <v>476</v>
      </c>
      <c r="B52" s="76">
        <v>9776</v>
      </c>
      <c r="C52" s="76" t="s">
        <v>1698</v>
      </c>
      <c r="D52" s="76" t="s">
        <v>1699</v>
      </c>
      <c r="E52" s="77" t="s">
        <v>1700</v>
      </c>
      <c r="F52" s="77" t="s">
        <v>1695</v>
      </c>
      <c r="G52" s="78">
        <v>2</v>
      </c>
      <c r="H52" s="78" t="s">
        <v>471</v>
      </c>
      <c r="I52" s="76">
        <v>20130131</v>
      </c>
      <c r="J52" s="76">
        <v>20130131</v>
      </c>
      <c r="K52" s="76">
        <v>20130131</v>
      </c>
      <c r="L52" s="78">
        <v>1001</v>
      </c>
      <c r="M52" s="76" t="s">
        <v>1533</v>
      </c>
      <c r="N52" s="76" t="s">
        <v>1533</v>
      </c>
      <c r="O52" s="76" t="s">
        <v>1701</v>
      </c>
      <c r="P52" s="76" t="s">
        <v>1700</v>
      </c>
      <c r="Q52" s="76" t="s">
        <v>76</v>
      </c>
      <c r="R52" s="77" t="s">
        <v>77</v>
      </c>
      <c r="S52" s="76"/>
      <c r="T52" s="76"/>
      <c r="U52" s="78" t="s">
        <v>1702</v>
      </c>
      <c r="V52" s="77" t="s">
        <v>1703</v>
      </c>
      <c r="W52" s="77" t="s">
        <v>1704</v>
      </c>
      <c r="X52" s="78" t="s">
        <v>891</v>
      </c>
      <c r="Y52" s="78" t="s">
        <v>891</v>
      </c>
      <c r="Z52" s="78">
        <v>5</v>
      </c>
      <c r="AA52" s="78">
        <v>5</v>
      </c>
      <c r="AB52" s="78">
        <v>0</v>
      </c>
      <c r="AC52" s="78">
        <v>0</v>
      </c>
      <c r="AD52" s="76">
        <v>20130229</v>
      </c>
      <c r="AE52" s="76">
        <v>20130229</v>
      </c>
      <c r="AF52" s="76">
        <v>600</v>
      </c>
      <c r="AG52" s="80">
        <v>-423</v>
      </c>
      <c r="AH52" s="79"/>
      <c r="AI52" s="79"/>
      <c r="AJ52" s="76">
        <f t="shared" si="12"/>
        <v>600</v>
      </c>
      <c r="AK52" s="80">
        <v>-423</v>
      </c>
      <c r="AL52" s="76"/>
      <c r="AM52" s="76"/>
      <c r="AN52" s="4" t="b">
        <f>COUNTIF(资产分类!B:B,以前年度!A52)=1</f>
        <v>1</v>
      </c>
      <c r="AO52" s="4" t="b">
        <f>COUNTIF(单位编码!C:C,H52)=1</f>
        <v>1</v>
      </c>
      <c r="AP52" s="4" t="b">
        <f t="shared" si="0"/>
        <v>1</v>
      </c>
      <c r="AQ52" s="4" t="b">
        <f>COUNTIF(业务范围!B:B,以前年度!L52)=1</f>
        <v>1</v>
      </c>
      <c r="AR52" s="4" t="b">
        <f>COUNTIF(成本中心!B:B,以前年度!M52)=1</f>
        <v>1</v>
      </c>
      <c r="AS52" s="4" t="b">
        <f>COUNTIF(成本中心!B:B,以前年度!N52)=1</f>
        <v>1</v>
      </c>
      <c r="AT52" s="4" t="b">
        <f>COUNTIF(资产状态!B:B,Q52)=1</f>
        <v>1</v>
      </c>
      <c r="AU52" s="4" t="b">
        <f>COUNTIF(资产增加、减少方式!B:C,以前年度!R52)=1</f>
        <v>1</v>
      </c>
      <c r="AV52" s="4" t="b">
        <f t="shared" si="1"/>
        <v>1</v>
      </c>
      <c r="AW52" s="4" t="b">
        <f>COUNTIF(折旧码!B:B,以前年度!X52)=1</f>
        <v>1</v>
      </c>
      <c r="AX52" s="5" t="b">
        <f t="shared" si="2"/>
        <v>1</v>
      </c>
      <c r="AY52" s="59">
        <f>IF(((2015-LEFT(AD52,4))*12+12-MID(AD52,5,2)+1)/(Z52*12+AB52)&gt;1,AF52*(1-VLOOKUP(X52,折旧码!B:D,3,FALSE)),AF52*(1-VLOOKUP(X52,折旧码!B:D,3,FALSE))*((2015-LEFT(AD52,4))*12+12-MID(AD52,5,2)+1)/(Z52*12+AB52))</f>
        <v>315</v>
      </c>
      <c r="AZ52" s="60">
        <f t="shared" si="10"/>
        <v>-108</v>
      </c>
      <c r="BA52" s="5">
        <f>IF(((2015-LEFT(AD52,4))*12+12-MID(AD52,5,2)+1)/(Z52*12+AB52)&gt;1,0, AF52*(1-VLOOKUP(X52,折旧码!B:D,3,FALSE))*(12/(Z52*12+AB52)))</f>
        <v>108</v>
      </c>
      <c r="BB52" s="2">
        <f t="shared" si="4"/>
        <v>108</v>
      </c>
      <c r="BC52" s="2">
        <f t="shared" si="5"/>
        <v>60</v>
      </c>
      <c r="BD52" s="2">
        <f t="shared" si="6"/>
        <v>46</v>
      </c>
      <c r="BE52" s="4" t="str">
        <f t="shared" si="7"/>
        <v>是</v>
      </c>
      <c r="BF52" s="56">
        <f t="shared" si="8"/>
        <v>0</v>
      </c>
      <c r="BG52" s="56">
        <f>IF(BE52="否",0,AF52*(1-VLOOKUP(X52,折旧码!B:D,3,FALSE))/BC52)</f>
        <v>9</v>
      </c>
      <c r="BH52" s="56">
        <f t="shared" si="9"/>
        <v>9</v>
      </c>
      <c r="BI52" s="4" t="b">
        <f>IF(OR(BE52="否",BC52&lt;=BD52),ROUND(AF52-ABS(AG52)-ABS(AI52)-AF52*VLOOKUP(X52,折旧码!B:D,3,FALSE),2)=0,ROUND(AF52-ABS(AG52)-ABS(AI52)-AF52*VLOOKUP(X52,折旧码!B:D,3,FALSE),2)&lt;&gt;0)</f>
        <v>1</v>
      </c>
      <c r="BJ52" s="4">
        <f>ROUND(AF52-ABS(AG52)-ABS(AI52)-AF52*VLOOKUP(X52,折旧码!B:D,3,FALSE),2)</f>
        <v>117</v>
      </c>
    </row>
    <row r="53" spans="1:62" ht="17.25" x14ac:dyDescent="0.35">
      <c r="A53" s="78" t="s">
        <v>476</v>
      </c>
      <c r="B53" s="76">
        <v>9776</v>
      </c>
      <c r="C53" s="76" t="s">
        <v>1705</v>
      </c>
      <c r="D53" s="76" t="s">
        <v>1699</v>
      </c>
      <c r="E53" s="77" t="s">
        <v>1700</v>
      </c>
      <c r="F53" s="77" t="s">
        <v>1695</v>
      </c>
      <c r="G53" s="78">
        <v>1</v>
      </c>
      <c r="H53" s="78" t="s">
        <v>1395</v>
      </c>
      <c r="I53" s="76">
        <v>20130531</v>
      </c>
      <c r="J53" s="76">
        <v>20130531</v>
      </c>
      <c r="K53" s="76">
        <v>20130531</v>
      </c>
      <c r="L53" s="78">
        <v>1001</v>
      </c>
      <c r="M53" s="76" t="s">
        <v>1546</v>
      </c>
      <c r="N53" s="76" t="s">
        <v>1546</v>
      </c>
      <c r="O53" s="76" t="s">
        <v>1547</v>
      </c>
      <c r="P53" s="76" t="s">
        <v>1700</v>
      </c>
      <c r="Q53" s="76" t="s">
        <v>76</v>
      </c>
      <c r="R53" s="77" t="s">
        <v>77</v>
      </c>
      <c r="S53" s="76"/>
      <c r="T53" s="76"/>
      <c r="U53" s="78" t="s">
        <v>1660</v>
      </c>
      <c r="V53" s="77" t="s">
        <v>1537</v>
      </c>
      <c r="W53" s="77" t="s">
        <v>1706</v>
      </c>
      <c r="X53" s="78" t="s">
        <v>891</v>
      </c>
      <c r="Y53" s="78" t="s">
        <v>891</v>
      </c>
      <c r="Z53" s="78">
        <v>5</v>
      </c>
      <c r="AA53" s="78">
        <v>5</v>
      </c>
      <c r="AB53" s="78">
        <v>0</v>
      </c>
      <c r="AC53" s="78">
        <v>0</v>
      </c>
      <c r="AD53" s="76">
        <v>20130629</v>
      </c>
      <c r="AE53" s="76">
        <v>20130629</v>
      </c>
      <c r="AF53" s="76">
        <v>4350</v>
      </c>
      <c r="AG53" s="80">
        <v>-2805.75</v>
      </c>
      <c r="AH53" s="79"/>
      <c r="AI53" s="79"/>
      <c r="AJ53" s="76">
        <f t="shared" si="12"/>
        <v>4350</v>
      </c>
      <c r="AK53" s="80">
        <v>-2805.75</v>
      </c>
      <c r="AL53" s="76"/>
      <c r="AM53" s="76"/>
      <c r="AN53" s="4" t="b">
        <f>COUNTIF(资产分类!B:B,以前年度!A53)=1</f>
        <v>1</v>
      </c>
      <c r="AO53" s="4" t="b">
        <f>COUNTIF(单位编码!C:C,H53)=1</f>
        <v>1</v>
      </c>
      <c r="AP53" s="4" t="b">
        <f t="shared" si="0"/>
        <v>1</v>
      </c>
      <c r="AQ53" s="4" t="b">
        <f>COUNTIF(业务范围!B:B,以前年度!L53)=1</f>
        <v>1</v>
      </c>
      <c r="AR53" s="4" t="b">
        <f>COUNTIF(成本中心!B:B,以前年度!M53)=1</f>
        <v>1</v>
      </c>
      <c r="AS53" s="4" t="b">
        <f>COUNTIF(成本中心!B:B,以前年度!N53)=1</f>
        <v>1</v>
      </c>
      <c r="AT53" s="4" t="b">
        <f>COUNTIF(资产状态!B:B,Q53)=1</f>
        <v>1</v>
      </c>
      <c r="AU53" s="4" t="b">
        <f>COUNTIF(资产增加、减少方式!B:C,以前年度!R53)=1</f>
        <v>1</v>
      </c>
      <c r="AV53" s="4" t="b">
        <f t="shared" si="1"/>
        <v>1</v>
      </c>
      <c r="AW53" s="4" t="b">
        <f>COUNTIF(折旧码!B:B,以前年度!X53)=1</f>
        <v>1</v>
      </c>
      <c r="AX53" s="5" t="b">
        <f t="shared" si="2"/>
        <v>1</v>
      </c>
      <c r="AY53" s="59">
        <f>IF(((2015-LEFT(AD53,4))*12+12-MID(AD53,5,2)+1)/(Z53*12+AB53)&gt;1,AF53*(1-VLOOKUP(X53,折旧码!B:D,3,FALSE)),AF53*(1-VLOOKUP(X53,折旧码!B:D,3,FALSE))*((2015-LEFT(AD53,4))*12+12-MID(AD53,5,2)+1)/(Z53*12+AB53))</f>
        <v>2022.75</v>
      </c>
      <c r="AZ53" s="60">
        <f t="shared" si="10"/>
        <v>-783</v>
      </c>
      <c r="BA53" s="5">
        <f>IF(((2015-LEFT(AD53,4))*12+12-MID(AD53,5,2)+1)/(Z53*12+AB53)&gt;1,0, AF53*(1-VLOOKUP(X53,折旧码!B:D,3,FALSE))*(12/(Z53*12+AB53)))</f>
        <v>783</v>
      </c>
      <c r="BB53" s="2">
        <f t="shared" si="4"/>
        <v>783</v>
      </c>
      <c r="BC53" s="2">
        <f t="shared" si="5"/>
        <v>60</v>
      </c>
      <c r="BD53" s="2">
        <f t="shared" si="6"/>
        <v>42</v>
      </c>
      <c r="BE53" s="4" t="str">
        <f t="shared" si="7"/>
        <v>是</v>
      </c>
      <c r="BF53" s="56">
        <f t="shared" si="8"/>
        <v>0</v>
      </c>
      <c r="BG53" s="56">
        <f>IF(BE53="否",0,AF53*(1-VLOOKUP(X53,折旧码!B:D,3,FALSE))/BC53)</f>
        <v>65.25</v>
      </c>
      <c r="BH53" s="56">
        <f t="shared" si="9"/>
        <v>65.25</v>
      </c>
      <c r="BI53" s="4" t="b">
        <f>IF(OR(BE53="否",BC53&lt;=BD53),ROUND(AF53-ABS(AG53)-ABS(AI53)-AF53*VLOOKUP(X53,折旧码!B:D,3,FALSE),2)=0,ROUND(AF53-ABS(AG53)-ABS(AI53)-AF53*VLOOKUP(X53,折旧码!B:D,3,FALSE),2)&lt;&gt;0)</f>
        <v>1</v>
      </c>
      <c r="BJ53" s="4">
        <f>ROUND(AF53-ABS(AG53)-ABS(AI53)-AF53*VLOOKUP(X53,折旧码!B:D,3,FALSE),2)</f>
        <v>1109.25</v>
      </c>
    </row>
    <row r="54" spans="1:62" ht="17.25" x14ac:dyDescent="0.35">
      <c r="A54" s="78" t="s">
        <v>476</v>
      </c>
      <c r="B54" s="76">
        <v>9776</v>
      </c>
      <c r="C54" s="76" t="s">
        <v>1707</v>
      </c>
      <c r="D54" s="76" t="s">
        <v>1708</v>
      </c>
      <c r="E54" s="77" t="s">
        <v>1700</v>
      </c>
      <c r="F54" s="77" t="s">
        <v>1695</v>
      </c>
      <c r="G54" s="78">
        <v>1</v>
      </c>
      <c r="H54" s="78" t="s">
        <v>1395</v>
      </c>
      <c r="I54" s="76">
        <v>20130531</v>
      </c>
      <c r="J54" s="76">
        <v>20130531</v>
      </c>
      <c r="K54" s="76">
        <v>20130531</v>
      </c>
      <c r="L54" s="78">
        <v>1001</v>
      </c>
      <c r="M54" s="76" t="s">
        <v>1546</v>
      </c>
      <c r="N54" s="76" t="s">
        <v>1546</v>
      </c>
      <c r="O54" s="76" t="s">
        <v>1547</v>
      </c>
      <c r="P54" s="76" t="s">
        <v>1700</v>
      </c>
      <c r="Q54" s="76" t="s">
        <v>76</v>
      </c>
      <c r="R54" s="77" t="s">
        <v>77</v>
      </c>
      <c r="S54" s="76"/>
      <c r="T54" s="76"/>
      <c r="U54" s="78" t="s">
        <v>1660</v>
      </c>
      <c r="V54" s="77" t="s">
        <v>1537</v>
      </c>
      <c r="W54" s="77" t="s">
        <v>1706</v>
      </c>
      <c r="X54" s="78" t="s">
        <v>891</v>
      </c>
      <c r="Y54" s="78" t="str">
        <f>X54</f>
        <v>Z03</v>
      </c>
      <c r="Z54" s="78">
        <v>5</v>
      </c>
      <c r="AA54" s="78">
        <v>5</v>
      </c>
      <c r="AB54" s="78">
        <v>0</v>
      </c>
      <c r="AC54" s="78">
        <v>0</v>
      </c>
      <c r="AD54" s="76">
        <v>20130629</v>
      </c>
      <c r="AE54" s="76">
        <v>20130629</v>
      </c>
      <c r="AF54" s="76">
        <v>200</v>
      </c>
      <c r="AG54" s="80">
        <v>-129</v>
      </c>
      <c r="AH54" s="79"/>
      <c r="AI54" s="79"/>
      <c r="AJ54" s="76">
        <f t="shared" si="12"/>
        <v>200</v>
      </c>
      <c r="AK54" s="80">
        <v>-129</v>
      </c>
      <c r="AL54" s="76"/>
      <c r="AM54" s="76"/>
      <c r="AN54" s="4" t="b">
        <f>COUNTIF(资产分类!B:B,以前年度!A54)=1</f>
        <v>1</v>
      </c>
      <c r="AO54" s="4" t="b">
        <f>COUNTIF(单位编码!C:C,H54)=1</f>
        <v>1</v>
      </c>
      <c r="AP54" s="4" t="b">
        <f t="shared" si="0"/>
        <v>1</v>
      </c>
      <c r="AQ54" s="4" t="b">
        <f>COUNTIF(业务范围!B:B,以前年度!L54)=1</f>
        <v>1</v>
      </c>
      <c r="AR54" s="4" t="b">
        <f>COUNTIF(成本中心!B:B,以前年度!M54)=1</f>
        <v>1</v>
      </c>
      <c r="AS54" s="4" t="b">
        <f>COUNTIF(成本中心!B:B,以前年度!N54)=1</f>
        <v>1</v>
      </c>
      <c r="AT54" s="4" t="b">
        <f>COUNTIF(资产状态!B:B,Q54)=1</f>
        <v>1</v>
      </c>
      <c r="AU54" s="4" t="b">
        <f>COUNTIF(资产增加、减少方式!B:C,以前年度!R54)=1</f>
        <v>1</v>
      </c>
      <c r="AV54" s="4" t="b">
        <f t="shared" si="1"/>
        <v>1</v>
      </c>
      <c r="AW54" s="4" t="b">
        <f>COUNTIF(折旧码!B:B,以前年度!X54)=1</f>
        <v>1</v>
      </c>
      <c r="AX54" s="5" t="b">
        <f t="shared" si="2"/>
        <v>1</v>
      </c>
      <c r="AY54" s="59">
        <f>IF(((2015-LEFT(AD54,4))*12+12-MID(AD54,5,2)+1)/(Z54*12+AB54)&gt;1,AF54*(1-VLOOKUP(X54,折旧码!B:D,3,FALSE)),AF54*(1-VLOOKUP(X54,折旧码!B:D,3,FALSE))*((2015-LEFT(AD54,4))*12+12-MID(AD54,5,2)+1)/(Z54*12+AB54))</f>
        <v>93</v>
      </c>
      <c r="AZ54" s="60">
        <f t="shared" si="10"/>
        <v>-36</v>
      </c>
      <c r="BA54" s="5">
        <f>IF(((2015-LEFT(AD54,4))*12+12-MID(AD54,5,2)+1)/(Z54*12+AB54)&gt;1,0, AF54*(1-VLOOKUP(X54,折旧码!B:D,3,FALSE))*(12/(Z54*12+AB54)))</f>
        <v>36</v>
      </c>
      <c r="BB54" s="2">
        <f t="shared" si="4"/>
        <v>36</v>
      </c>
      <c r="BC54" s="2">
        <f t="shared" si="5"/>
        <v>60</v>
      </c>
      <c r="BD54" s="2">
        <f t="shared" si="6"/>
        <v>42</v>
      </c>
      <c r="BE54" s="4" t="str">
        <f t="shared" si="7"/>
        <v>是</v>
      </c>
      <c r="BF54" s="56">
        <f t="shared" si="8"/>
        <v>0</v>
      </c>
      <c r="BG54" s="56">
        <f>IF(BE54="否",0,AF54*(1-VLOOKUP(X54,折旧码!B:D,3,FALSE))/BC54)</f>
        <v>3</v>
      </c>
      <c r="BH54" s="56">
        <f t="shared" si="9"/>
        <v>3</v>
      </c>
      <c r="BI54" s="4" t="b">
        <f>IF(OR(BE54="否",BC54&lt;=BD54),ROUND(AF54-ABS(AG54)-ABS(AI54)-AF54*VLOOKUP(X54,折旧码!B:D,3,FALSE),2)=0,ROUND(AF54-ABS(AG54)-ABS(AI54)-AF54*VLOOKUP(X54,折旧码!B:D,3,FALSE),2)&lt;&gt;0)</f>
        <v>1</v>
      </c>
      <c r="BJ54" s="4">
        <f>ROUND(AF54-ABS(AG54)-ABS(AI54)-AF54*VLOOKUP(X54,折旧码!B:D,3,FALSE),2)</f>
        <v>51</v>
      </c>
    </row>
    <row r="55" spans="1:62" ht="17.25" x14ac:dyDescent="0.35">
      <c r="A55" s="78" t="s">
        <v>476</v>
      </c>
      <c r="B55" s="76">
        <v>9776</v>
      </c>
      <c r="C55" s="76" t="s">
        <v>1705</v>
      </c>
      <c r="D55" s="76" t="s">
        <v>1709</v>
      </c>
      <c r="E55" s="77" t="s">
        <v>1700</v>
      </c>
      <c r="F55" s="77" t="s">
        <v>1695</v>
      </c>
      <c r="G55" s="78">
        <v>1</v>
      </c>
      <c r="H55" s="78" t="s">
        <v>1395</v>
      </c>
      <c r="I55" s="76">
        <v>20130531</v>
      </c>
      <c r="J55" s="76">
        <v>20130531</v>
      </c>
      <c r="K55" s="76">
        <v>20130531</v>
      </c>
      <c r="L55" s="78">
        <v>1001</v>
      </c>
      <c r="M55" s="76" t="s">
        <v>1546</v>
      </c>
      <c r="N55" s="76" t="s">
        <v>1546</v>
      </c>
      <c r="O55" s="76" t="s">
        <v>1547</v>
      </c>
      <c r="P55" s="76" t="s">
        <v>1700</v>
      </c>
      <c r="Q55" s="76" t="s">
        <v>76</v>
      </c>
      <c r="R55" s="77" t="s">
        <v>77</v>
      </c>
      <c r="S55" s="76"/>
      <c r="T55" s="76"/>
      <c r="U55" s="78" t="s">
        <v>1660</v>
      </c>
      <c r="V55" s="77" t="s">
        <v>1537</v>
      </c>
      <c r="W55" s="77" t="s">
        <v>1706</v>
      </c>
      <c r="X55" s="78" t="s">
        <v>891</v>
      </c>
      <c r="Y55" s="78" t="str">
        <f t="shared" ref="Y55:Y57" si="13">X55</f>
        <v>Z03</v>
      </c>
      <c r="Z55" s="78">
        <v>5</v>
      </c>
      <c r="AA55" s="78">
        <v>5</v>
      </c>
      <c r="AB55" s="78">
        <v>0</v>
      </c>
      <c r="AC55" s="78">
        <v>0</v>
      </c>
      <c r="AD55" s="76">
        <v>20130629</v>
      </c>
      <c r="AE55" s="76">
        <v>20130629</v>
      </c>
      <c r="AF55" s="76">
        <v>200</v>
      </c>
      <c r="AG55" s="80">
        <v>-129</v>
      </c>
      <c r="AH55" s="79"/>
      <c r="AI55" s="79"/>
      <c r="AJ55" s="76">
        <f t="shared" si="12"/>
        <v>200</v>
      </c>
      <c r="AK55" s="80">
        <v>-129</v>
      </c>
      <c r="AL55" s="76"/>
      <c r="AM55" s="76"/>
      <c r="AN55" s="4" t="b">
        <f>COUNTIF(资产分类!B:B,以前年度!A55)=1</f>
        <v>1</v>
      </c>
      <c r="AO55" s="4" t="b">
        <f>COUNTIF(单位编码!C:C,H55)=1</f>
        <v>1</v>
      </c>
      <c r="AP55" s="4" t="b">
        <f t="shared" si="0"/>
        <v>1</v>
      </c>
      <c r="AQ55" s="4" t="b">
        <f>COUNTIF(业务范围!B:B,以前年度!L55)=1</f>
        <v>1</v>
      </c>
      <c r="AR55" s="4" t="b">
        <f>COUNTIF(成本中心!B:B,以前年度!M55)=1</f>
        <v>1</v>
      </c>
      <c r="AS55" s="4" t="b">
        <f>COUNTIF(成本中心!B:B,以前年度!N55)=1</f>
        <v>1</v>
      </c>
      <c r="AT55" s="4" t="b">
        <f>COUNTIF(资产状态!B:B,Q55)=1</f>
        <v>1</v>
      </c>
      <c r="AU55" s="4" t="b">
        <f>COUNTIF(资产增加、减少方式!B:C,以前年度!R55)=1</f>
        <v>1</v>
      </c>
      <c r="AV55" s="4" t="b">
        <f t="shared" si="1"/>
        <v>1</v>
      </c>
      <c r="AW55" s="4" t="b">
        <f>COUNTIF(折旧码!B:B,以前年度!X55)=1</f>
        <v>1</v>
      </c>
      <c r="AX55" s="5" t="b">
        <f t="shared" si="2"/>
        <v>1</v>
      </c>
      <c r="AY55" s="59">
        <f>IF(((2015-LEFT(AD55,4))*12+12-MID(AD55,5,2)+1)/(Z55*12+AB55)&gt;1,AF55*(1-VLOOKUP(X55,折旧码!B:D,3,FALSE)),AF55*(1-VLOOKUP(X55,折旧码!B:D,3,FALSE))*((2015-LEFT(AD55,4))*12+12-MID(AD55,5,2)+1)/(Z55*12+AB55))</f>
        <v>93</v>
      </c>
      <c r="AZ55" s="60">
        <f t="shared" si="10"/>
        <v>-36</v>
      </c>
      <c r="BA55" s="5">
        <f>IF(((2015-LEFT(AD55,4))*12+12-MID(AD55,5,2)+1)/(Z55*12+AB55)&gt;1,0, AF55*(1-VLOOKUP(X55,折旧码!B:D,3,FALSE))*(12/(Z55*12+AB55)))</f>
        <v>36</v>
      </c>
      <c r="BB55" s="2">
        <f t="shared" si="4"/>
        <v>36</v>
      </c>
      <c r="BC55" s="2">
        <f t="shared" si="5"/>
        <v>60</v>
      </c>
      <c r="BD55" s="2">
        <f t="shared" si="6"/>
        <v>42</v>
      </c>
      <c r="BE55" s="4" t="str">
        <f t="shared" si="7"/>
        <v>是</v>
      </c>
      <c r="BF55" s="56">
        <f t="shared" si="8"/>
        <v>0</v>
      </c>
      <c r="BG55" s="56">
        <f>IF(BE55="否",0,AF55*(1-VLOOKUP(X55,折旧码!B:D,3,FALSE))/BC55)</f>
        <v>3</v>
      </c>
      <c r="BH55" s="56">
        <f t="shared" si="9"/>
        <v>3</v>
      </c>
      <c r="BI55" s="4" t="b">
        <f>IF(OR(BE55="否",BC55&lt;=BD55),ROUND(AF55-ABS(AG55)-ABS(AI55)-AF55*VLOOKUP(X55,折旧码!B:D,3,FALSE),2)=0,ROUND(AF55-ABS(AG55)-ABS(AI55)-AF55*VLOOKUP(X55,折旧码!B:D,3,FALSE),2)&lt;&gt;0)</f>
        <v>1</v>
      </c>
      <c r="BJ55" s="4">
        <f>ROUND(AF55-ABS(AG55)-ABS(AI55)-AF55*VLOOKUP(X55,折旧码!B:D,3,FALSE),2)</f>
        <v>51</v>
      </c>
    </row>
    <row r="56" spans="1:62" ht="17.25" x14ac:dyDescent="0.35">
      <c r="A56" s="78" t="s">
        <v>476</v>
      </c>
      <c r="B56" s="76">
        <v>9776</v>
      </c>
      <c r="C56" s="76" t="s">
        <v>1710</v>
      </c>
      <c r="D56" s="76" t="s">
        <v>1711</v>
      </c>
      <c r="E56" s="77" t="s">
        <v>1700</v>
      </c>
      <c r="F56" s="77" t="s">
        <v>1695</v>
      </c>
      <c r="G56" s="78">
        <v>1</v>
      </c>
      <c r="H56" s="78" t="s">
        <v>273</v>
      </c>
      <c r="I56" s="76">
        <v>20130831</v>
      </c>
      <c r="J56" s="76">
        <v>20130831</v>
      </c>
      <c r="K56" s="76">
        <v>20130831</v>
      </c>
      <c r="L56" s="78">
        <v>1001</v>
      </c>
      <c r="M56" s="76" t="s">
        <v>1546</v>
      </c>
      <c r="N56" s="76" t="s">
        <v>1546</v>
      </c>
      <c r="O56" s="76" t="s">
        <v>1547</v>
      </c>
      <c r="P56" s="76" t="s">
        <v>1700</v>
      </c>
      <c r="Q56" s="76" t="s">
        <v>76</v>
      </c>
      <c r="R56" s="77" t="s">
        <v>77</v>
      </c>
      <c r="S56" s="76"/>
      <c r="T56" s="76"/>
      <c r="U56" s="78" t="s">
        <v>1660</v>
      </c>
      <c r="V56" s="77" t="s">
        <v>1537</v>
      </c>
      <c r="W56" s="78" t="s">
        <v>1712</v>
      </c>
      <c r="X56" s="78" t="s">
        <v>891</v>
      </c>
      <c r="Y56" s="78" t="str">
        <f t="shared" si="13"/>
        <v>Z03</v>
      </c>
      <c r="Z56" s="78">
        <v>5</v>
      </c>
      <c r="AA56" s="78">
        <v>5</v>
      </c>
      <c r="AB56" s="78">
        <v>0</v>
      </c>
      <c r="AC56" s="78">
        <v>0</v>
      </c>
      <c r="AD56" s="76">
        <v>20130929</v>
      </c>
      <c r="AE56" s="76">
        <v>20130929</v>
      </c>
      <c r="AF56" s="76">
        <v>6250</v>
      </c>
      <c r="AG56" s="80">
        <v>-3750</v>
      </c>
      <c r="AH56" s="79"/>
      <c r="AI56" s="79"/>
      <c r="AJ56" s="76">
        <f t="shared" si="12"/>
        <v>6250</v>
      </c>
      <c r="AK56" s="80">
        <v>-3750</v>
      </c>
      <c r="AL56" s="76"/>
      <c r="AM56" s="76"/>
      <c r="AN56" s="4" t="b">
        <f>COUNTIF(资产分类!B:B,以前年度!A56)=1</f>
        <v>1</v>
      </c>
      <c r="AO56" s="4" t="b">
        <f>COUNTIF(单位编码!C:C,H56)=1</f>
        <v>1</v>
      </c>
      <c r="AP56" s="4" t="b">
        <f t="shared" si="0"/>
        <v>1</v>
      </c>
      <c r="AQ56" s="4" t="b">
        <f>COUNTIF(业务范围!B:B,以前年度!L56)=1</f>
        <v>1</v>
      </c>
      <c r="AR56" s="4" t="b">
        <f>COUNTIF(成本中心!B:B,以前年度!M56)=1</f>
        <v>1</v>
      </c>
      <c r="AS56" s="4" t="b">
        <f>COUNTIF(成本中心!B:B,以前年度!N56)=1</f>
        <v>1</v>
      </c>
      <c r="AT56" s="4" t="b">
        <f>COUNTIF(资产状态!B:B,Q56)=1</f>
        <v>1</v>
      </c>
      <c r="AU56" s="4" t="b">
        <f>COUNTIF(资产增加、减少方式!B:C,以前年度!R56)=1</f>
        <v>1</v>
      </c>
      <c r="AV56" s="4" t="b">
        <f t="shared" si="1"/>
        <v>1</v>
      </c>
      <c r="AW56" s="4" t="b">
        <f>COUNTIF(折旧码!B:B,以前年度!X56)=1</f>
        <v>1</v>
      </c>
      <c r="AX56" s="5" t="b">
        <f t="shared" si="2"/>
        <v>1</v>
      </c>
      <c r="AY56" s="59">
        <f>IF(((2015-LEFT(AD56,4))*12+12-MID(AD56,5,2)+1)/(Z56*12+AB56)&gt;1,AF56*(1-VLOOKUP(X56,折旧码!B:D,3,FALSE)),AF56*(1-VLOOKUP(X56,折旧码!B:D,3,FALSE))*((2015-LEFT(AD56,4))*12+12-MID(AD56,5,2)+1)/(Z56*12+AB56))</f>
        <v>2625</v>
      </c>
      <c r="AZ56" s="60">
        <f t="shared" si="10"/>
        <v>-1125</v>
      </c>
      <c r="BA56" s="5">
        <f>IF(((2015-LEFT(AD56,4))*12+12-MID(AD56,5,2)+1)/(Z56*12+AB56)&gt;1,0, AF56*(1-VLOOKUP(X56,折旧码!B:D,3,FALSE))*(12/(Z56*12+AB56)))</f>
        <v>1125</v>
      </c>
      <c r="BB56" s="2">
        <f t="shared" si="4"/>
        <v>1125</v>
      </c>
      <c r="BC56" s="2">
        <f t="shared" si="5"/>
        <v>60</v>
      </c>
      <c r="BD56" s="2">
        <f t="shared" si="6"/>
        <v>39</v>
      </c>
      <c r="BE56" s="4" t="str">
        <f t="shared" si="7"/>
        <v>是</v>
      </c>
      <c r="BF56" s="56">
        <f t="shared" si="8"/>
        <v>0</v>
      </c>
      <c r="BG56" s="56">
        <f>IF(BE56="否",0,AF56*(1-VLOOKUP(X56,折旧码!B:D,3,FALSE))/BC56)</f>
        <v>93.75</v>
      </c>
      <c r="BH56" s="56">
        <f t="shared" si="9"/>
        <v>93.75</v>
      </c>
      <c r="BI56" s="4" t="b">
        <f>IF(OR(BE56="否",BC56&lt;=BD56),ROUND(AF56-ABS(AG56)-ABS(AI56)-AF56*VLOOKUP(X56,折旧码!B:D,3,FALSE),2)=0,ROUND(AF56-ABS(AG56)-ABS(AI56)-AF56*VLOOKUP(X56,折旧码!B:D,3,FALSE),2)&lt;&gt;0)</f>
        <v>1</v>
      </c>
      <c r="BJ56" s="4">
        <f>ROUND(AF56-ABS(AG56)-ABS(AI56)-AF56*VLOOKUP(X56,折旧码!B:D,3,FALSE),2)</f>
        <v>1875</v>
      </c>
    </row>
    <row r="57" spans="1:62" ht="17.25" x14ac:dyDescent="0.35">
      <c r="A57" s="78" t="s">
        <v>476</v>
      </c>
      <c r="B57" s="76">
        <v>9776</v>
      </c>
      <c r="C57" s="76" t="s">
        <v>1713</v>
      </c>
      <c r="D57" s="76" t="s">
        <v>1708</v>
      </c>
      <c r="E57" s="77" t="s">
        <v>1700</v>
      </c>
      <c r="F57" s="78" t="s">
        <v>1695</v>
      </c>
      <c r="G57" s="78">
        <v>1</v>
      </c>
      <c r="H57" s="78" t="s">
        <v>471</v>
      </c>
      <c r="I57" s="76">
        <v>20130930</v>
      </c>
      <c r="J57" s="76">
        <v>20130930</v>
      </c>
      <c r="K57" s="76">
        <v>20130930</v>
      </c>
      <c r="L57" s="78">
        <v>1001</v>
      </c>
      <c r="M57" s="76" t="s">
        <v>1533</v>
      </c>
      <c r="N57" s="76" t="s">
        <v>1533</v>
      </c>
      <c r="O57" s="76" t="s">
        <v>1534</v>
      </c>
      <c r="P57" s="76" t="s">
        <v>1700</v>
      </c>
      <c r="Q57" s="76" t="s">
        <v>76</v>
      </c>
      <c r="R57" s="77" t="s">
        <v>77</v>
      </c>
      <c r="S57" s="76"/>
      <c r="T57" s="76"/>
      <c r="U57" s="78" t="s">
        <v>1660</v>
      </c>
      <c r="V57" s="77" t="s">
        <v>1537</v>
      </c>
      <c r="W57" s="77" t="s">
        <v>1704</v>
      </c>
      <c r="X57" s="78" t="s">
        <v>891</v>
      </c>
      <c r="Y57" s="78" t="str">
        <f t="shared" si="13"/>
        <v>Z03</v>
      </c>
      <c r="Z57" s="78">
        <v>5</v>
      </c>
      <c r="AA57" s="78">
        <v>5</v>
      </c>
      <c r="AB57" s="78">
        <v>0</v>
      </c>
      <c r="AC57" s="78">
        <v>0</v>
      </c>
      <c r="AD57" s="76">
        <v>20131028</v>
      </c>
      <c r="AE57" s="76">
        <v>20131028</v>
      </c>
      <c r="AF57" s="76">
        <v>1950</v>
      </c>
      <c r="AG57" s="80">
        <v>-1140.75</v>
      </c>
      <c r="AH57" s="79"/>
      <c r="AI57" s="79"/>
      <c r="AJ57" s="76">
        <f t="shared" si="12"/>
        <v>1950</v>
      </c>
      <c r="AK57" s="80">
        <v>-1140.75</v>
      </c>
      <c r="AL57" s="76"/>
      <c r="AM57" s="76"/>
      <c r="AN57" s="4" t="b">
        <f>COUNTIF(资产分类!B:B,以前年度!A57)=1</f>
        <v>1</v>
      </c>
      <c r="AO57" s="4" t="b">
        <f>COUNTIF(单位编码!C:C,H57)=1</f>
        <v>1</v>
      </c>
      <c r="AP57" s="4" t="b">
        <f t="shared" si="0"/>
        <v>1</v>
      </c>
      <c r="AQ57" s="4" t="b">
        <f>COUNTIF(业务范围!B:B,以前年度!L57)=1</f>
        <v>1</v>
      </c>
      <c r="AR57" s="4" t="b">
        <f>COUNTIF(成本中心!B:B,以前年度!M57)=1</f>
        <v>1</v>
      </c>
      <c r="AS57" s="4" t="b">
        <f>COUNTIF(成本中心!B:B,以前年度!N57)=1</f>
        <v>1</v>
      </c>
      <c r="AT57" s="4" t="b">
        <f>COUNTIF(资产状态!B:B,Q57)=1</f>
        <v>1</v>
      </c>
      <c r="AU57" s="4" t="b">
        <f>COUNTIF(资产增加、减少方式!B:C,以前年度!R57)=1</f>
        <v>1</v>
      </c>
      <c r="AV57" s="4" t="b">
        <f t="shared" si="1"/>
        <v>1</v>
      </c>
      <c r="AW57" s="4" t="b">
        <f>COUNTIF(折旧码!B:B,以前年度!X57)=1</f>
        <v>1</v>
      </c>
      <c r="AX57" s="5" t="b">
        <f t="shared" si="2"/>
        <v>1</v>
      </c>
      <c r="AY57" s="59">
        <f>IF(((2015-LEFT(AD57,4))*12+12-MID(AD57,5,2)+1)/(Z57*12+AB57)&gt;1,AF57*(1-VLOOKUP(X57,折旧码!B:D,3,FALSE)),AF57*(1-VLOOKUP(X57,折旧码!B:D,3,FALSE))*((2015-LEFT(AD57,4))*12+12-MID(AD57,5,2)+1)/(Z57*12+AB57))</f>
        <v>789.75</v>
      </c>
      <c r="AZ57" s="60">
        <f t="shared" si="10"/>
        <v>-351</v>
      </c>
      <c r="BA57" s="5">
        <f>IF(((2015-LEFT(AD57,4))*12+12-MID(AD57,5,2)+1)/(Z57*12+AB57)&gt;1,0, AF57*(1-VLOOKUP(X57,折旧码!B:D,3,FALSE))*(12/(Z57*12+AB57)))</f>
        <v>351</v>
      </c>
      <c r="BB57" s="2">
        <f t="shared" si="4"/>
        <v>351</v>
      </c>
      <c r="BC57" s="2">
        <f t="shared" si="5"/>
        <v>60</v>
      </c>
      <c r="BD57" s="2">
        <f t="shared" si="6"/>
        <v>38</v>
      </c>
      <c r="BE57" s="4" t="str">
        <f t="shared" si="7"/>
        <v>是</v>
      </c>
      <c r="BF57" s="56">
        <f t="shared" si="8"/>
        <v>0</v>
      </c>
      <c r="BG57" s="56">
        <f>IF(BE57="否",0,AF57*(1-VLOOKUP(X57,折旧码!B:D,3,FALSE))/BC57)</f>
        <v>29.25</v>
      </c>
      <c r="BH57" s="56">
        <f t="shared" si="9"/>
        <v>29.25</v>
      </c>
      <c r="BI57" s="4" t="b">
        <f>IF(OR(BE57="否",BC57&lt;=BD57),ROUND(AF57-ABS(AG57)-ABS(AI57)-AF57*VLOOKUP(X57,折旧码!B:D,3,FALSE),2)=0,ROUND(AF57-ABS(AG57)-ABS(AI57)-AF57*VLOOKUP(X57,折旧码!B:D,3,FALSE),2)&lt;&gt;0)</f>
        <v>1</v>
      </c>
      <c r="BJ57" s="4">
        <f>ROUND(AF57-ABS(AG57)-ABS(AI57)-AF57*VLOOKUP(X57,折旧码!B:D,3,FALSE),2)</f>
        <v>614.25</v>
      </c>
    </row>
    <row r="58" spans="1:62" ht="17.25" x14ac:dyDescent="0.35">
      <c r="A58" s="78" t="s">
        <v>476</v>
      </c>
      <c r="B58" s="76">
        <v>9776</v>
      </c>
      <c r="C58" s="76" t="s">
        <v>1714</v>
      </c>
      <c r="D58" s="76" t="s">
        <v>1591</v>
      </c>
      <c r="E58" s="77" t="s">
        <v>1700</v>
      </c>
      <c r="F58" s="78" t="s">
        <v>1695</v>
      </c>
      <c r="G58" s="78">
        <v>2</v>
      </c>
      <c r="H58" s="78" t="s">
        <v>471</v>
      </c>
      <c r="I58" s="76">
        <v>20140131</v>
      </c>
      <c r="J58" s="76">
        <v>20140131</v>
      </c>
      <c r="K58" s="76">
        <v>20140131</v>
      </c>
      <c r="L58" s="78">
        <v>1001</v>
      </c>
      <c r="M58" s="76" t="s">
        <v>1533</v>
      </c>
      <c r="N58" s="76" t="s">
        <v>1533</v>
      </c>
      <c r="O58" s="76" t="s">
        <v>1534</v>
      </c>
      <c r="P58" s="76" t="s">
        <v>1700</v>
      </c>
      <c r="Q58" s="76" t="s">
        <v>76</v>
      </c>
      <c r="R58" s="77" t="s">
        <v>77</v>
      </c>
      <c r="S58" s="76"/>
      <c r="T58" s="76"/>
      <c r="U58" s="78" t="s">
        <v>1660</v>
      </c>
      <c r="V58" s="77" t="s">
        <v>1537</v>
      </c>
      <c r="W58" s="77" t="s">
        <v>1704</v>
      </c>
      <c r="X58" s="78" t="s">
        <v>891</v>
      </c>
      <c r="Y58" s="78" t="s">
        <v>891</v>
      </c>
      <c r="Z58" s="78">
        <v>5</v>
      </c>
      <c r="AA58" s="78">
        <v>5</v>
      </c>
      <c r="AB58" s="78">
        <v>0</v>
      </c>
      <c r="AC58" s="78">
        <v>0</v>
      </c>
      <c r="AD58" s="76">
        <v>20140229</v>
      </c>
      <c r="AE58" s="76">
        <v>20140229</v>
      </c>
      <c r="AF58" s="76">
        <v>1900</v>
      </c>
      <c r="AG58" s="80">
        <v>-997.5</v>
      </c>
      <c r="AH58" s="79"/>
      <c r="AI58" s="79"/>
      <c r="AJ58" s="76">
        <f t="shared" si="12"/>
        <v>1900</v>
      </c>
      <c r="AK58" s="80">
        <v>-997.5</v>
      </c>
      <c r="AL58" s="76"/>
      <c r="AM58" s="76"/>
      <c r="AN58" s="4" t="b">
        <f>COUNTIF(资产分类!B:B,以前年度!A58)=1</f>
        <v>1</v>
      </c>
      <c r="AO58" s="4" t="b">
        <f>COUNTIF(单位编码!C:C,H58)=1</f>
        <v>1</v>
      </c>
      <c r="AP58" s="4" t="b">
        <f t="shared" si="0"/>
        <v>1</v>
      </c>
      <c r="AQ58" s="4" t="b">
        <f>COUNTIF(业务范围!B:B,以前年度!L58)=1</f>
        <v>1</v>
      </c>
      <c r="AR58" s="4" t="b">
        <f>COUNTIF(成本中心!B:B,以前年度!M58)=1</f>
        <v>1</v>
      </c>
      <c r="AS58" s="4" t="b">
        <f>COUNTIF(成本中心!B:B,以前年度!N58)=1</f>
        <v>1</v>
      </c>
      <c r="AT58" s="4" t="b">
        <f>COUNTIF(资产状态!B:B,Q58)=1</f>
        <v>1</v>
      </c>
      <c r="AU58" s="4" t="b">
        <f>COUNTIF(资产增加、减少方式!B:C,以前年度!R58)=1</f>
        <v>1</v>
      </c>
      <c r="AV58" s="4" t="b">
        <f t="shared" si="1"/>
        <v>1</v>
      </c>
      <c r="AW58" s="4" t="b">
        <f>COUNTIF(折旧码!B:B,以前年度!X58)=1</f>
        <v>1</v>
      </c>
      <c r="AX58" s="5" t="b">
        <f t="shared" si="2"/>
        <v>1</v>
      </c>
      <c r="AY58" s="59">
        <f>IF(((2015-LEFT(AD58,4))*12+12-MID(AD58,5,2)+1)/(Z58*12+AB58)&gt;1,AF58*(1-VLOOKUP(X58,折旧码!B:D,3,FALSE)),AF58*(1-VLOOKUP(X58,折旧码!B:D,3,FALSE))*((2015-LEFT(AD58,4))*12+12-MID(AD58,5,2)+1)/(Z58*12+AB58))</f>
        <v>655.5</v>
      </c>
      <c r="AZ58" s="60">
        <f t="shared" si="10"/>
        <v>-342</v>
      </c>
      <c r="BA58" s="5">
        <f>IF(((2015-LEFT(AD58,4))*12+12-MID(AD58,5,2)+1)/(Z58*12+AB58)&gt;1,0, AF58*(1-VLOOKUP(X58,折旧码!B:D,3,FALSE))*(12/(Z58*12+AB58)))</f>
        <v>342</v>
      </c>
      <c r="BB58" s="2">
        <f t="shared" si="4"/>
        <v>342</v>
      </c>
      <c r="BC58" s="2">
        <f t="shared" si="5"/>
        <v>60</v>
      </c>
      <c r="BD58" s="2">
        <f t="shared" si="6"/>
        <v>34</v>
      </c>
      <c r="BE58" s="4" t="str">
        <f t="shared" si="7"/>
        <v>是</v>
      </c>
      <c r="BF58" s="56">
        <f t="shared" si="8"/>
        <v>0</v>
      </c>
      <c r="BG58" s="56">
        <f>IF(BE58="否",0,AF58*(1-VLOOKUP(X58,折旧码!B:D,3,FALSE))/BC58)</f>
        <v>28.5</v>
      </c>
      <c r="BH58" s="56">
        <f t="shared" si="9"/>
        <v>28.5</v>
      </c>
      <c r="BI58" s="4" t="b">
        <f>IF(OR(BE58="否",BC58&lt;=BD58),ROUND(AF58-ABS(AG58)-ABS(AI58)-AF58*VLOOKUP(X58,折旧码!B:D,3,FALSE),2)=0,ROUND(AF58-ABS(AG58)-ABS(AI58)-AF58*VLOOKUP(X58,折旧码!B:D,3,FALSE),2)&lt;&gt;0)</f>
        <v>1</v>
      </c>
      <c r="BJ58" s="4">
        <f>ROUND(AF58-ABS(AG58)-ABS(AI58)-AF58*VLOOKUP(X58,折旧码!B:D,3,FALSE),2)</f>
        <v>712.5</v>
      </c>
    </row>
    <row r="59" spans="1:62" ht="17.25" x14ac:dyDescent="0.35">
      <c r="A59" s="78" t="s">
        <v>210</v>
      </c>
      <c r="B59" s="76">
        <v>9776</v>
      </c>
      <c r="C59" s="76" t="s">
        <v>1715</v>
      </c>
      <c r="D59" s="76" t="s">
        <v>1550</v>
      </c>
      <c r="E59" s="77" t="s">
        <v>1700</v>
      </c>
      <c r="F59" s="78" t="s">
        <v>1695</v>
      </c>
      <c r="G59" s="78">
        <v>1</v>
      </c>
      <c r="H59" s="78" t="s">
        <v>273</v>
      </c>
      <c r="I59" s="76">
        <v>20110531</v>
      </c>
      <c r="J59" s="76">
        <v>20110531</v>
      </c>
      <c r="K59" s="76">
        <v>20110531</v>
      </c>
      <c r="L59" s="78">
        <v>1001</v>
      </c>
      <c r="M59" s="76" t="s">
        <v>1533</v>
      </c>
      <c r="N59" s="76" t="s">
        <v>1533</v>
      </c>
      <c r="O59" s="76" t="s">
        <v>1534</v>
      </c>
      <c r="P59" s="76" t="s">
        <v>1700</v>
      </c>
      <c r="Q59" s="76" t="s">
        <v>76</v>
      </c>
      <c r="R59" s="77" t="s">
        <v>77</v>
      </c>
      <c r="S59" s="76"/>
      <c r="T59" s="76"/>
      <c r="U59" s="78" t="s">
        <v>1716</v>
      </c>
      <c r="V59" s="77" t="s">
        <v>1537</v>
      </c>
      <c r="W59" s="77" t="s">
        <v>1712</v>
      </c>
      <c r="X59" s="78" t="s">
        <v>891</v>
      </c>
      <c r="Y59" s="78" t="s">
        <v>891</v>
      </c>
      <c r="Z59" s="78">
        <v>5</v>
      </c>
      <c r="AA59" s="78">
        <v>5</v>
      </c>
      <c r="AB59" s="78">
        <v>0</v>
      </c>
      <c r="AC59" s="78">
        <v>0</v>
      </c>
      <c r="AD59" s="76">
        <v>20110629</v>
      </c>
      <c r="AE59" s="76">
        <v>20110629</v>
      </c>
      <c r="AF59" s="76">
        <v>1599</v>
      </c>
      <c r="AG59" s="80">
        <v>-1439.4</v>
      </c>
      <c r="AH59" s="79"/>
      <c r="AI59" s="79"/>
      <c r="AJ59" s="76">
        <f t="shared" si="12"/>
        <v>1599</v>
      </c>
      <c r="AK59" s="80">
        <v>-1439.4</v>
      </c>
      <c r="AL59" s="76"/>
      <c r="AM59" s="76"/>
      <c r="AN59" s="4" t="b">
        <f>COUNTIF(资产分类!B:B,以前年度!A59)=1</f>
        <v>1</v>
      </c>
      <c r="AO59" s="4" t="b">
        <f>COUNTIF(单位编码!C:C,H59)=1</f>
        <v>1</v>
      </c>
      <c r="AP59" s="4" t="b">
        <f t="shared" si="0"/>
        <v>1</v>
      </c>
      <c r="AQ59" s="4" t="b">
        <f>COUNTIF(业务范围!B:B,以前年度!L59)=1</f>
        <v>1</v>
      </c>
      <c r="AR59" s="4" t="b">
        <f>COUNTIF(成本中心!B:B,以前年度!M59)=1</f>
        <v>1</v>
      </c>
      <c r="AS59" s="4" t="b">
        <f>COUNTIF(成本中心!B:B,以前年度!N59)=1</f>
        <v>1</v>
      </c>
      <c r="AT59" s="4" t="b">
        <f>COUNTIF(资产状态!B:B,Q59)=1</f>
        <v>1</v>
      </c>
      <c r="AU59" s="4" t="b">
        <f>COUNTIF(资产增加、减少方式!B:C,以前年度!R59)=1</f>
        <v>1</v>
      </c>
      <c r="AV59" s="4" t="b">
        <f t="shared" si="1"/>
        <v>1</v>
      </c>
      <c r="AW59" s="4" t="b">
        <f>COUNTIF(折旧码!B:B,以前年度!X59)=1</f>
        <v>1</v>
      </c>
      <c r="AX59" s="5" t="b">
        <f t="shared" si="2"/>
        <v>1</v>
      </c>
      <c r="AY59" s="59">
        <f>IF(((2015-LEFT(AD59,4))*12+12-MID(AD59,5,2)+1)/(Z59*12+AB59)&gt;1,AF59*(1-VLOOKUP(X59,折旧码!B:D,3,FALSE)),AF59*(1-VLOOKUP(X59,折旧码!B:D,3,FALSE))*((2015-LEFT(AD59,4))*12+12-MID(AD59,5,2)+1)/(Z59*12+AB59))</f>
        <v>1319.1750000000002</v>
      </c>
      <c r="AZ59" s="60">
        <f t="shared" si="10"/>
        <v>-120.22499999999991</v>
      </c>
      <c r="BA59" s="5">
        <f>IF(((2015-LEFT(AD59,4))*12+12-MID(AD59,5,2)+1)/(Z59*12+AB59)&gt;1,0, AF59*(1-VLOOKUP(X59,折旧码!B:D,3,FALSE))*(12/(Z59*12+AB59)))</f>
        <v>287.82000000000005</v>
      </c>
      <c r="BB59" s="2">
        <f t="shared" si="4"/>
        <v>287.82000000000005</v>
      </c>
      <c r="BC59" s="2">
        <f t="shared" si="5"/>
        <v>60</v>
      </c>
      <c r="BD59" s="2">
        <f t="shared" si="6"/>
        <v>66</v>
      </c>
      <c r="BE59" s="4" t="str">
        <f t="shared" si="7"/>
        <v>是</v>
      </c>
      <c r="BF59" s="56">
        <f t="shared" si="8"/>
        <v>0</v>
      </c>
      <c r="BG59" s="56">
        <f>IF(BE59="否",0,AF59*(1-VLOOKUP(X59,折旧码!B:D,3,FALSE))/BC59)</f>
        <v>23.985000000000003</v>
      </c>
      <c r="BH59" s="56">
        <f t="shared" si="9"/>
        <v>23.985000000000003</v>
      </c>
      <c r="BI59" s="4" t="b">
        <f>IF(OR(BE59="否",BC59&lt;=BD59),ROUND(AF59-ABS(AG59)-ABS(AI59)-AF59*VLOOKUP(X59,折旧码!B:D,3,FALSE),2)=0,ROUND(AF59-ABS(AG59)-ABS(AI59)-AF59*VLOOKUP(X59,折旧码!B:D,3,FALSE),2)&lt;&gt;0)</f>
        <v>0</v>
      </c>
      <c r="BJ59" s="4">
        <f>ROUND(AF59-ABS(AG59)-ABS(AI59)-AF59*VLOOKUP(X59,折旧码!B:D,3,FALSE),2)</f>
        <v>-0.3</v>
      </c>
    </row>
    <row r="60" spans="1:62" ht="17.25" x14ac:dyDescent="0.35">
      <c r="A60" s="78" t="s">
        <v>210</v>
      </c>
      <c r="B60" s="76">
        <v>9776</v>
      </c>
      <c r="C60" s="76" t="s">
        <v>1717</v>
      </c>
      <c r="D60" s="76" t="s">
        <v>1550</v>
      </c>
      <c r="E60" s="77" t="s">
        <v>1540</v>
      </c>
      <c r="F60" s="78" t="s">
        <v>1541</v>
      </c>
      <c r="G60" s="78">
        <v>1</v>
      </c>
      <c r="H60" s="78" t="s">
        <v>273</v>
      </c>
      <c r="I60" s="76">
        <v>20110531</v>
      </c>
      <c r="J60" s="76">
        <v>20110531</v>
      </c>
      <c r="K60" s="76">
        <v>20110531</v>
      </c>
      <c r="L60" s="78">
        <v>1001</v>
      </c>
      <c r="M60" s="76" t="s">
        <v>1533</v>
      </c>
      <c r="N60" s="76" t="s">
        <v>1533</v>
      </c>
      <c r="O60" s="76" t="s">
        <v>1534</v>
      </c>
      <c r="P60" s="76" t="s">
        <v>1540</v>
      </c>
      <c r="Q60" s="76" t="s">
        <v>76</v>
      </c>
      <c r="R60" s="77" t="s">
        <v>77</v>
      </c>
      <c r="S60" s="76"/>
      <c r="T60" s="76"/>
      <c r="U60" s="78" t="s">
        <v>1718</v>
      </c>
      <c r="V60" s="77" t="s">
        <v>1537</v>
      </c>
      <c r="W60" s="77" t="s">
        <v>1538</v>
      </c>
      <c r="X60" s="78" t="s">
        <v>891</v>
      </c>
      <c r="Y60" s="78" t="str">
        <f>X60</f>
        <v>Z03</v>
      </c>
      <c r="Z60" s="78">
        <v>5</v>
      </c>
      <c r="AA60" s="78">
        <v>5</v>
      </c>
      <c r="AB60" s="78">
        <v>0</v>
      </c>
      <c r="AC60" s="78">
        <v>0</v>
      </c>
      <c r="AD60" s="76">
        <v>20110629</v>
      </c>
      <c r="AE60" s="76">
        <v>20110629</v>
      </c>
      <c r="AF60" s="76">
        <v>3250</v>
      </c>
      <c r="AG60" s="80">
        <v>-2925</v>
      </c>
      <c r="AH60" s="79"/>
      <c r="AI60" s="79"/>
      <c r="AJ60" s="76">
        <f t="shared" si="12"/>
        <v>3250</v>
      </c>
      <c r="AK60" s="80">
        <v>-2925</v>
      </c>
      <c r="AL60" s="76"/>
      <c r="AM60" s="76"/>
      <c r="AN60" s="4" t="b">
        <f>COUNTIF(资产分类!B:B,以前年度!A60)=1</f>
        <v>1</v>
      </c>
      <c r="AO60" s="4" t="b">
        <f>COUNTIF(单位编码!C:C,H60)=1</f>
        <v>1</v>
      </c>
      <c r="AP60" s="4" t="b">
        <f t="shared" si="0"/>
        <v>1</v>
      </c>
      <c r="AQ60" s="4" t="b">
        <f>COUNTIF(业务范围!B:B,以前年度!L60)=1</f>
        <v>1</v>
      </c>
      <c r="AR60" s="4" t="b">
        <f>COUNTIF(成本中心!B:B,以前年度!M60)=1</f>
        <v>1</v>
      </c>
      <c r="AS60" s="4" t="b">
        <f>COUNTIF(成本中心!B:B,以前年度!N60)=1</f>
        <v>1</v>
      </c>
      <c r="AT60" s="4" t="b">
        <f>COUNTIF(资产状态!B:B,Q60)=1</f>
        <v>1</v>
      </c>
      <c r="AU60" s="4" t="b">
        <f>COUNTIF(资产增加、减少方式!B:C,以前年度!R60)=1</f>
        <v>1</v>
      </c>
      <c r="AV60" s="4" t="b">
        <f t="shared" si="1"/>
        <v>1</v>
      </c>
      <c r="AW60" s="4" t="b">
        <f>COUNTIF(折旧码!B:B,以前年度!X60)=1</f>
        <v>1</v>
      </c>
      <c r="AX60" s="5" t="b">
        <f t="shared" si="2"/>
        <v>1</v>
      </c>
      <c r="AY60" s="59">
        <f>IF(((2015-LEFT(AD60,4))*12+12-MID(AD60,5,2)+1)/(Z60*12+AB60)&gt;1,AF60*(1-VLOOKUP(X60,折旧码!B:D,3,FALSE)),AF60*(1-VLOOKUP(X60,折旧码!B:D,3,FALSE))*((2015-LEFT(AD60,4))*12+12-MID(AD60,5,2)+1)/(Z60*12+AB60))</f>
        <v>2681.25</v>
      </c>
      <c r="AZ60" s="60">
        <f t="shared" si="10"/>
        <v>-243.75</v>
      </c>
      <c r="BA60" s="5">
        <f>IF(((2015-LEFT(AD60,4))*12+12-MID(AD60,5,2)+1)/(Z60*12+AB60)&gt;1,0, AF60*(1-VLOOKUP(X60,折旧码!B:D,3,FALSE))*(12/(Z60*12+AB60)))</f>
        <v>585</v>
      </c>
      <c r="BB60" s="2">
        <f t="shared" si="4"/>
        <v>585</v>
      </c>
      <c r="BC60" s="2">
        <f t="shared" si="5"/>
        <v>60</v>
      </c>
      <c r="BD60" s="2">
        <f t="shared" si="6"/>
        <v>66</v>
      </c>
      <c r="BE60" s="4" t="str">
        <f t="shared" si="7"/>
        <v>是</v>
      </c>
      <c r="BF60" s="56">
        <f t="shared" si="8"/>
        <v>0</v>
      </c>
      <c r="BG60" s="56">
        <f>IF(BE60="否",0,AF60*(1-VLOOKUP(X60,折旧码!B:D,3,FALSE))/BC60)</f>
        <v>48.75</v>
      </c>
      <c r="BH60" s="56">
        <f t="shared" si="9"/>
        <v>48.75</v>
      </c>
      <c r="BI60" s="4" t="b">
        <f>IF(OR(BE60="否",BC60&lt;=BD60),ROUND(AF60-ABS(AG60)-ABS(AI60)-AF60*VLOOKUP(X60,折旧码!B:D,3,FALSE),2)=0,ROUND(AF60-ABS(AG60)-ABS(AI60)-AF60*VLOOKUP(X60,折旧码!B:D,3,FALSE),2)&lt;&gt;0)</f>
        <v>1</v>
      </c>
      <c r="BJ60" s="4">
        <f>ROUND(AF60-ABS(AG60)-ABS(AI60)-AF60*VLOOKUP(X60,折旧码!B:D,3,FALSE),2)</f>
        <v>0</v>
      </c>
    </row>
    <row r="61" spans="1:62" ht="17.25" x14ac:dyDescent="0.35">
      <c r="A61" s="78" t="s">
        <v>210</v>
      </c>
      <c r="B61" s="76">
        <v>9776</v>
      </c>
      <c r="C61" s="76" t="s">
        <v>1719</v>
      </c>
      <c r="D61" s="76" t="s">
        <v>1591</v>
      </c>
      <c r="E61" s="77" t="s">
        <v>1540</v>
      </c>
      <c r="F61" s="78" t="s">
        <v>1541</v>
      </c>
      <c r="G61" s="78">
        <v>1</v>
      </c>
      <c r="H61" s="78" t="s">
        <v>273</v>
      </c>
      <c r="I61" s="76">
        <v>20110630</v>
      </c>
      <c r="J61" s="76">
        <v>20110630</v>
      </c>
      <c r="K61" s="76">
        <v>20110630</v>
      </c>
      <c r="L61" s="78">
        <v>1001</v>
      </c>
      <c r="M61" s="76" t="s">
        <v>1592</v>
      </c>
      <c r="N61" s="76" t="s">
        <v>1592</v>
      </c>
      <c r="O61" s="76" t="s">
        <v>1623</v>
      </c>
      <c r="P61" s="76" t="s">
        <v>1540</v>
      </c>
      <c r="Q61" s="76" t="s">
        <v>76</v>
      </c>
      <c r="R61" s="77" t="s">
        <v>77</v>
      </c>
      <c r="S61" s="76"/>
      <c r="T61" s="76"/>
      <c r="U61" s="78" t="s">
        <v>1720</v>
      </c>
      <c r="V61" s="77" t="s">
        <v>1537</v>
      </c>
      <c r="W61" s="77" t="s">
        <v>1538</v>
      </c>
      <c r="X61" s="78" t="s">
        <v>891</v>
      </c>
      <c r="Y61" s="78" t="str">
        <f t="shared" ref="Y61:Y74" si="14">X61</f>
        <v>Z03</v>
      </c>
      <c r="Z61" s="78">
        <v>5</v>
      </c>
      <c r="AA61" s="78">
        <v>5</v>
      </c>
      <c r="AB61" s="78">
        <v>0</v>
      </c>
      <c r="AC61" s="78">
        <v>0</v>
      </c>
      <c r="AD61" s="76">
        <v>20110728</v>
      </c>
      <c r="AE61" s="76">
        <v>20110728</v>
      </c>
      <c r="AF61" s="76">
        <v>1800</v>
      </c>
      <c r="AG61" s="80">
        <v>-1620</v>
      </c>
      <c r="AH61" s="79"/>
      <c r="AI61" s="79"/>
      <c r="AJ61" s="76">
        <f t="shared" si="12"/>
        <v>1800</v>
      </c>
      <c r="AK61" s="80">
        <v>-1620</v>
      </c>
      <c r="AL61" s="76"/>
      <c r="AM61" s="76"/>
      <c r="AN61" s="4" t="b">
        <f>COUNTIF(资产分类!B:B,以前年度!A61)=1</f>
        <v>1</v>
      </c>
      <c r="AO61" s="4" t="b">
        <f>COUNTIF(单位编码!C:C,H61)=1</f>
        <v>1</v>
      </c>
      <c r="AP61" s="4" t="b">
        <f t="shared" si="0"/>
        <v>1</v>
      </c>
      <c r="AQ61" s="4" t="b">
        <f>COUNTIF(业务范围!B:B,以前年度!L61)=1</f>
        <v>1</v>
      </c>
      <c r="AR61" s="4" t="b">
        <f>COUNTIF(成本中心!B:B,以前年度!M61)=1</f>
        <v>1</v>
      </c>
      <c r="AS61" s="4" t="b">
        <f>COUNTIF(成本中心!B:B,以前年度!N61)=1</f>
        <v>1</v>
      </c>
      <c r="AT61" s="4" t="b">
        <f>COUNTIF(资产状态!B:B,Q61)=1</f>
        <v>1</v>
      </c>
      <c r="AU61" s="4" t="b">
        <f>COUNTIF(资产增加、减少方式!B:C,以前年度!R61)=1</f>
        <v>1</v>
      </c>
      <c r="AV61" s="4" t="b">
        <f t="shared" si="1"/>
        <v>1</v>
      </c>
      <c r="AW61" s="4" t="b">
        <f>COUNTIF(折旧码!B:B,以前年度!X61)=1</f>
        <v>1</v>
      </c>
      <c r="AX61" s="5" t="b">
        <f t="shared" si="2"/>
        <v>1</v>
      </c>
      <c r="AY61" s="59">
        <f>IF(((2015-LEFT(AD61,4))*12+12-MID(AD61,5,2)+1)/(Z61*12+AB61)&gt;1,AF61*(1-VLOOKUP(X61,折旧码!B:D,3,FALSE)),AF61*(1-VLOOKUP(X61,折旧码!B:D,3,FALSE))*((2015-LEFT(AD61,4))*12+12-MID(AD61,5,2)+1)/(Z61*12+AB61))</f>
        <v>1458</v>
      </c>
      <c r="AZ61" s="60">
        <f t="shared" si="10"/>
        <v>-162</v>
      </c>
      <c r="BA61" s="5">
        <f>IF(((2015-LEFT(AD61,4))*12+12-MID(AD61,5,2)+1)/(Z61*12+AB61)&gt;1,0, AF61*(1-VLOOKUP(X61,折旧码!B:D,3,FALSE))*(12/(Z61*12+AB61)))</f>
        <v>324</v>
      </c>
      <c r="BB61" s="2">
        <f t="shared" si="4"/>
        <v>324</v>
      </c>
      <c r="BC61" s="2">
        <f t="shared" si="5"/>
        <v>60</v>
      </c>
      <c r="BD61" s="2">
        <f t="shared" si="6"/>
        <v>65</v>
      </c>
      <c r="BE61" s="4" t="str">
        <f t="shared" si="7"/>
        <v>是</v>
      </c>
      <c r="BF61" s="56">
        <f t="shared" si="8"/>
        <v>0</v>
      </c>
      <c r="BG61" s="56">
        <f>IF(BE61="否",0,AF61*(1-VLOOKUP(X61,折旧码!B:D,3,FALSE))/BC61)</f>
        <v>27</v>
      </c>
      <c r="BH61" s="56">
        <f t="shared" si="9"/>
        <v>27</v>
      </c>
      <c r="BI61" s="4" t="b">
        <f>IF(OR(BE61="否",BC61&lt;=BD61),ROUND(AF61-ABS(AG61)-ABS(AI61)-AF61*VLOOKUP(X61,折旧码!B:D,3,FALSE),2)=0,ROUND(AF61-ABS(AG61)-ABS(AI61)-AF61*VLOOKUP(X61,折旧码!B:D,3,FALSE),2)&lt;&gt;0)</f>
        <v>1</v>
      </c>
      <c r="BJ61" s="4">
        <f>ROUND(AF61-ABS(AG61)-ABS(AI61)-AF61*VLOOKUP(X61,折旧码!B:D,3,FALSE),2)</f>
        <v>0</v>
      </c>
    </row>
    <row r="62" spans="1:62" ht="17.25" x14ac:dyDescent="0.35">
      <c r="A62" s="78" t="s">
        <v>210</v>
      </c>
      <c r="B62" s="76">
        <v>9776</v>
      </c>
      <c r="C62" s="76" t="s">
        <v>1721</v>
      </c>
      <c r="D62" s="76" t="s">
        <v>1591</v>
      </c>
      <c r="E62" s="77" t="s">
        <v>1540</v>
      </c>
      <c r="F62" s="78" t="s">
        <v>1541</v>
      </c>
      <c r="G62" s="78">
        <v>1</v>
      </c>
      <c r="H62" s="78" t="s">
        <v>471</v>
      </c>
      <c r="I62" s="76">
        <v>20110630</v>
      </c>
      <c r="J62" s="76">
        <v>20110630</v>
      </c>
      <c r="K62" s="76">
        <v>20110630</v>
      </c>
      <c r="L62" s="78">
        <v>1001</v>
      </c>
      <c r="M62" s="76" t="s">
        <v>1592</v>
      </c>
      <c r="N62" s="76" t="s">
        <v>1592</v>
      </c>
      <c r="O62" s="76" t="s">
        <v>1623</v>
      </c>
      <c r="P62" s="76" t="s">
        <v>1540</v>
      </c>
      <c r="Q62" s="76" t="s">
        <v>76</v>
      </c>
      <c r="R62" s="77" t="s">
        <v>77</v>
      </c>
      <c r="S62" s="76"/>
      <c r="T62" s="76"/>
      <c r="U62" s="78" t="s">
        <v>1722</v>
      </c>
      <c r="V62" s="77" t="s">
        <v>1537</v>
      </c>
      <c r="W62" s="77" t="s">
        <v>1564</v>
      </c>
      <c r="X62" s="78" t="s">
        <v>891</v>
      </c>
      <c r="Y62" s="78" t="str">
        <f t="shared" si="14"/>
        <v>Z03</v>
      </c>
      <c r="Z62" s="78">
        <v>5</v>
      </c>
      <c r="AA62" s="78">
        <v>5</v>
      </c>
      <c r="AB62" s="78">
        <v>0</v>
      </c>
      <c r="AC62" s="78">
        <v>0</v>
      </c>
      <c r="AD62" s="76">
        <v>20110728</v>
      </c>
      <c r="AE62" s="76">
        <v>20110728</v>
      </c>
      <c r="AF62" s="76">
        <v>1500</v>
      </c>
      <c r="AG62" s="80">
        <v>-1350</v>
      </c>
      <c r="AH62" s="79"/>
      <c r="AI62" s="79"/>
      <c r="AJ62" s="76">
        <f t="shared" si="12"/>
        <v>1500</v>
      </c>
      <c r="AK62" s="80">
        <v>-1350</v>
      </c>
      <c r="AL62" s="76"/>
      <c r="AM62" s="76"/>
      <c r="AN62" s="4" t="b">
        <f>COUNTIF(资产分类!B:B,以前年度!A62)=1</f>
        <v>1</v>
      </c>
      <c r="AO62" s="4" t="b">
        <f>COUNTIF(单位编码!C:C,H62)=1</f>
        <v>1</v>
      </c>
      <c r="AP62" s="4" t="b">
        <f t="shared" si="0"/>
        <v>1</v>
      </c>
      <c r="AQ62" s="4" t="b">
        <f>COUNTIF(业务范围!B:B,以前年度!L62)=1</f>
        <v>1</v>
      </c>
      <c r="AR62" s="4" t="b">
        <f>COUNTIF(成本中心!B:B,以前年度!M62)=1</f>
        <v>1</v>
      </c>
      <c r="AS62" s="4" t="b">
        <f>COUNTIF(成本中心!B:B,以前年度!N62)=1</f>
        <v>1</v>
      </c>
      <c r="AT62" s="4" t="b">
        <f>COUNTIF(资产状态!B:B,Q62)=1</f>
        <v>1</v>
      </c>
      <c r="AU62" s="4" t="b">
        <f>COUNTIF(资产增加、减少方式!B:C,以前年度!R62)=1</f>
        <v>1</v>
      </c>
      <c r="AV62" s="4" t="b">
        <f t="shared" si="1"/>
        <v>1</v>
      </c>
      <c r="AW62" s="4" t="b">
        <f>COUNTIF(折旧码!B:B,以前年度!X62)=1</f>
        <v>1</v>
      </c>
      <c r="AX62" s="5" t="b">
        <f t="shared" si="2"/>
        <v>1</v>
      </c>
      <c r="AY62" s="59">
        <f>IF(((2015-LEFT(AD62,4))*12+12-MID(AD62,5,2)+1)/(Z62*12+AB62)&gt;1,AF62*(1-VLOOKUP(X62,折旧码!B:D,3,FALSE)),AF62*(1-VLOOKUP(X62,折旧码!B:D,3,FALSE))*((2015-LEFT(AD62,4))*12+12-MID(AD62,5,2)+1)/(Z62*12+AB62))</f>
        <v>1215</v>
      </c>
      <c r="AZ62" s="60">
        <f t="shared" si="10"/>
        <v>-135</v>
      </c>
      <c r="BA62" s="5">
        <f>IF(((2015-LEFT(AD62,4))*12+12-MID(AD62,5,2)+1)/(Z62*12+AB62)&gt;1,0, AF62*(1-VLOOKUP(X62,折旧码!B:D,3,FALSE))*(12/(Z62*12+AB62)))</f>
        <v>270</v>
      </c>
      <c r="BB62" s="2">
        <f t="shared" si="4"/>
        <v>270</v>
      </c>
      <c r="BC62" s="2">
        <f t="shared" si="5"/>
        <v>60</v>
      </c>
      <c r="BD62" s="2">
        <f t="shared" si="6"/>
        <v>65</v>
      </c>
      <c r="BE62" s="4" t="str">
        <f t="shared" si="7"/>
        <v>是</v>
      </c>
      <c r="BF62" s="56">
        <f t="shared" si="8"/>
        <v>0</v>
      </c>
      <c r="BG62" s="56">
        <f>IF(BE62="否",0,AF62*(1-VLOOKUP(X62,折旧码!B:D,3,FALSE))/BC62)</f>
        <v>22.5</v>
      </c>
      <c r="BH62" s="56">
        <f t="shared" si="9"/>
        <v>22.5</v>
      </c>
      <c r="BI62" s="4" t="b">
        <f>IF(OR(BE62="否",BC62&lt;=BD62),ROUND(AF62-ABS(AG62)-ABS(AI62)-AF62*VLOOKUP(X62,折旧码!B:D,3,FALSE),2)=0,ROUND(AF62-ABS(AG62)-ABS(AI62)-AF62*VLOOKUP(X62,折旧码!B:D,3,FALSE),2)&lt;&gt;0)</f>
        <v>1</v>
      </c>
      <c r="BJ62" s="4">
        <f>ROUND(AF62-ABS(AG62)-ABS(AI62)-AF62*VLOOKUP(X62,折旧码!B:D,3,FALSE),2)</f>
        <v>0</v>
      </c>
    </row>
    <row r="63" spans="1:62" ht="17.25" x14ac:dyDescent="0.35">
      <c r="A63" s="78" t="s">
        <v>210</v>
      </c>
      <c r="B63" s="76">
        <v>9776</v>
      </c>
      <c r="C63" s="76" t="s">
        <v>1723</v>
      </c>
      <c r="D63" s="76" t="s">
        <v>1591</v>
      </c>
      <c r="E63" s="77" t="s">
        <v>1540</v>
      </c>
      <c r="F63" s="78" t="s">
        <v>1541</v>
      </c>
      <c r="G63" s="78">
        <v>1</v>
      </c>
      <c r="H63" s="78" t="s">
        <v>471</v>
      </c>
      <c r="I63" s="76">
        <v>20110731</v>
      </c>
      <c r="J63" s="76">
        <v>20110731</v>
      </c>
      <c r="K63" s="76">
        <v>20110731</v>
      </c>
      <c r="L63" s="78">
        <v>1001</v>
      </c>
      <c r="M63" s="76" t="s">
        <v>1592</v>
      </c>
      <c r="N63" s="76" t="s">
        <v>1592</v>
      </c>
      <c r="O63" s="76" t="s">
        <v>1623</v>
      </c>
      <c r="P63" s="76" t="s">
        <v>1540</v>
      </c>
      <c r="Q63" s="76" t="s">
        <v>76</v>
      </c>
      <c r="R63" s="77" t="s">
        <v>77</v>
      </c>
      <c r="S63" s="76"/>
      <c r="T63" s="76"/>
      <c r="U63" s="78" t="s">
        <v>1724</v>
      </c>
      <c r="V63" s="77" t="s">
        <v>1537</v>
      </c>
      <c r="W63" s="77" t="s">
        <v>1564</v>
      </c>
      <c r="X63" s="78" t="s">
        <v>891</v>
      </c>
      <c r="Y63" s="78" t="str">
        <f t="shared" si="14"/>
        <v>Z03</v>
      </c>
      <c r="Z63" s="78">
        <v>5</v>
      </c>
      <c r="AA63" s="78">
        <v>5</v>
      </c>
      <c r="AB63" s="78">
        <v>0</v>
      </c>
      <c r="AC63" s="78">
        <v>0</v>
      </c>
      <c r="AD63" s="76">
        <v>20110829</v>
      </c>
      <c r="AE63" s="76">
        <v>20110829</v>
      </c>
      <c r="AF63" s="76">
        <v>1580</v>
      </c>
      <c r="AG63" s="80">
        <v>-1422</v>
      </c>
      <c r="AH63" s="79"/>
      <c r="AI63" s="79"/>
      <c r="AJ63" s="76">
        <f t="shared" si="12"/>
        <v>1580</v>
      </c>
      <c r="AK63" s="80">
        <v>-1422</v>
      </c>
      <c r="AL63" s="76"/>
      <c r="AM63" s="76"/>
      <c r="AN63" s="4" t="b">
        <f>COUNTIF(资产分类!B:B,以前年度!A63)=1</f>
        <v>1</v>
      </c>
      <c r="AO63" s="4" t="b">
        <f>COUNTIF(单位编码!C:C,H63)=1</f>
        <v>1</v>
      </c>
      <c r="AP63" s="4" t="b">
        <f t="shared" si="0"/>
        <v>1</v>
      </c>
      <c r="AQ63" s="4" t="b">
        <f>COUNTIF(业务范围!B:B,以前年度!L63)=1</f>
        <v>1</v>
      </c>
      <c r="AR63" s="4" t="b">
        <f>COUNTIF(成本中心!B:B,以前年度!M63)=1</f>
        <v>1</v>
      </c>
      <c r="AS63" s="4" t="b">
        <f>COUNTIF(成本中心!B:B,以前年度!N63)=1</f>
        <v>1</v>
      </c>
      <c r="AT63" s="4" t="b">
        <f>COUNTIF(资产状态!B:B,Q63)=1</f>
        <v>1</v>
      </c>
      <c r="AU63" s="4" t="b">
        <f>COUNTIF(资产增加、减少方式!B:C,以前年度!R63)=1</f>
        <v>1</v>
      </c>
      <c r="AV63" s="4" t="b">
        <f t="shared" si="1"/>
        <v>1</v>
      </c>
      <c r="AW63" s="4" t="b">
        <f>COUNTIF(折旧码!B:B,以前年度!X63)=1</f>
        <v>1</v>
      </c>
      <c r="AX63" s="5" t="b">
        <f t="shared" si="2"/>
        <v>1</v>
      </c>
      <c r="AY63" s="59">
        <f>IF(((2015-LEFT(AD63,4))*12+12-MID(AD63,5,2)+1)/(Z63*12+AB63)&gt;1,AF63*(1-VLOOKUP(X63,折旧码!B:D,3,FALSE)),AF63*(1-VLOOKUP(X63,折旧码!B:D,3,FALSE))*((2015-LEFT(AD63,4))*12+12-MID(AD63,5,2)+1)/(Z63*12+AB63))</f>
        <v>1256.0999999999999</v>
      </c>
      <c r="AZ63" s="60">
        <f t="shared" si="10"/>
        <v>-165.90000000000009</v>
      </c>
      <c r="BA63" s="5">
        <f>IF(((2015-LEFT(AD63,4))*12+12-MID(AD63,5,2)+1)/(Z63*12+AB63)&gt;1,0, AF63*(1-VLOOKUP(X63,折旧码!B:D,3,FALSE))*(12/(Z63*12+AB63)))</f>
        <v>284.40000000000003</v>
      </c>
      <c r="BB63" s="2">
        <f t="shared" si="4"/>
        <v>284.40000000000003</v>
      </c>
      <c r="BC63" s="2">
        <f t="shared" si="5"/>
        <v>60</v>
      </c>
      <c r="BD63" s="2">
        <f t="shared" si="6"/>
        <v>64</v>
      </c>
      <c r="BE63" s="4" t="str">
        <f t="shared" si="7"/>
        <v>是</v>
      </c>
      <c r="BF63" s="56">
        <f t="shared" si="8"/>
        <v>0</v>
      </c>
      <c r="BG63" s="56">
        <f>IF(BE63="否",0,AF63*(1-VLOOKUP(X63,折旧码!B:D,3,FALSE))/BC63)</f>
        <v>23.7</v>
      </c>
      <c r="BH63" s="56">
        <f t="shared" si="9"/>
        <v>23.7</v>
      </c>
      <c r="BI63" s="4" t="b">
        <f>IF(OR(BE63="否",BC63&lt;=BD63),ROUND(AF63-ABS(AG63)-ABS(AI63)-AF63*VLOOKUP(X63,折旧码!B:D,3,FALSE),2)=0,ROUND(AF63-ABS(AG63)-ABS(AI63)-AF63*VLOOKUP(X63,折旧码!B:D,3,FALSE),2)&lt;&gt;0)</f>
        <v>1</v>
      </c>
      <c r="BJ63" s="4">
        <f>ROUND(AF63-ABS(AG63)-ABS(AI63)-AF63*VLOOKUP(X63,折旧码!B:D,3,FALSE),2)</f>
        <v>0</v>
      </c>
    </row>
    <row r="64" spans="1:62" ht="17.25" x14ac:dyDescent="0.35">
      <c r="A64" s="78" t="s">
        <v>210</v>
      </c>
      <c r="B64" s="76">
        <v>9776</v>
      </c>
      <c r="C64" s="76" t="s">
        <v>1725</v>
      </c>
      <c r="D64" s="76" t="s">
        <v>1708</v>
      </c>
      <c r="E64" s="77" t="s">
        <v>1540</v>
      </c>
      <c r="F64" s="78" t="s">
        <v>1541</v>
      </c>
      <c r="G64" s="78">
        <f>29-8</f>
        <v>21</v>
      </c>
      <c r="H64" s="78" t="s">
        <v>471</v>
      </c>
      <c r="I64" s="76">
        <v>20110930</v>
      </c>
      <c r="J64" s="76">
        <v>20110930</v>
      </c>
      <c r="K64" s="76">
        <v>20110930</v>
      </c>
      <c r="L64" s="78">
        <v>1001</v>
      </c>
      <c r="M64" s="76" t="s">
        <v>1533</v>
      </c>
      <c r="N64" s="76" t="s">
        <v>1533</v>
      </c>
      <c r="O64" s="76" t="s">
        <v>1534</v>
      </c>
      <c r="P64" s="76" t="s">
        <v>1614</v>
      </c>
      <c r="Q64" s="76" t="s">
        <v>76</v>
      </c>
      <c r="R64" s="77" t="s">
        <v>77</v>
      </c>
      <c r="S64" s="76"/>
      <c r="T64" s="76"/>
      <c r="U64" s="78" t="s">
        <v>1726</v>
      </c>
      <c r="V64" s="77" t="s">
        <v>1537</v>
      </c>
      <c r="W64" s="78" t="s">
        <v>1564</v>
      </c>
      <c r="X64" s="78" t="s">
        <v>891</v>
      </c>
      <c r="Y64" s="78" t="s">
        <v>891</v>
      </c>
      <c r="Z64" s="78">
        <v>5</v>
      </c>
      <c r="AA64" s="78">
        <v>5</v>
      </c>
      <c r="AB64" s="78">
        <v>0</v>
      </c>
      <c r="AC64" s="78">
        <v>0</v>
      </c>
      <c r="AD64" s="76">
        <v>20111028</v>
      </c>
      <c r="AE64" s="76">
        <v>20111028</v>
      </c>
      <c r="AF64" s="76">
        <v>1365</v>
      </c>
      <c r="AG64" s="80">
        <v>-1228.8</v>
      </c>
      <c r="AH64" s="79"/>
      <c r="AI64" s="79"/>
      <c r="AJ64" s="76">
        <f t="shared" si="12"/>
        <v>1365</v>
      </c>
      <c r="AK64" s="80">
        <v>-1228.8</v>
      </c>
      <c r="AL64" s="76"/>
      <c r="AM64" s="76"/>
      <c r="AN64" s="4" t="b">
        <f>COUNTIF(资产分类!B:B,以前年度!A64)=1</f>
        <v>1</v>
      </c>
      <c r="AO64" s="4" t="b">
        <f>COUNTIF(单位编码!C:C,H64)=1</f>
        <v>1</v>
      </c>
      <c r="AP64" s="4" t="b">
        <f t="shared" si="0"/>
        <v>1</v>
      </c>
      <c r="AQ64" s="4" t="b">
        <f>COUNTIF(业务范围!B:B,以前年度!L64)=1</f>
        <v>1</v>
      </c>
      <c r="AR64" s="4" t="b">
        <f>COUNTIF(成本中心!B:B,以前年度!M64)=1</f>
        <v>1</v>
      </c>
      <c r="AS64" s="4" t="b">
        <f>COUNTIF(成本中心!B:B,以前年度!N64)=1</f>
        <v>1</v>
      </c>
      <c r="AT64" s="4" t="b">
        <f>COUNTIF(资产状态!B:B,Q64)=1</f>
        <v>1</v>
      </c>
      <c r="AU64" s="4" t="b">
        <f>COUNTIF(资产增加、减少方式!B:C,以前年度!R64)=1</f>
        <v>1</v>
      </c>
      <c r="AV64" s="4" t="b">
        <f t="shared" si="1"/>
        <v>1</v>
      </c>
      <c r="AW64" s="4" t="b">
        <f>COUNTIF(折旧码!B:B,以前年度!X64)=1</f>
        <v>1</v>
      </c>
      <c r="AX64" s="5" t="b">
        <f t="shared" si="2"/>
        <v>1</v>
      </c>
      <c r="AY64" s="59">
        <f>IF(((2015-LEFT(AD64,4))*12+12-MID(AD64,5,2)+1)/(Z64*12+AB64)&gt;1,AF64*(1-VLOOKUP(X64,折旧码!B:D,3,FALSE)),AF64*(1-VLOOKUP(X64,折旧码!B:D,3,FALSE))*((2015-LEFT(AD64,4))*12+12-MID(AD64,5,2)+1)/(Z64*12+AB64))</f>
        <v>1044.2249999999999</v>
      </c>
      <c r="AZ64" s="60">
        <f t="shared" si="10"/>
        <v>-184.57500000000005</v>
      </c>
      <c r="BA64" s="5">
        <f>IF(((2015-LEFT(AD64,4))*12+12-MID(AD64,5,2)+1)/(Z64*12+AB64)&gt;1,0, AF64*(1-VLOOKUP(X64,折旧码!B:D,3,FALSE))*(12/(Z64*12+AB64)))</f>
        <v>245.70000000000002</v>
      </c>
      <c r="BB64" s="2">
        <f t="shared" si="4"/>
        <v>245.70000000000002</v>
      </c>
      <c r="BC64" s="2">
        <f t="shared" si="5"/>
        <v>60</v>
      </c>
      <c r="BD64" s="2">
        <f t="shared" si="6"/>
        <v>62</v>
      </c>
      <c r="BE64" s="4" t="str">
        <f t="shared" si="7"/>
        <v>是</v>
      </c>
      <c r="BF64" s="56">
        <f t="shared" si="8"/>
        <v>0</v>
      </c>
      <c r="BG64" s="56">
        <f>IF(BE64="否",0,AF64*(1-VLOOKUP(X64,折旧码!B:D,3,FALSE))/BC64)</f>
        <v>20.475000000000001</v>
      </c>
      <c r="BH64" s="56">
        <f t="shared" si="9"/>
        <v>20.475000000000001</v>
      </c>
      <c r="BI64" s="4" t="b">
        <f>IF(OR(BE64="否",BC64&lt;=BD64),ROUND(AF64-ABS(AG64)-ABS(AI64)-AF64*VLOOKUP(X64,折旧码!B:D,3,FALSE),2)=0,ROUND(AF64-ABS(AG64)-ABS(AI64)-AF64*VLOOKUP(X64,折旧码!B:D,3,FALSE),2)&lt;&gt;0)</f>
        <v>0</v>
      </c>
      <c r="BJ64" s="4">
        <f>ROUND(AF64-ABS(AG64)-ABS(AI64)-AF64*VLOOKUP(X64,折旧码!B:D,3,FALSE),2)</f>
        <v>-0.3</v>
      </c>
    </row>
    <row r="65" spans="1:62" ht="17.25" x14ac:dyDescent="0.35">
      <c r="A65" s="78" t="s">
        <v>210</v>
      </c>
      <c r="B65" s="76">
        <v>9776</v>
      </c>
      <c r="C65" s="76" t="s">
        <v>1727</v>
      </c>
      <c r="D65" s="76" t="s">
        <v>1728</v>
      </c>
      <c r="E65" s="77" t="s">
        <v>1540</v>
      </c>
      <c r="F65" s="78" t="s">
        <v>1541</v>
      </c>
      <c r="G65" s="78">
        <v>1</v>
      </c>
      <c r="H65" s="78" t="s">
        <v>273</v>
      </c>
      <c r="I65" s="76">
        <v>20111130</v>
      </c>
      <c r="J65" s="76">
        <v>20111130</v>
      </c>
      <c r="K65" s="76">
        <v>20111130</v>
      </c>
      <c r="L65" s="78">
        <v>1001</v>
      </c>
      <c r="M65" s="76" t="s">
        <v>1533</v>
      </c>
      <c r="N65" s="76" t="s">
        <v>1533</v>
      </c>
      <c r="O65" s="76" t="s">
        <v>1534</v>
      </c>
      <c r="P65" s="76" t="s">
        <v>1540</v>
      </c>
      <c r="Q65" s="76" t="s">
        <v>76</v>
      </c>
      <c r="R65" s="77" t="s">
        <v>77</v>
      </c>
      <c r="S65" s="76"/>
      <c r="T65" s="76"/>
      <c r="U65" s="78" t="s">
        <v>1729</v>
      </c>
      <c r="V65" s="77" t="s">
        <v>1537</v>
      </c>
      <c r="W65" s="77" t="s">
        <v>1538</v>
      </c>
      <c r="X65" s="78" t="s">
        <v>891</v>
      </c>
      <c r="Y65" s="78" t="s">
        <v>891</v>
      </c>
      <c r="Z65" s="78">
        <v>5</v>
      </c>
      <c r="AA65" s="78">
        <v>5</v>
      </c>
      <c r="AB65" s="78">
        <v>0</v>
      </c>
      <c r="AC65" s="78">
        <v>0</v>
      </c>
      <c r="AD65" s="76">
        <v>20111228</v>
      </c>
      <c r="AE65" s="76">
        <v>20111228</v>
      </c>
      <c r="AF65" s="76">
        <v>2700</v>
      </c>
      <c r="AG65" s="80">
        <v>-2430</v>
      </c>
      <c r="AH65" s="79"/>
      <c r="AI65" s="79"/>
      <c r="AJ65" s="76">
        <f t="shared" si="12"/>
        <v>2700</v>
      </c>
      <c r="AK65" s="80">
        <v>-2430</v>
      </c>
      <c r="AL65" s="76"/>
      <c r="AM65" s="76"/>
      <c r="AN65" s="4" t="b">
        <f>COUNTIF(资产分类!B:B,以前年度!A65)=1</f>
        <v>1</v>
      </c>
      <c r="AO65" s="4" t="b">
        <f>COUNTIF(单位编码!C:C,H65)=1</f>
        <v>1</v>
      </c>
      <c r="AP65" s="4" t="b">
        <f t="shared" si="0"/>
        <v>1</v>
      </c>
      <c r="AQ65" s="4" t="b">
        <f>COUNTIF(业务范围!B:B,以前年度!L65)=1</f>
        <v>1</v>
      </c>
      <c r="AR65" s="4" t="b">
        <f>COUNTIF(成本中心!B:B,以前年度!M65)=1</f>
        <v>1</v>
      </c>
      <c r="AS65" s="4" t="b">
        <f>COUNTIF(成本中心!B:B,以前年度!N65)=1</f>
        <v>1</v>
      </c>
      <c r="AT65" s="4" t="b">
        <f>COUNTIF(资产状态!B:B,Q65)=1</f>
        <v>1</v>
      </c>
      <c r="AU65" s="4" t="b">
        <f>COUNTIF(资产增加、减少方式!B:C,以前年度!R65)=1</f>
        <v>1</v>
      </c>
      <c r="AV65" s="4" t="b">
        <f t="shared" si="1"/>
        <v>1</v>
      </c>
      <c r="AW65" s="4" t="b">
        <f>COUNTIF(折旧码!B:B,以前年度!X65)=1</f>
        <v>1</v>
      </c>
      <c r="AX65" s="5" t="b">
        <f t="shared" si="2"/>
        <v>1</v>
      </c>
      <c r="AY65" s="59">
        <f>IF(((2015-LEFT(AD65,4))*12+12-MID(AD65,5,2)+1)/(Z65*12+AB65)&gt;1,AF65*(1-VLOOKUP(X65,折旧码!B:D,3,FALSE)),AF65*(1-VLOOKUP(X65,折旧码!B:D,3,FALSE))*((2015-LEFT(AD65,4))*12+12-MID(AD65,5,2)+1)/(Z65*12+AB65))</f>
        <v>1984.5</v>
      </c>
      <c r="AZ65" s="60">
        <f t="shared" si="10"/>
        <v>-445.5</v>
      </c>
      <c r="BA65" s="5">
        <f>IF(((2015-LEFT(AD65,4))*12+12-MID(AD65,5,2)+1)/(Z65*12+AB65)&gt;1,0, AF65*(1-VLOOKUP(X65,折旧码!B:D,3,FALSE))*(12/(Z65*12+AB65)))</f>
        <v>486</v>
      </c>
      <c r="BB65" s="2">
        <f t="shared" si="4"/>
        <v>486</v>
      </c>
      <c r="BC65" s="2">
        <f t="shared" si="5"/>
        <v>60</v>
      </c>
      <c r="BD65" s="2">
        <f t="shared" si="6"/>
        <v>60</v>
      </c>
      <c r="BE65" s="4" t="str">
        <f t="shared" si="7"/>
        <v>是</v>
      </c>
      <c r="BF65" s="56">
        <f t="shared" si="8"/>
        <v>0</v>
      </c>
      <c r="BG65" s="56">
        <f>IF(BE65="否",0,AF65*(1-VLOOKUP(X65,折旧码!B:D,3,FALSE))/BC65)</f>
        <v>40.5</v>
      </c>
      <c r="BH65" s="56">
        <f t="shared" si="9"/>
        <v>40.5</v>
      </c>
      <c r="BI65" s="4" t="b">
        <f>IF(OR(BE65="否",BC65&lt;=BD65),ROUND(AF65-ABS(AG65)-ABS(AI65)-AF65*VLOOKUP(X65,折旧码!B:D,3,FALSE),2)=0,ROUND(AF65-ABS(AG65)-ABS(AI65)-AF65*VLOOKUP(X65,折旧码!B:D,3,FALSE),2)&lt;&gt;0)</f>
        <v>1</v>
      </c>
      <c r="BJ65" s="4">
        <f>ROUND(AF65-ABS(AG65)-ABS(AI65)-AF65*VLOOKUP(X65,折旧码!B:D,3,FALSE),2)</f>
        <v>0</v>
      </c>
    </row>
    <row r="66" spans="1:62" ht="17.25" x14ac:dyDescent="0.35">
      <c r="A66" s="78" t="s">
        <v>210</v>
      </c>
      <c r="B66" s="76">
        <v>9776</v>
      </c>
      <c r="C66" s="76" t="s">
        <v>1730</v>
      </c>
      <c r="D66" s="76" t="s">
        <v>1731</v>
      </c>
      <c r="E66" s="77" t="s">
        <v>1540</v>
      </c>
      <c r="F66" s="78" t="s">
        <v>1541</v>
      </c>
      <c r="G66" s="78">
        <v>1</v>
      </c>
      <c r="H66" s="78" t="s">
        <v>471</v>
      </c>
      <c r="I66" s="76">
        <v>20111130</v>
      </c>
      <c r="J66" s="76">
        <v>20111130</v>
      </c>
      <c r="K66" s="76">
        <v>20111130</v>
      </c>
      <c r="L66" s="78">
        <v>1001</v>
      </c>
      <c r="M66" s="76" t="s">
        <v>1632</v>
      </c>
      <c r="N66" s="76" t="s">
        <v>1632</v>
      </c>
      <c r="O66" s="76" t="s">
        <v>1732</v>
      </c>
      <c r="P66" s="76" t="s">
        <v>1540</v>
      </c>
      <c r="Q66" s="76" t="s">
        <v>76</v>
      </c>
      <c r="R66" s="77" t="s">
        <v>77</v>
      </c>
      <c r="S66" s="76"/>
      <c r="T66" s="76"/>
      <c r="U66" s="78" t="s">
        <v>1733</v>
      </c>
      <c r="V66" s="77" t="s">
        <v>1537</v>
      </c>
      <c r="W66" s="77" t="s">
        <v>1564</v>
      </c>
      <c r="X66" s="78" t="s">
        <v>891</v>
      </c>
      <c r="Y66" s="78" t="str">
        <f t="shared" ref="Y66" si="15">X66</f>
        <v>Z03</v>
      </c>
      <c r="Z66" s="78">
        <v>5</v>
      </c>
      <c r="AA66" s="78">
        <v>5</v>
      </c>
      <c r="AB66" s="78">
        <v>0</v>
      </c>
      <c r="AC66" s="78">
        <v>0</v>
      </c>
      <c r="AD66" s="76">
        <v>20111228</v>
      </c>
      <c r="AE66" s="76">
        <v>20111228</v>
      </c>
      <c r="AF66" s="76">
        <v>3450</v>
      </c>
      <c r="AG66" s="80">
        <v>-3105</v>
      </c>
      <c r="AH66" s="79"/>
      <c r="AI66" s="79"/>
      <c r="AJ66" s="76">
        <f t="shared" si="12"/>
        <v>3450</v>
      </c>
      <c r="AK66" s="80">
        <v>-3105</v>
      </c>
      <c r="AL66" s="76"/>
      <c r="AM66" s="76"/>
      <c r="AN66" s="4" t="b">
        <f>COUNTIF(资产分类!B:B,以前年度!A66)=1</f>
        <v>1</v>
      </c>
      <c r="AO66" s="4" t="b">
        <f>COUNTIF(单位编码!C:C,H66)=1</f>
        <v>1</v>
      </c>
      <c r="AP66" s="4" t="b">
        <f t="shared" si="0"/>
        <v>1</v>
      </c>
      <c r="AQ66" s="4" t="b">
        <f>COUNTIF(业务范围!B:B,以前年度!L66)=1</f>
        <v>1</v>
      </c>
      <c r="AR66" s="4" t="b">
        <f>COUNTIF(成本中心!B:B,以前年度!M66)=1</f>
        <v>1</v>
      </c>
      <c r="AS66" s="4" t="b">
        <f>COUNTIF(成本中心!B:B,以前年度!N66)=1</f>
        <v>1</v>
      </c>
      <c r="AT66" s="4" t="b">
        <f>COUNTIF(资产状态!B:B,Q66)=1</f>
        <v>1</v>
      </c>
      <c r="AU66" s="4" t="b">
        <f>COUNTIF(资产增加、减少方式!B:C,以前年度!R66)=1</f>
        <v>1</v>
      </c>
      <c r="AV66" s="4" t="b">
        <f t="shared" si="1"/>
        <v>1</v>
      </c>
      <c r="AW66" s="4" t="b">
        <f>COUNTIF(折旧码!B:B,以前年度!X66)=1</f>
        <v>1</v>
      </c>
      <c r="AX66" s="5" t="b">
        <f t="shared" si="2"/>
        <v>1</v>
      </c>
      <c r="AY66" s="59">
        <f>IF(((2015-LEFT(AD66,4))*12+12-MID(AD66,5,2)+1)/(Z66*12+AB66)&gt;1,AF66*(1-VLOOKUP(X66,折旧码!B:D,3,FALSE)),AF66*(1-VLOOKUP(X66,折旧码!B:D,3,FALSE))*((2015-LEFT(AD66,4))*12+12-MID(AD66,5,2)+1)/(Z66*12+AB66))</f>
        <v>2535.75</v>
      </c>
      <c r="AZ66" s="60">
        <f t="shared" si="10"/>
        <v>-569.25</v>
      </c>
      <c r="BA66" s="5">
        <f>IF(((2015-LEFT(AD66,4))*12+12-MID(AD66,5,2)+1)/(Z66*12+AB66)&gt;1,0, AF66*(1-VLOOKUP(X66,折旧码!B:D,3,FALSE))*(12/(Z66*12+AB66)))</f>
        <v>621</v>
      </c>
      <c r="BB66" s="2">
        <f t="shared" si="4"/>
        <v>621</v>
      </c>
      <c r="BC66" s="2">
        <f t="shared" si="5"/>
        <v>60</v>
      </c>
      <c r="BD66" s="2">
        <f t="shared" si="6"/>
        <v>60</v>
      </c>
      <c r="BE66" s="4" t="str">
        <f t="shared" si="7"/>
        <v>是</v>
      </c>
      <c r="BF66" s="56">
        <f t="shared" si="8"/>
        <v>0</v>
      </c>
      <c r="BG66" s="56">
        <f>IF(BE66="否",0,AF66*(1-VLOOKUP(X66,折旧码!B:D,3,FALSE))/BC66)</f>
        <v>51.75</v>
      </c>
      <c r="BH66" s="56">
        <f t="shared" si="9"/>
        <v>51.75</v>
      </c>
      <c r="BI66" s="4" t="b">
        <f>IF(OR(BE66="否",BC66&lt;=BD66),ROUND(AF66-ABS(AG66)-ABS(AI66)-AF66*VLOOKUP(X66,折旧码!B:D,3,FALSE),2)=0,ROUND(AF66-ABS(AG66)-ABS(AI66)-AF66*VLOOKUP(X66,折旧码!B:D,3,FALSE),2)&lt;&gt;0)</f>
        <v>1</v>
      </c>
      <c r="BJ66" s="4">
        <f>ROUND(AF66-ABS(AG66)-ABS(AI66)-AF66*VLOOKUP(X66,折旧码!B:D,3,FALSE),2)</f>
        <v>0</v>
      </c>
    </row>
    <row r="67" spans="1:62" ht="17.25" x14ac:dyDescent="0.35">
      <c r="A67" s="78" t="s">
        <v>210</v>
      </c>
      <c r="B67" s="76">
        <v>9776</v>
      </c>
      <c r="C67" s="76" t="s">
        <v>1734</v>
      </c>
      <c r="D67" s="76" t="s">
        <v>1591</v>
      </c>
      <c r="E67" s="77" t="s">
        <v>1540</v>
      </c>
      <c r="F67" s="78" t="s">
        <v>1541</v>
      </c>
      <c r="G67" s="78">
        <v>1</v>
      </c>
      <c r="H67" s="78" t="s">
        <v>273</v>
      </c>
      <c r="I67" s="76">
        <v>20111130</v>
      </c>
      <c r="J67" s="76">
        <v>20111130</v>
      </c>
      <c r="K67" s="76">
        <v>20111130</v>
      </c>
      <c r="L67" s="78">
        <v>1001</v>
      </c>
      <c r="M67" s="76" t="s">
        <v>1592</v>
      </c>
      <c r="N67" s="76" t="s">
        <v>1592</v>
      </c>
      <c r="O67" s="76" t="s">
        <v>1623</v>
      </c>
      <c r="P67" s="76" t="s">
        <v>1540</v>
      </c>
      <c r="Q67" s="76" t="s">
        <v>76</v>
      </c>
      <c r="R67" s="77" t="s">
        <v>77</v>
      </c>
      <c r="S67" s="76"/>
      <c r="T67" s="76"/>
      <c r="U67" s="78" t="s">
        <v>1660</v>
      </c>
      <c r="V67" s="77" t="s">
        <v>1537</v>
      </c>
      <c r="W67" s="77" t="s">
        <v>1538</v>
      </c>
      <c r="X67" s="78" t="s">
        <v>891</v>
      </c>
      <c r="Y67" s="78" t="str">
        <f>X67</f>
        <v>Z03</v>
      </c>
      <c r="Z67" s="78">
        <v>5</v>
      </c>
      <c r="AA67" s="78">
        <v>5</v>
      </c>
      <c r="AB67" s="78">
        <v>0</v>
      </c>
      <c r="AC67" s="78">
        <v>0</v>
      </c>
      <c r="AD67" s="76">
        <v>20111228</v>
      </c>
      <c r="AE67" s="76">
        <v>20111228</v>
      </c>
      <c r="AF67" s="76">
        <v>690</v>
      </c>
      <c r="AG67" s="80">
        <v>-621</v>
      </c>
      <c r="AH67" s="79"/>
      <c r="AI67" s="79"/>
      <c r="AJ67" s="76">
        <f t="shared" si="12"/>
        <v>690</v>
      </c>
      <c r="AK67" s="80">
        <v>-621</v>
      </c>
      <c r="AL67" s="76"/>
      <c r="AM67" s="76"/>
      <c r="AN67" s="4" t="b">
        <f>COUNTIF(资产分类!B:B,以前年度!A67)=1</f>
        <v>1</v>
      </c>
      <c r="AO67" s="4" t="b">
        <f>COUNTIF(单位编码!C:C,H67)=1</f>
        <v>1</v>
      </c>
      <c r="AP67" s="4" t="b">
        <f t="shared" si="0"/>
        <v>1</v>
      </c>
      <c r="AQ67" s="4" t="b">
        <f>COUNTIF(业务范围!B:B,以前年度!L67)=1</f>
        <v>1</v>
      </c>
      <c r="AR67" s="4" t="b">
        <f>COUNTIF(成本中心!B:B,以前年度!M67)=1</f>
        <v>1</v>
      </c>
      <c r="AS67" s="4" t="b">
        <f>COUNTIF(成本中心!B:B,以前年度!N67)=1</f>
        <v>1</v>
      </c>
      <c r="AT67" s="4" t="b">
        <f>COUNTIF(资产状态!B:B,Q67)=1</f>
        <v>1</v>
      </c>
      <c r="AU67" s="4" t="b">
        <f>COUNTIF(资产增加、减少方式!B:C,以前年度!R67)=1</f>
        <v>1</v>
      </c>
      <c r="AV67" s="4" t="b">
        <f t="shared" si="1"/>
        <v>1</v>
      </c>
      <c r="AW67" s="4" t="b">
        <f>COUNTIF(折旧码!B:B,以前年度!X67)=1</f>
        <v>1</v>
      </c>
      <c r="AX67" s="5" t="b">
        <f t="shared" si="2"/>
        <v>1</v>
      </c>
      <c r="AY67" s="59">
        <f>IF(((2015-LEFT(AD67,4))*12+12-MID(AD67,5,2)+1)/(Z67*12+AB67)&gt;1,AF67*(1-VLOOKUP(X67,折旧码!B:D,3,FALSE)),AF67*(1-VLOOKUP(X67,折旧码!B:D,3,FALSE))*((2015-LEFT(AD67,4))*12+12-MID(AD67,5,2)+1)/(Z67*12+AB67))</f>
        <v>507.15</v>
      </c>
      <c r="AZ67" s="60">
        <f t="shared" si="10"/>
        <v>-113.85000000000002</v>
      </c>
      <c r="BA67" s="5">
        <f>IF(((2015-LEFT(AD67,4))*12+12-MID(AD67,5,2)+1)/(Z67*12+AB67)&gt;1,0, AF67*(1-VLOOKUP(X67,折旧码!B:D,3,FALSE))*(12/(Z67*12+AB67)))</f>
        <v>124.2</v>
      </c>
      <c r="BB67" s="2">
        <f t="shared" si="4"/>
        <v>124.2</v>
      </c>
      <c r="BC67" s="2">
        <f t="shared" si="5"/>
        <v>60</v>
      </c>
      <c r="BD67" s="2">
        <f t="shared" si="6"/>
        <v>60</v>
      </c>
      <c r="BE67" s="4" t="str">
        <f t="shared" si="7"/>
        <v>是</v>
      </c>
      <c r="BF67" s="56">
        <f t="shared" si="8"/>
        <v>0</v>
      </c>
      <c r="BG67" s="56">
        <f>IF(BE67="否",0,AF67*(1-VLOOKUP(X67,折旧码!B:D,3,FALSE))/BC67)</f>
        <v>10.35</v>
      </c>
      <c r="BH67" s="56">
        <f t="shared" si="9"/>
        <v>10.35</v>
      </c>
      <c r="BI67" s="4" t="b">
        <f>IF(OR(BE67="否",BC67&lt;=BD67),ROUND(AF67-ABS(AG67)-ABS(AI67)-AF67*VLOOKUP(X67,折旧码!B:D,3,FALSE),2)=0,ROUND(AF67-ABS(AG67)-ABS(AI67)-AF67*VLOOKUP(X67,折旧码!B:D,3,FALSE),2)&lt;&gt;0)</f>
        <v>1</v>
      </c>
      <c r="BJ67" s="4">
        <f>ROUND(AF67-ABS(AG67)-ABS(AI67)-AF67*VLOOKUP(X67,折旧码!B:D,3,FALSE),2)</f>
        <v>0</v>
      </c>
    </row>
    <row r="68" spans="1:62" ht="17.25" x14ac:dyDescent="0.35">
      <c r="A68" s="78" t="s">
        <v>210</v>
      </c>
      <c r="B68" s="76">
        <v>9776</v>
      </c>
      <c r="C68" s="76" t="s">
        <v>1735</v>
      </c>
      <c r="D68" s="76" t="s">
        <v>1736</v>
      </c>
      <c r="E68" s="77" t="s">
        <v>1614</v>
      </c>
      <c r="F68" s="78" t="s">
        <v>1615</v>
      </c>
      <c r="G68" s="78">
        <v>1</v>
      </c>
      <c r="H68" s="78" t="s">
        <v>273</v>
      </c>
      <c r="I68" s="76">
        <v>20111130</v>
      </c>
      <c r="J68" s="76">
        <v>20111130</v>
      </c>
      <c r="K68" s="76">
        <v>20111130</v>
      </c>
      <c r="L68" s="78">
        <v>1001</v>
      </c>
      <c r="M68" s="76" t="s">
        <v>1533</v>
      </c>
      <c r="N68" s="76" t="s">
        <v>1533</v>
      </c>
      <c r="O68" s="76" t="s">
        <v>1534</v>
      </c>
      <c r="P68" s="76" t="s">
        <v>1614</v>
      </c>
      <c r="Q68" s="76" t="s">
        <v>76</v>
      </c>
      <c r="R68" s="77" t="s">
        <v>77</v>
      </c>
      <c r="S68" s="76"/>
      <c r="T68" s="76"/>
      <c r="U68" s="78" t="s">
        <v>1660</v>
      </c>
      <c r="V68" s="77" t="s">
        <v>1537</v>
      </c>
      <c r="W68" s="77" t="s">
        <v>1620</v>
      </c>
      <c r="X68" s="78" t="s">
        <v>891</v>
      </c>
      <c r="Y68" s="78" t="str">
        <f>X68</f>
        <v>Z03</v>
      </c>
      <c r="Z68" s="78">
        <v>5</v>
      </c>
      <c r="AA68" s="78">
        <v>5</v>
      </c>
      <c r="AB68" s="78">
        <v>0</v>
      </c>
      <c r="AC68" s="78">
        <v>0</v>
      </c>
      <c r="AD68" s="76">
        <v>20111228</v>
      </c>
      <c r="AE68" s="76">
        <v>20111228</v>
      </c>
      <c r="AF68" s="76">
        <v>950</v>
      </c>
      <c r="AG68" s="80">
        <v>-855</v>
      </c>
      <c r="AH68" s="79"/>
      <c r="AI68" s="79"/>
      <c r="AJ68" s="76">
        <f t="shared" si="12"/>
        <v>950</v>
      </c>
      <c r="AK68" s="80">
        <v>-855</v>
      </c>
      <c r="AL68" s="76"/>
      <c r="AM68" s="76"/>
      <c r="AN68" s="4" t="b">
        <f>COUNTIF(资产分类!B:B,以前年度!A68)=1</f>
        <v>1</v>
      </c>
      <c r="AO68" s="4" t="b">
        <f>COUNTIF(单位编码!C:C,H68)=1</f>
        <v>1</v>
      </c>
      <c r="AP68" s="4" t="b">
        <f t="shared" ref="AP68:AP89" si="16">LEFT(J68,4)*1&lt;2016</f>
        <v>1</v>
      </c>
      <c r="AQ68" s="4" t="b">
        <f>COUNTIF(业务范围!B:B,以前年度!L68)=1</f>
        <v>1</v>
      </c>
      <c r="AR68" s="4" t="b">
        <f>COUNTIF(成本中心!B:B,以前年度!M68)=1</f>
        <v>1</v>
      </c>
      <c r="AS68" s="4" t="b">
        <f>COUNTIF(成本中心!B:B,以前年度!N68)=1</f>
        <v>1</v>
      </c>
      <c r="AT68" s="4" t="b">
        <f>COUNTIF(资产状态!B:B,Q68)=1</f>
        <v>1</v>
      </c>
      <c r="AU68" s="4" t="b">
        <f>COUNTIF(资产增加、减少方式!B:C,以前年度!R68)=1</f>
        <v>1</v>
      </c>
      <c r="AV68" s="4" t="b">
        <f t="shared" ref="AV68:AV89" si="17">IF(OR(A68="Z1005",A68="Z1004",A68="Z1003"),V68&lt;&gt;"",TRUE)</f>
        <v>1</v>
      </c>
      <c r="AW68" s="4" t="b">
        <f>COUNTIF(折旧码!B:B,以前年度!X68)=1</f>
        <v>1</v>
      </c>
      <c r="AX68" s="5" t="b">
        <f t="shared" ref="AX68:AX131" si="18">AND(AND(LEN(I68)=8,IFERROR(FIND("/",I68),0)=0),AND(LEN(J68)=8,IFERROR(FIND("/",J68),0)=0),AND(LEN(K68)=8,IFERROR(FIND("/",K68),0)=0),AND(LEN(AD68)=8,IFERROR(FIND("/",AD68),0)=0),AND(LEN(AE68)=8,IFERROR(FIND("/",AE68),0)=0))</f>
        <v>1</v>
      </c>
      <c r="AY68" s="59">
        <f>IF(((2015-LEFT(AD68,4))*12+12-MID(AD68,5,2)+1)/(Z68*12+AB68)&gt;1,AF68*(1-VLOOKUP(X68,折旧码!B:D,3,FALSE)),AF68*(1-VLOOKUP(X68,折旧码!B:D,3,FALSE))*((2015-LEFT(AD68,4))*12+12-MID(AD68,5,2)+1)/(Z68*12+AB68))</f>
        <v>698.25</v>
      </c>
      <c r="AZ68" s="60">
        <f t="shared" ref="AZ68:AZ131" si="19">AY68+AK68</f>
        <v>-156.75</v>
      </c>
      <c r="BA68" s="5">
        <f>IF(((2015-LEFT(AD68,4))*12+12-MID(AD68,5,2)+1)/(Z68*12+AB68)&gt;1,0, AF68*(1-VLOOKUP(X68,折旧码!B:D,3,FALSE))*(12/(Z68*12+AB68)))</f>
        <v>171</v>
      </c>
      <c r="BB68" s="2">
        <f t="shared" ref="BB68:BB131" si="20">BA68+AM68</f>
        <v>171</v>
      </c>
      <c r="BC68" s="2">
        <f t="shared" ref="BC68:BC131" si="21">Z68*12+AB68</f>
        <v>60</v>
      </c>
      <c r="BD68" s="2">
        <f t="shared" ref="BD68:BD131" si="22">(2015-LEFT(AD68,4))*12+(12-MID(AD68,5,2))+1+11</f>
        <v>60</v>
      </c>
      <c r="BE68" s="4" t="str">
        <f t="shared" ref="BE68:BE131" si="23">IF(BD68-BC68&gt;12,"否","是")</f>
        <v>是</v>
      </c>
      <c r="BF68" s="56">
        <f t="shared" ref="BF68:BF131" si="24">ABS(IF(BE68="否",0,IF(BC68&gt;=BD68,AI68/11,AI68/(BC68-BD68+11))))</f>
        <v>0</v>
      </c>
      <c r="BG68" s="56">
        <f>IF(BE68="否",0,AF68*(1-VLOOKUP(X68,折旧码!B:D,3,FALSE))/BC68)</f>
        <v>14.25</v>
      </c>
      <c r="BH68" s="56">
        <f t="shared" ref="BH68:BH131" si="25">BG68-BF68</f>
        <v>14.25</v>
      </c>
      <c r="BI68" s="4" t="b">
        <f>IF(OR(BE68="否",BC68&lt;=BD68),ROUND(AF68-ABS(AG68)-ABS(AI68)-AF68*VLOOKUP(X68,折旧码!B:D,3,FALSE),2)=0,ROUND(AF68-ABS(AG68)-ABS(AI68)-AF68*VLOOKUP(X68,折旧码!B:D,3,FALSE),2)&lt;&gt;0)</f>
        <v>1</v>
      </c>
      <c r="BJ68" s="4">
        <f>ROUND(AF68-ABS(AG68)-ABS(AI68)-AF68*VLOOKUP(X68,折旧码!B:D,3,FALSE),2)</f>
        <v>0</v>
      </c>
    </row>
    <row r="69" spans="1:62" ht="17.25" x14ac:dyDescent="0.35">
      <c r="A69" s="78" t="s">
        <v>210</v>
      </c>
      <c r="B69" s="76">
        <v>9776</v>
      </c>
      <c r="C69" s="76" t="s">
        <v>1737</v>
      </c>
      <c r="D69" s="76" t="s">
        <v>1738</v>
      </c>
      <c r="E69" s="77" t="s">
        <v>1540</v>
      </c>
      <c r="F69" s="78" t="s">
        <v>1541</v>
      </c>
      <c r="G69" s="78">
        <v>2</v>
      </c>
      <c r="H69" s="78" t="s">
        <v>273</v>
      </c>
      <c r="I69" s="76">
        <v>20111231</v>
      </c>
      <c r="J69" s="76">
        <v>20111231</v>
      </c>
      <c r="K69" s="76">
        <v>20111231</v>
      </c>
      <c r="L69" s="78">
        <v>1001</v>
      </c>
      <c r="M69" s="76" t="s">
        <v>1533</v>
      </c>
      <c r="N69" s="76" t="s">
        <v>1533</v>
      </c>
      <c r="O69" s="76" t="s">
        <v>1534</v>
      </c>
      <c r="P69" s="76" t="s">
        <v>1540</v>
      </c>
      <c r="Q69" s="76" t="s">
        <v>76</v>
      </c>
      <c r="R69" s="77" t="s">
        <v>77</v>
      </c>
      <c r="S69" s="76"/>
      <c r="T69" s="76"/>
      <c r="U69" s="78" t="s">
        <v>1739</v>
      </c>
      <c r="V69" s="77" t="s">
        <v>1537</v>
      </c>
      <c r="W69" s="77" t="s">
        <v>1538</v>
      </c>
      <c r="X69" s="78" t="s">
        <v>891</v>
      </c>
      <c r="Y69" s="78" t="str">
        <f t="shared" si="14"/>
        <v>Z03</v>
      </c>
      <c r="Z69" s="78">
        <v>5</v>
      </c>
      <c r="AA69" s="78">
        <v>5</v>
      </c>
      <c r="AB69" s="78">
        <v>0</v>
      </c>
      <c r="AC69" s="78">
        <v>0</v>
      </c>
      <c r="AD69" s="76">
        <v>20120131</v>
      </c>
      <c r="AE69" s="76">
        <v>20120131</v>
      </c>
      <c r="AF69" s="76">
        <v>5360</v>
      </c>
      <c r="AG69" s="80">
        <v>-4824</v>
      </c>
      <c r="AH69" s="79"/>
      <c r="AI69" s="79"/>
      <c r="AJ69" s="76">
        <f t="shared" si="12"/>
        <v>5360</v>
      </c>
      <c r="AK69" s="80">
        <v>-4824</v>
      </c>
      <c r="AL69" s="76"/>
      <c r="AM69" s="76"/>
      <c r="AN69" s="4" t="b">
        <f>COUNTIF(资产分类!B:B,以前年度!A69)=1</f>
        <v>1</v>
      </c>
      <c r="AO69" s="4" t="b">
        <f>COUNTIF(单位编码!C:C,H69)=1</f>
        <v>1</v>
      </c>
      <c r="AP69" s="4" t="b">
        <f t="shared" si="16"/>
        <v>1</v>
      </c>
      <c r="AQ69" s="4" t="b">
        <f>COUNTIF(业务范围!B:B,以前年度!L69)=1</f>
        <v>1</v>
      </c>
      <c r="AR69" s="4" t="b">
        <f>COUNTIF(成本中心!B:B,以前年度!M69)=1</f>
        <v>1</v>
      </c>
      <c r="AS69" s="4" t="b">
        <f>COUNTIF(成本中心!B:B,以前年度!N69)=1</f>
        <v>1</v>
      </c>
      <c r="AT69" s="4" t="b">
        <f>COUNTIF(资产状态!B:B,Q69)=1</f>
        <v>1</v>
      </c>
      <c r="AU69" s="4" t="b">
        <f>COUNTIF(资产增加、减少方式!B:C,以前年度!R69)=1</f>
        <v>1</v>
      </c>
      <c r="AV69" s="4" t="b">
        <f t="shared" si="17"/>
        <v>1</v>
      </c>
      <c r="AW69" s="4" t="b">
        <f>COUNTIF(折旧码!B:B,以前年度!X69)=1</f>
        <v>1</v>
      </c>
      <c r="AX69" s="5" t="b">
        <f t="shared" si="18"/>
        <v>1</v>
      </c>
      <c r="AY69" s="59">
        <f>IF(((2015-LEFT(AD69,4))*12+12-MID(AD69,5,2)+1)/(Z69*12+AB69)&gt;1,AF69*(1-VLOOKUP(X69,折旧码!B:D,3,FALSE)),AF69*(1-VLOOKUP(X69,折旧码!B:D,3,FALSE))*((2015-LEFT(AD69,4))*12+12-MID(AD69,5,2)+1)/(Z69*12+AB69))</f>
        <v>3859.2</v>
      </c>
      <c r="AZ69" s="60">
        <f t="shared" si="19"/>
        <v>-964.80000000000018</v>
      </c>
      <c r="BA69" s="5">
        <f>IF(((2015-LEFT(AD69,4))*12+12-MID(AD69,5,2)+1)/(Z69*12+AB69)&gt;1,0, AF69*(1-VLOOKUP(X69,折旧码!B:D,3,FALSE))*(12/(Z69*12+AB69)))</f>
        <v>964.80000000000007</v>
      </c>
      <c r="BB69" s="2">
        <f t="shared" si="20"/>
        <v>964.80000000000007</v>
      </c>
      <c r="BC69" s="2">
        <f t="shared" si="21"/>
        <v>60</v>
      </c>
      <c r="BD69" s="2">
        <f t="shared" si="22"/>
        <v>59</v>
      </c>
      <c r="BE69" s="4" t="str">
        <f t="shared" si="23"/>
        <v>是</v>
      </c>
      <c r="BF69" s="56">
        <f t="shared" si="24"/>
        <v>0</v>
      </c>
      <c r="BG69" s="56">
        <f>IF(BE69="否",0,AF69*(1-VLOOKUP(X69,折旧码!B:D,3,FALSE))/BC69)</f>
        <v>80.400000000000006</v>
      </c>
      <c r="BH69" s="56">
        <f t="shared" si="25"/>
        <v>80.400000000000006</v>
      </c>
      <c r="BI69" s="4" t="b">
        <f>IF(OR(BE69="否",BC69&lt;=BD69),ROUND(AF69-ABS(AG69)-ABS(AI69)-AF69*VLOOKUP(X69,折旧码!B:D,3,FALSE),2)=0,ROUND(AF69-ABS(AG69)-ABS(AI69)-AF69*VLOOKUP(X69,折旧码!B:D,3,FALSE),2)&lt;&gt;0)</f>
        <v>0</v>
      </c>
      <c r="BJ69" s="4">
        <f>ROUND(AF69-ABS(AG69)-ABS(AI69)-AF69*VLOOKUP(X69,折旧码!B:D,3,FALSE),2)</f>
        <v>0</v>
      </c>
    </row>
    <row r="70" spans="1:62" ht="17.25" x14ac:dyDescent="0.35">
      <c r="A70" s="78" t="s">
        <v>210</v>
      </c>
      <c r="B70" s="76">
        <v>9776</v>
      </c>
      <c r="C70" s="76" t="s">
        <v>1740</v>
      </c>
      <c r="D70" s="76" t="s">
        <v>1731</v>
      </c>
      <c r="E70" s="77" t="s">
        <v>1540</v>
      </c>
      <c r="F70" s="78" t="s">
        <v>1541</v>
      </c>
      <c r="G70" s="78">
        <v>1</v>
      </c>
      <c r="H70" s="78" t="s">
        <v>273</v>
      </c>
      <c r="I70" s="76">
        <v>20111231</v>
      </c>
      <c r="J70" s="76">
        <v>20111231</v>
      </c>
      <c r="K70" s="76">
        <v>20111231</v>
      </c>
      <c r="L70" s="78">
        <v>1001</v>
      </c>
      <c r="M70" s="76" t="s">
        <v>1632</v>
      </c>
      <c r="N70" s="76" t="s">
        <v>1632</v>
      </c>
      <c r="O70" s="76" t="s">
        <v>1732</v>
      </c>
      <c r="P70" s="76" t="s">
        <v>1540</v>
      </c>
      <c r="Q70" s="76" t="s">
        <v>76</v>
      </c>
      <c r="R70" s="77" t="s">
        <v>77</v>
      </c>
      <c r="S70" s="76"/>
      <c r="T70" s="76"/>
      <c r="U70" s="78" t="s">
        <v>1718</v>
      </c>
      <c r="V70" s="77" t="s">
        <v>1537</v>
      </c>
      <c r="W70" s="78" t="s">
        <v>1538</v>
      </c>
      <c r="X70" s="78" t="s">
        <v>891</v>
      </c>
      <c r="Y70" s="78" t="s">
        <v>891</v>
      </c>
      <c r="Z70" s="78">
        <v>5</v>
      </c>
      <c r="AA70" s="78">
        <v>5</v>
      </c>
      <c r="AB70" s="78">
        <v>0</v>
      </c>
      <c r="AC70" s="78">
        <v>0</v>
      </c>
      <c r="AD70" s="76">
        <v>20120131</v>
      </c>
      <c r="AE70" s="76">
        <v>20120131</v>
      </c>
      <c r="AF70" s="76">
        <v>4700</v>
      </c>
      <c r="AG70" s="80">
        <v>-4230</v>
      </c>
      <c r="AH70" s="79"/>
      <c r="AI70" s="79"/>
      <c r="AJ70" s="76">
        <f t="shared" si="12"/>
        <v>4700</v>
      </c>
      <c r="AK70" s="80">
        <v>-4230</v>
      </c>
      <c r="AL70" s="76"/>
      <c r="AM70" s="76"/>
      <c r="AN70" s="4" t="b">
        <f>COUNTIF(资产分类!B:B,以前年度!A70)=1</f>
        <v>1</v>
      </c>
      <c r="AO70" s="4" t="b">
        <f>COUNTIF(单位编码!C:C,H70)=1</f>
        <v>1</v>
      </c>
      <c r="AP70" s="4" t="b">
        <f t="shared" si="16"/>
        <v>1</v>
      </c>
      <c r="AQ70" s="4" t="b">
        <f>COUNTIF(业务范围!B:B,以前年度!L70)=1</f>
        <v>1</v>
      </c>
      <c r="AR70" s="4" t="b">
        <f>COUNTIF(成本中心!B:B,以前年度!M70)=1</f>
        <v>1</v>
      </c>
      <c r="AS70" s="4" t="b">
        <f>COUNTIF(成本中心!B:B,以前年度!N70)=1</f>
        <v>1</v>
      </c>
      <c r="AT70" s="4" t="b">
        <f>COUNTIF(资产状态!B:B,Q70)=1</f>
        <v>1</v>
      </c>
      <c r="AU70" s="4" t="b">
        <f>COUNTIF(资产增加、减少方式!B:C,以前年度!R70)=1</f>
        <v>1</v>
      </c>
      <c r="AV70" s="4" t="b">
        <f t="shared" si="17"/>
        <v>1</v>
      </c>
      <c r="AW70" s="4" t="b">
        <f>COUNTIF(折旧码!B:B,以前年度!X70)=1</f>
        <v>1</v>
      </c>
      <c r="AX70" s="5" t="b">
        <f t="shared" si="18"/>
        <v>1</v>
      </c>
      <c r="AY70" s="59">
        <f>IF(((2015-LEFT(AD70,4))*12+12-MID(AD70,5,2)+1)/(Z70*12+AB70)&gt;1,AF70*(1-VLOOKUP(X70,折旧码!B:D,3,FALSE)),AF70*(1-VLOOKUP(X70,折旧码!B:D,3,FALSE))*((2015-LEFT(AD70,4))*12+12-MID(AD70,5,2)+1)/(Z70*12+AB70))</f>
        <v>3384</v>
      </c>
      <c r="AZ70" s="60">
        <f t="shared" si="19"/>
        <v>-846</v>
      </c>
      <c r="BA70" s="5">
        <f>IF(((2015-LEFT(AD70,4))*12+12-MID(AD70,5,2)+1)/(Z70*12+AB70)&gt;1,0, AF70*(1-VLOOKUP(X70,折旧码!B:D,3,FALSE))*(12/(Z70*12+AB70)))</f>
        <v>846</v>
      </c>
      <c r="BB70" s="2">
        <f t="shared" si="20"/>
        <v>846</v>
      </c>
      <c r="BC70" s="2">
        <f t="shared" si="21"/>
        <v>60</v>
      </c>
      <c r="BD70" s="2">
        <f t="shared" si="22"/>
        <v>59</v>
      </c>
      <c r="BE70" s="4" t="str">
        <f t="shared" si="23"/>
        <v>是</v>
      </c>
      <c r="BF70" s="56">
        <f t="shared" si="24"/>
        <v>0</v>
      </c>
      <c r="BG70" s="56">
        <f>IF(BE70="否",0,AF70*(1-VLOOKUP(X70,折旧码!B:D,3,FALSE))/BC70)</f>
        <v>70.5</v>
      </c>
      <c r="BH70" s="56">
        <f t="shared" si="25"/>
        <v>70.5</v>
      </c>
      <c r="BI70" s="4" t="b">
        <f>IF(OR(BE70="否",BC70&lt;=BD70),ROUND(AF70-ABS(AG70)-ABS(AI70)-AF70*VLOOKUP(X70,折旧码!B:D,3,FALSE),2)=0,ROUND(AF70-ABS(AG70)-ABS(AI70)-AF70*VLOOKUP(X70,折旧码!B:D,3,FALSE),2)&lt;&gt;0)</f>
        <v>0</v>
      </c>
      <c r="BJ70" s="4">
        <f>ROUND(AF70-ABS(AG70)-ABS(AI70)-AF70*VLOOKUP(X70,折旧码!B:D,3,FALSE),2)</f>
        <v>0</v>
      </c>
    </row>
    <row r="71" spans="1:62" ht="17.25" x14ac:dyDescent="0.35">
      <c r="A71" s="78" t="s">
        <v>210</v>
      </c>
      <c r="B71" s="76">
        <v>9776</v>
      </c>
      <c r="C71" s="76" t="s">
        <v>1741</v>
      </c>
      <c r="D71" s="76" t="s">
        <v>1742</v>
      </c>
      <c r="E71" s="77" t="s">
        <v>1540</v>
      </c>
      <c r="F71" s="78" t="s">
        <v>1541</v>
      </c>
      <c r="G71" s="78">
        <v>1</v>
      </c>
      <c r="H71" s="78" t="s">
        <v>273</v>
      </c>
      <c r="I71" s="76">
        <v>20111231</v>
      </c>
      <c r="J71" s="76">
        <v>20111231</v>
      </c>
      <c r="K71" s="76">
        <v>20111231</v>
      </c>
      <c r="L71" s="78">
        <v>1001</v>
      </c>
      <c r="M71" s="76" t="s">
        <v>1546</v>
      </c>
      <c r="N71" s="76" t="s">
        <v>1546</v>
      </c>
      <c r="O71" s="76" t="s">
        <v>1743</v>
      </c>
      <c r="P71" s="76" t="s">
        <v>1744</v>
      </c>
      <c r="Q71" s="76" t="s">
        <v>76</v>
      </c>
      <c r="R71" s="77" t="s">
        <v>77</v>
      </c>
      <c r="S71" s="76"/>
      <c r="T71" s="76"/>
      <c r="U71" s="78" t="s">
        <v>1745</v>
      </c>
      <c r="V71" s="77" t="s">
        <v>1746</v>
      </c>
      <c r="W71" s="77" t="s">
        <v>1747</v>
      </c>
      <c r="X71" s="78" t="s">
        <v>891</v>
      </c>
      <c r="Y71" s="78" t="s">
        <v>891</v>
      </c>
      <c r="Z71" s="78">
        <v>5</v>
      </c>
      <c r="AA71" s="78">
        <v>5</v>
      </c>
      <c r="AB71" s="78">
        <v>0</v>
      </c>
      <c r="AC71" s="78">
        <v>0</v>
      </c>
      <c r="AD71" s="76">
        <v>20120131</v>
      </c>
      <c r="AE71" s="76">
        <v>20120131</v>
      </c>
      <c r="AF71" s="76">
        <v>1400</v>
      </c>
      <c r="AG71" s="80">
        <v>-1260</v>
      </c>
      <c r="AH71" s="79"/>
      <c r="AI71" s="79"/>
      <c r="AJ71" s="76">
        <f t="shared" si="12"/>
        <v>1400</v>
      </c>
      <c r="AK71" s="80">
        <v>-1260</v>
      </c>
      <c r="AL71" s="76"/>
      <c r="AM71" s="76"/>
      <c r="AN71" s="4" t="b">
        <f>COUNTIF(资产分类!B:B,以前年度!A71)=1</f>
        <v>1</v>
      </c>
      <c r="AO71" s="4" t="b">
        <f>COUNTIF(单位编码!C:C,H71)=1</f>
        <v>1</v>
      </c>
      <c r="AP71" s="4" t="b">
        <f t="shared" si="16"/>
        <v>1</v>
      </c>
      <c r="AQ71" s="4" t="b">
        <f>COUNTIF(业务范围!B:B,以前年度!L71)=1</f>
        <v>1</v>
      </c>
      <c r="AR71" s="4" t="b">
        <f>COUNTIF(成本中心!B:B,以前年度!M71)=1</f>
        <v>1</v>
      </c>
      <c r="AS71" s="4" t="b">
        <f>COUNTIF(成本中心!B:B,以前年度!N71)=1</f>
        <v>1</v>
      </c>
      <c r="AT71" s="4" t="b">
        <f>COUNTIF(资产状态!B:B,Q71)=1</f>
        <v>1</v>
      </c>
      <c r="AU71" s="4" t="b">
        <f>COUNTIF(资产增加、减少方式!B:C,以前年度!R71)=1</f>
        <v>1</v>
      </c>
      <c r="AV71" s="4" t="b">
        <f t="shared" si="17"/>
        <v>1</v>
      </c>
      <c r="AW71" s="4" t="b">
        <f>COUNTIF(折旧码!B:B,以前年度!X71)=1</f>
        <v>1</v>
      </c>
      <c r="AX71" s="5" t="b">
        <f t="shared" si="18"/>
        <v>1</v>
      </c>
      <c r="AY71" s="59">
        <f>IF(((2015-LEFT(AD71,4))*12+12-MID(AD71,5,2)+1)/(Z71*12+AB71)&gt;1,AF71*(1-VLOOKUP(X71,折旧码!B:D,3,FALSE)),AF71*(1-VLOOKUP(X71,折旧码!B:D,3,FALSE))*((2015-LEFT(AD71,4))*12+12-MID(AD71,5,2)+1)/(Z71*12+AB71))</f>
        <v>1008</v>
      </c>
      <c r="AZ71" s="60">
        <f t="shared" si="19"/>
        <v>-252</v>
      </c>
      <c r="BA71" s="5">
        <f>IF(((2015-LEFT(AD71,4))*12+12-MID(AD71,5,2)+1)/(Z71*12+AB71)&gt;1,0, AF71*(1-VLOOKUP(X71,折旧码!B:D,3,FALSE))*(12/(Z71*12+AB71)))</f>
        <v>252</v>
      </c>
      <c r="BB71" s="2">
        <f t="shared" si="20"/>
        <v>252</v>
      </c>
      <c r="BC71" s="2">
        <f t="shared" si="21"/>
        <v>60</v>
      </c>
      <c r="BD71" s="2">
        <f t="shared" si="22"/>
        <v>59</v>
      </c>
      <c r="BE71" s="4" t="str">
        <f t="shared" si="23"/>
        <v>是</v>
      </c>
      <c r="BF71" s="56">
        <f t="shared" si="24"/>
        <v>0</v>
      </c>
      <c r="BG71" s="56">
        <f>IF(BE71="否",0,AF71*(1-VLOOKUP(X71,折旧码!B:D,3,FALSE))/BC71)</f>
        <v>21</v>
      </c>
      <c r="BH71" s="56">
        <f t="shared" si="25"/>
        <v>21</v>
      </c>
      <c r="BI71" s="4" t="b">
        <f>IF(OR(BE71="否",BC71&lt;=BD71),ROUND(AF71-ABS(AG71)-ABS(AI71)-AF71*VLOOKUP(X71,折旧码!B:D,3,FALSE),2)=0,ROUND(AF71-ABS(AG71)-ABS(AI71)-AF71*VLOOKUP(X71,折旧码!B:D,3,FALSE),2)&lt;&gt;0)</f>
        <v>0</v>
      </c>
      <c r="BJ71" s="4">
        <f>ROUND(AF71-ABS(AG71)-ABS(AI71)-AF71*VLOOKUP(X71,折旧码!B:D,3,FALSE),2)</f>
        <v>0</v>
      </c>
    </row>
    <row r="72" spans="1:62" ht="17.25" x14ac:dyDescent="0.35">
      <c r="A72" s="78" t="s">
        <v>210</v>
      </c>
      <c r="B72" s="76">
        <v>9776</v>
      </c>
      <c r="C72" s="76" t="s">
        <v>1748</v>
      </c>
      <c r="D72" s="76" t="s">
        <v>1749</v>
      </c>
      <c r="E72" s="77" t="s">
        <v>1744</v>
      </c>
      <c r="F72" s="78" t="s">
        <v>1750</v>
      </c>
      <c r="G72" s="78">
        <v>1</v>
      </c>
      <c r="H72" s="78" t="s">
        <v>273</v>
      </c>
      <c r="I72" s="76">
        <v>20120228</v>
      </c>
      <c r="J72" s="76">
        <v>20120228</v>
      </c>
      <c r="K72" s="76">
        <v>20120228</v>
      </c>
      <c r="L72" s="78">
        <v>1001</v>
      </c>
      <c r="M72" s="76" t="s">
        <v>1533</v>
      </c>
      <c r="N72" s="76" t="s">
        <v>1533</v>
      </c>
      <c r="O72" s="76" t="s">
        <v>1534</v>
      </c>
      <c r="P72" s="76" t="s">
        <v>1744</v>
      </c>
      <c r="Q72" s="76" t="s">
        <v>76</v>
      </c>
      <c r="R72" s="77" t="s">
        <v>77</v>
      </c>
      <c r="S72" s="76"/>
      <c r="T72" s="76"/>
      <c r="U72" s="78" t="s">
        <v>1751</v>
      </c>
      <c r="V72" s="77" t="s">
        <v>1537</v>
      </c>
      <c r="W72" s="77" t="s">
        <v>1747</v>
      </c>
      <c r="X72" s="78" t="s">
        <v>891</v>
      </c>
      <c r="Y72" s="78" t="str">
        <f t="shared" si="14"/>
        <v>Z03</v>
      </c>
      <c r="Z72" s="78">
        <v>5</v>
      </c>
      <c r="AA72" s="78">
        <v>5</v>
      </c>
      <c r="AB72" s="78">
        <v>0</v>
      </c>
      <c r="AC72" s="78">
        <v>0</v>
      </c>
      <c r="AD72" s="76">
        <v>20120326</v>
      </c>
      <c r="AE72" s="76">
        <v>20120326</v>
      </c>
      <c r="AF72" s="76">
        <v>4500</v>
      </c>
      <c r="AG72" s="80">
        <v>-3915</v>
      </c>
      <c r="AH72" s="79"/>
      <c r="AI72" s="79"/>
      <c r="AJ72" s="76">
        <f t="shared" si="12"/>
        <v>4500</v>
      </c>
      <c r="AK72" s="80">
        <v>-3915</v>
      </c>
      <c r="AL72" s="76"/>
      <c r="AM72" s="76"/>
      <c r="AN72" s="4" t="b">
        <f>COUNTIF(资产分类!B:B,以前年度!A72)=1</f>
        <v>1</v>
      </c>
      <c r="AO72" s="4" t="b">
        <f>COUNTIF(单位编码!C:C,H72)=1</f>
        <v>1</v>
      </c>
      <c r="AP72" s="4" t="b">
        <f t="shared" si="16"/>
        <v>1</v>
      </c>
      <c r="AQ72" s="4" t="b">
        <f>COUNTIF(业务范围!B:B,以前年度!L72)=1</f>
        <v>1</v>
      </c>
      <c r="AR72" s="4" t="b">
        <f>COUNTIF(成本中心!B:B,以前年度!M72)=1</f>
        <v>1</v>
      </c>
      <c r="AS72" s="4" t="b">
        <f>COUNTIF(成本中心!B:B,以前年度!N72)=1</f>
        <v>1</v>
      </c>
      <c r="AT72" s="4" t="b">
        <f>COUNTIF(资产状态!B:B,Q72)=1</f>
        <v>1</v>
      </c>
      <c r="AU72" s="4" t="b">
        <f>COUNTIF(资产增加、减少方式!B:C,以前年度!R72)=1</f>
        <v>1</v>
      </c>
      <c r="AV72" s="4" t="b">
        <f t="shared" si="17"/>
        <v>1</v>
      </c>
      <c r="AW72" s="4" t="b">
        <f>COUNTIF(折旧码!B:B,以前年度!X72)=1</f>
        <v>1</v>
      </c>
      <c r="AX72" s="5" t="b">
        <f t="shared" si="18"/>
        <v>1</v>
      </c>
      <c r="AY72" s="59">
        <f>IF(((2015-LEFT(AD72,4))*12+12-MID(AD72,5,2)+1)/(Z72*12+AB72)&gt;1,AF72*(1-VLOOKUP(X72,折旧码!B:D,3,FALSE)),AF72*(1-VLOOKUP(X72,折旧码!B:D,3,FALSE))*((2015-LEFT(AD72,4))*12+12-MID(AD72,5,2)+1)/(Z72*12+AB72))</f>
        <v>3105</v>
      </c>
      <c r="AZ72" s="60">
        <f t="shared" si="19"/>
        <v>-810</v>
      </c>
      <c r="BA72" s="5">
        <f>IF(((2015-LEFT(AD72,4))*12+12-MID(AD72,5,2)+1)/(Z72*12+AB72)&gt;1,0, AF72*(1-VLOOKUP(X72,折旧码!B:D,3,FALSE))*(12/(Z72*12+AB72)))</f>
        <v>810</v>
      </c>
      <c r="BB72" s="2">
        <f t="shared" si="20"/>
        <v>810</v>
      </c>
      <c r="BC72" s="2">
        <f t="shared" si="21"/>
        <v>60</v>
      </c>
      <c r="BD72" s="2">
        <f t="shared" si="22"/>
        <v>57</v>
      </c>
      <c r="BE72" s="4" t="str">
        <f t="shared" si="23"/>
        <v>是</v>
      </c>
      <c r="BF72" s="56">
        <f t="shared" si="24"/>
        <v>0</v>
      </c>
      <c r="BG72" s="56">
        <f>IF(BE72="否",0,AF72*(1-VLOOKUP(X72,折旧码!B:D,3,FALSE))/BC72)</f>
        <v>67.5</v>
      </c>
      <c r="BH72" s="56">
        <f t="shared" si="25"/>
        <v>67.5</v>
      </c>
      <c r="BI72" s="4" t="b">
        <f>IF(OR(BE72="否",BC72&lt;=BD72),ROUND(AF72-ABS(AG72)-ABS(AI72)-AF72*VLOOKUP(X72,折旧码!B:D,3,FALSE),2)=0,ROUND(AF72-ABS(AG72)-ABS(AI72)-AF72*VLOOKUP(X72,折旧码!B:D,3,FALSE),2)&lt;&gt;0)</f>
        <v>1</v>
      </c>
      <c r="BJ72" s="4">
        <f>ROUND(AF72-ABS(AG72)-ABS(AI72)-AF72*VLOOKUP(X72,折旧码!B:D,3,FALSE),2)</f>
        <v>135</v>
      </c>
    </row>
    <row r="73" spans="1:62" ht="17.25" x14ac:dyDescent="0.35">
      <c r="A73" s="78" t="s">
        <v>210</v>
      </c>
      <c r="B73" s="76">
        <v>9776</v>
      </c>
      <c r="C73" s="76" t="s">
        <v>1752</v>
      </c>
      <c r="D73" s="76" t="s">
        <v>1753</v>
      </c>
      <c r="E73" s="77" t="s">
        <v>1744</v>
      </c>
      <c r="F73" s="78" t="s">
        <v>1750</v>
      </c>
      <c r="G73" s="78">
        <v>2</v>
      </c>
      <c r="H73" s="78" t="s">
        <v>273</v>
      </c>
      <c r="I73" s="76">
        <v>20120331</v>
      </c>
      <c r="J73" s="76">
        <v>20120331</v>
      </c>
      <c r="K73" s="76">
        <v>20120331</v>
      </c>
      <c r="L73" s="78">
        <v>1001</v>
      </c>
      <c r="M73" s="76" t="s">
        <v>1552</v>
      </c>
      <c r="N73" s="76" t="s">
        <v>1552</v>
      </c>
      <c r="O73" s="76" t="s">
        <v>1754</v>
      </c>
      <c r="P73" s="76" t="s">
        <v>1540</v>
      </c>
      <c r="Q73" s="76" t="s">
        <v>76</v>
      </c>
      <c r="R73" s="77" t="s">
        <v>77</v>
      </c>
      <c r="S73" s="76"/>
      <c r="T73" s="76"/>
      <c r="U73" s="78" t="s">
        <v>1755</v>
      </c>
      <c r="V73" s="77" t="s">
        <v>1648</v>
      </c>
      <c r="W73" s="77" t="s">
        <v>1538</v>
      </c>
      <c r="X73" s="78" t="s">
        <v>891</v>
      </c>
      <c r="Y73" s="78" t="str">
        <f t="shared" si="14"/>
        <v>Z03</v>
      </c>
      <c r="Z73" s="78">
        <v>5</v>
      </c>
      <c r="AA73" s="78">
        <v>5</v>
      </c>
      <c r="AB73" s="78">
        <v>0</v>
      </c>
      <c r="AC73" s="78">
        <v>0</v>
      </c>
      <c r="AD73" s="76">
        <v>20120429</v>
      </c>
      <c r="AE73" s="76">
        <v>20120429</v>
      </c>
      <c r="AF73" s="76">
        <v>6230</v>
      </c>
      <c r="AG73" s="80">
        <v>-5326.65</v>
      </c>
      <c r="AH73" s="79"/>
      <c r="AI73" s="79"/>
      <c r="AJ73" s="76">
        <f t="shared" si="12"/>
        <v>6230</v>
      </c>
      <c r="AK73" s="80">
        <v>-5326.65</v>
      </c>
      <c r="AL73" s="76"/>
      <c r="AM73" s="76"/>
      <c r="AN73" s="4" t="b">
        <f>COUNTIF(资产分类!B:B,以前年度!A73)=1</f>
        <v>1</v>
      </c>
      <c r="AO73" s="4" t="b">
        <f>COUNTIF(单位编码!C:C,H73)=1</f>
        <v>1</v>
      </c>
      <c r="AP73" s="4" t="b">
        <f t="shared" si="16"/>
        <v>1</v>
      </c>
      <c r="AQ73" s="4" t="b">
        <f>COUNTIF(业务范围!B:B,以前年度!L73)=1</f>
        <v>1</v>
      </c>
      <c r="AR73" s="4" t="b">
        <f>COUNTIF(成本中心!B:B,以前年度!M73)=1</f>
        <v>1</v>
      </c>
      <c r="AS73" s="4" t="b">
        <f>COUNTIF(成本中心!B:B,以前年度!N73)=1</f>
        <v>1</v>
      </c>
      <c r="AT73" s="4" t="b">
        <f>COUNTIF(资产状态!B:B,Q73)=1</f>
        <v>1</v>
      </c>
      <c r="AU73" s="4" t="b">
        <f>COUNTIF(资产增加、减少方式!B:C,以前年度!R73)=1</f>
        <v>1</v>
      </c>
      <c r="AV73" s="4" t="b">
        <f t="shared" si="17"/>
        <v>1</v>
      </c>
      <c r="AW73" s="4" t="b">
        <f>COUNTIF(折旧码!B:B,以前年度!X73)=1</f>
        <v>1</v>
      </c>
      <c r="AX73" s="5" t="b">
        <f t="shared" si="18"/>
        <v>1</v>
      </c>
      <c r="AY73" s="59">
        <f>IF(((2015-LEFT(AD73,4))*12+12-MID(AD73,5,2)+1)/(Z73*12+AB73)&gt;1,AF73*(1-VLOOKUP(X73,折旧码!B:D,3,FALSE)),AF73*(1-VLOOKUP(X73,折旧码!B:D,3,FALSE))*((2015-LEFT(AD73,4))*12+12-MID(AD73,5,2)+1)/(Z73*12+AB73))</f>
        <v>4205.25</v>
      </c>
      <c r="AZ73" s="60">
        <f t="shared" si="19"/>
        <v>-1121.3999999999996</v>
      </c>
      <c r="BA73" s="5">
        <f>IF(((2015-LEFT(AD73,4))*12+12-MID(AD73,5,2)+1)/(Z73*12+AB73)&gt;1,0, AF73*(1-VLOOKUP(X73,折旧码!B:D,3,FALSE))*(12/(Z73*12+AB73)))</f>
        <v>1121.4000000000001</v>
      </c>
      <c r="BB73" s="2">
        <f t="shared" si="20"/>
        <v>1121.4000000000001</v>
      </c>
      <c r="BC73" s="2">
        <f t="shared" si="21"/>
        <v>60</v>
      </c>
      <c r="BD73" s="2">
        <f t="shared" si="22"/>
        <v>56</v>
      </c>
      <c r="BE73" s="4" t="str">
        <f t="shared" si="23"/>
        <v>是</v>
      </c>
      <c r="BF73" s="56">
        <f t="shared" si="24"/>
        <v>0</v>
      </c>
      <c r="BG73" s="56">
        <f>IF(BE73="否",0,AF73*(1-VLOOKUP(X73,折旧码!B:D,3,FALSE))/BC73)</f>
        <v>93.45</v>
      </c>
      <c r="BH73" s="56">
        <f t="shared" si="25"/>
        <v>93.45</v>
      </c>
      <c r="BI73" s="4" t="b">
        <f>IF(OR(BE73="否",BC73&lt;=BD73),ROUND(AF73-ABS(AG73)-ABS(AI73)-AF73*VLOOKUP(X73,折旧码!B:D,3,FALSE),2)=0,ROUND(AF73-ABS(AG73)-ABS(AI73)-AF73*VLOOKUP(X73,折旧码!B:D,3,FALSE),2)&lt;&gt;0)</f>
        <v>1</v>
      </c>
      <c r="BJ73" s="4">
        <f>ROUND(AF73-ABS(AG73)-ABS(AI73)-AF73*VLOOKUP(X73,折旧码!B:D,3,FALSE),2)</f>
        <v>280.35000000000002</v>
      </c>
    </row>
    <row r="74" spans="1:62" ht="17.25" x14ac:dyDescent="0.35">
      <c r="A74" s="78" t="s">
        <v>210</v>
      </c>
      <c r="B74" s="76">
        <v>9776</v>
      </c>
      <c r="C74" s="76" t="s">
        <v>1756</v>
      </c>
      <c r="D74" s="76" t="s">
        <v>1591</v>
      </c>
      <c r="E74" s="77" t="s">
        <v>1540</v>
      </c>
      <c r="F74" s="78" t="s">
        <v>1541</v>
      </c>
      <c r="G74" s="78">
        <v>1</v>
      </c>
      <c r="H74" s="78" t="s">
        <v>273</v>
      </c>
      <c r="I74" s="76">
        <v>20120430</v>
      </c>
      <c r="J74" s="76">
        <v>20120430</v>
      </c>
      <c r="K74" s="76">
        <v>20120430</v>
      </c>
      <c r="L74" s="78">
        <v>1001</v>
      </c>
      <c r="M74" s="76" t="s">
        <v>1592</v>
      </c>
      <c r="N74" s="76" t="s">
        <v>1592</v>
      </c>
      <c r="O74" s="76" t="s">
        <v>1623</v>
      </c>
      <c r="P74" s="76" t="s">
        <v>1540</v>
      </c>
      <c r="Q74" s="76" t="s">
        <v>76</v>
      </c>
      <c r="R74" s="77" t="s">
        <v>77</v>
      </c>
      <c r="S74" s="76"/>
      <c r="T74" s="76"/>
      <c r="U74" s="78" t="s">
        <v>1536</v>
      </c>
      <c r="V74" s="77" t="s">
        <v>1537</v>
      </c>
      <c r="W74" s="77" t="s">
        <v>1538</v>
      </c>
      <c r="X74" s="78" t="s">
        <v>891</v>
      </c>
      <c r="Y74" s="78" t="str">
        <f t="shared" si="14"/>
        <v>Z03</v>
      </c>
      <c r="Z74" s="78">
        <v>5</v>
      </c>
      <c r="AA74" s="78">
        <v>5</v>
      </c>
      <c r="AB74" s="78">
        <v>0</v>
      </c>
      <c r="AC74" s="78">
        <v>0</v>
      </c>
      <c r="AD74" s="76">
        <v>20120528</v>
      </c>
      <c r="AE74" s="76">
        <v>20120528</v>
      </c>
      <c r="AF74" s="76">
        <v>985</v>
      </c>
      <c r="AG74" s="80">
        <v>-827.68000000000006</v>
      </c>
      <c r="AH74" s="79"/>
      <c r="AI74" s="79"/>
      <c r="AJ74" s="76">
        <f t="shared" si="12"/>
        <v>985</v>
      </c>
      <c r="AK74" s="80">
        <v>-827.68000000000006</v>
      </c>
      <c r="AL74" s="76"/>
      <c r="AM74" s="76"/>
      <c r="AN74" s="4" t="b">
        <f>COUNTIF(资产分类!B:B,以前年度!A74)=1</f>
        <v>1</v>
      </c>
      <c r="AO74" s="4" t="b">
        <f>COUNTIF(单位编码!C:C,H74)=1</f>
        <v>1</v>
      </c>
      <c r="AP74" s="4" t="b">
        <f t="shared" si="16"/>
        <v>1</v>
      </c>
      <c r="AQ74" s="4" t="b">
        <f>COUNTIF(业务范围!B:B,以前年度!L74)=1</f>
        <v>1</v>
      </c>
      <c r="AR74" s="4" t="b">
        <f>COUNTIF(成本中心!B:B,以前年度!M74)=1</f>
        <v>1</v>
      </c>
      <c r="AS74" s="4" t="b">
        <f>COUNTIF(成本中心!B:B,以前年度!N74)=1</f>
        <v>1</v>
      </c>
      <c r="AT74" s="4" t="b">
        <f>COUNTIF(资产状态!B:B,Q74)=1</f>
        <v>1</v>
      </c>
      <c r="AU74" s="4" t="b">
        <f>COUNTIF(资产增加、减少方式!B:C,以前年度!R74)=1</f>
        <v>1</v>
      </c>
      <c r="AV74" s="4" t="b">
        <f t="shared" si="17"/>
        <v>1</v>
      </c>
      <c r="AW74" s="4" t="b">
        <f>COUNTIF(折旧码!B:B,以前年度!X74)=1</f>
        <v>1</v>
      </c>
      <c r="AX74" s="5" t="b">
        <f t="shared" si="18"/>
        <v>1</v>
      </c>
      <c r="AY74" s="59">
        <f>IF(((2015-LEFT(AD74,4))*12+12-MID(AD74,5,2)+1)/(Z74*12+AB74)&gt;1,AF74*(1-VLOOKUP(X74,折旧码!B:D,3,FALSE)),AF74*(1-VLOOKUP(X74,折旧码!B:D,3,FALSE))*((2015-LEFT(AD74,4))*12+12-MID(AD74,5,2)+1)/(Z74*12+AB74))</f>
        <v>650.1</v>
      </c>
      <c r="AZ74" s="60">
        <f t="shared" si="19"/>
        <v>-177.58000000000004</v>
      </c>
      <c r="BA74" s="5">
        <f>IF(((2015-LEFT(AD74,4))*12+12-MID(AD74,5,2)+1)/(Z74*12+AB74)&gt;1,0, AF74*(1-VLOOKUP(X74,折旧码!B:D,3,FALSE))*(12/(Z74*12+AB74)))</f>
        <v>177.3</v>
      </c>
      <c r="BB74" s="2">
        <f t="shared" si="20"/>
        <v>177.3</v>
      </c>
      <c r="BC74" s="2">
        <f t="shared" si="21"/>
        <v>60</v>
      </c>
      <c r="BD74" s="2">
        <f t="shared" si="22"/>
        <v>55</v>
      </c>
      <c r="BE74" s="4" t="str">
        <f t="shared" si="23"/>
        <v>是</v>
      </c>
      <c r="BF74" s="56">
        <f t="shared" si="24"/>
        <v>0</v>
      </c>
      <c r="BG74" s="56">
        <f>IF(BE74="否",0,AF74*(1-VLOOKUP(X74,折旧码!B:D,3,FALSE))/BC74)</f>
        <v>14.775</v>
      </c>
      <c r="BH74" s="56">
        <f t="shared" si="25"/>
        <v>14.775</v>
      </c>
      <c r="BI74" s="4" t="b">
        <f>IF(OR(BE74="否",BC74&lt;=BD74),ROUND(AF74-ABS(AG74)-ABS(AI74)-AF74*VLOOKUP(X74,折旧码!B:D,3,FALSE),2)=0,ROUND(AF74-ABS(AG74)-ABS(AI74)-AF74*VLOOKUP(X74,折旧码!B:D,3,FALSE),2)&lt;&gt;0)</f>
        <v>1</v>
      </c>
      <c r="BJ74" s="4">
        <f>ROUND(AF74-ABS(AG74)-ABS(AI74)-AF74*VLOOKUP(X74,折旧码!B:D,3,FALSE),2)</f>
        <v>58.82</v>
      </c>
    </row>
    <row r="75" spans="1:62" ht="17.25" x14ac:dyDescent="0.35">
      <c r="A75" s="78" t="s">
        <v>210</v>
      </c>
      <c r="B75" s="76">
        <v>9776</v>
      </c>
      <c r="C75" s="76" t="s">
        <v>1757</v>
      </c>
      <c r="D75" s="76" t="s">
        <v>1550</v>
      </c>
      <c r="E75" s="77" t="s">
        <v>1540</v>
      </c>
      <c r="F75" s="78" t="s">
        <v>1541</v>
      </c>
      <c r="G75" s="78">
        <v>1</v>
      </c>
      <c r="H75" s="78" t="s">
        <v>1758</v>
      </c>
      <c r="I75" s="76">
        <v>20120430</v>
      </c>
      <c r="J75" s="76">
        <v>20120430</v>
      </c>
      <c r="K75" s="76">
        <v>20120430</v>
      </c>
      <c r="L75" s="78">
        <v>1001</v>
      </c>
      <c r="M75" s="76" t="s">
        <v>1533</v>
      </c>
      <c r="N75" s="76" t="s">
        <v>1533</v>
      </c>
      <c r="O75" s="76" t="s">
        <v>1534</v>
      </c>
      <c r="P75" s="76" t="s">
        <v>1540</v>
      </c>
      <c r="Q75" s="76" t="s">
        <v>76</v>
      </c>
      <c r="R75" s="77" t="s">
        <v>77</v>
      </c>
      <c r="S75" s="76"/>
      <c r="T75" s="76"/>
      <c r="U75" s="78" t="s">
        <v>1759</v>
      </c>
      <c r="V75" s="77" t="s">
        <v>1760</v>
      </c>
      <c r="W75" s="77" t="s">
        <v>1761</v>
      </c>
      <c r="X75" s="78" t="s">
        <v>891</v>
      </c>
      <c r="Y75" s="78" t="s">
        <v>891</v>
      </c>
      <c r="Z75" s="78">
        <v>5</v>
      </c>
      <c r="AA75" s="78">
        <v>5</v>
      </c>
      <c r="AB75" s="78">
        <v>0</v>
      </c>
      <c r="AC75" s="78">
        <v>0</v>
      </c>
      <c r="AD75" s="76">
        <v>20120528</v>
      </c>
      <c r="AE75" s="76">
        <v>20120528</v>
      </c>
      <c r="AF75" s="76">
        <v>145</v>
      </c>
      <c r="AG75" s="80">
        <v>-122.08</v>
      </c>
      <c r="AH75" s="79"/>
      <c r="AI75" s="79"/>
      <c r="AJ75" s="76">
        <f t="shared" si="12"/>
        <v>145</v>
      </c>
      <c r="AK75" s="80">
        <v>-122.08</v>
      </c>
      <c r="AL75" s="76"/>
      <c r="AM75" s="76"/>
      <c r="AN75" s="4" t="b">
        <f>COUNTIF(资产分类!B:B,以前年度!A75)=1</f>
        <v>1</v>
      </c>
      <c r="AO75" s="4" t="b">
        <f>COUNTIF(单位编码!C:C,H75)=1</f>
        <v>1</v>
      </c>
      <c r="AP75" s="4" t="b">
        <f t="shared" si="16"/>
        <v>1</v>
      </c>
      <c r="AQ75" s="4" t="b">
        <f>COUNTIF(业务范围!B:B,以前年度!L75)=1</f>
        <v>1</v>
      </c>
      <c r="AR75" s="4" t="b">
        <f>COUNTIF(成本中心!B:B,以前年度!M75)=1</f>
        <v>1</v>
      </c>
      <c r="AS75" s="4" t="b">
        <f>COUNTIF(成本中心!B:B,以前年度!N75)=1</f>
        <v>1</v>
      </c>
      <c r="AT75" s="4" t="b">
        <f>COUNTIF(资产状态!B:B,Q75)=1</f>
        <v>1</v>
      </c>
      <c r="AU75" s="4" t="b">
        <f>COUNTIF(资产增加、减少方式!B:C,以前年度!R75)=1</f>
        <v>1</v>
      </c>
      <c r="AV75" s="4" t="b">
        <f t="shared" si="17"/>
        <v>1</v>
      </c>
      <c r="AW75" s="4" t="b">
        <f>COUNTIF(折旧码!B:B,以前年度!X75)=1</f>
        <v>1</v>
      </c>
      <c r="AX75" s="5" t="b">
        <f t="shared" si="18"/>
        <v>1</v>
      </c>
      <c r="AY75" s="59">
        <f>IF(((2015-LEFT(AD75,4))*12+12-MID(AD75,5,2)+1)/(Z75*12+AB75)&gt;1,AF75*(1-VLOOKUP(X75,折旧码!B:D,3,FALSE)),AF75*(1-VLOOKUP(X75,折旧码!B:D,3,FALSE))*((2015-LEFT(AD75,4))*12+12-MID(AD75,5,2)+1)/(Z75*12+AB75))</f>
        <v>95.7</v>
      </c>
      <c r="AZ75" s="60">
        <f t="shared" si="19"/>
        <v>-26.379999999999995</v>
      </c>
      <c r="BA75" s="5">
        <f>IF(((2015-LEFT(AD75,4))*12+12-MID(AD75,5,2)+1)/(Z75*12+AB75)&gt;1,0, AF75*(1-VLOOKUP(X75,折旧码!B:D,3,FALSE))*(12/(Z75*12+AB75)))</f>
        <v>26.1</v>
      </c>
      <c r="BB75" s="2">
        <f t="shared" si="20"/>
        <v>26.1</v>
      </c>
      <c r="BC75" s="2">
        <f t="shared" si="21"/>
        <v>60</v>
      </c>
      <c r="BD75" s="2">
        <f t="shared" si="22"/>
        <v>55</v>
      </c>
      <c r="BE75" s="4" t="str">
        <f t="shared" si="23"/>
        <v>是</v>
      </c>
      <c r="BF75" s="56">
        <f t="shared" si="24"/>
        <v>0</v>
      </c>
      <c r="BG75" s="56">
        <f>IF(BE75="否",0,AF75*(1-VLOOKUP(X75,折旧码!B:D,3,FALSE))/BC75)</f>
        <v>2.1749999999999998</v>
      </c>
      <c r="BH75" s="56">
        <f t="shared" si="25"/>
        <v>2.1749999999999998</v>
      </c>
      <c r="BI75" s="4" t="b">
        <f>IF(OR(BE75="否",BC75&lt;=BD75),ROUND(AF75-ABS(AG75)-ABS(AI75)-AF75*VLOOKUP(X75,折旧码!B:D,3,FALSE),2)=0,ROUND(AF75-ABS(AG75)-ABS(AI75)-AF75*VLOOKUP(X75,折旧码!B:D,3,FALSE),2)&lt;&gt;0)</f>
        <v>1</v>
      </c>
      <c r="BJ75" s="4">
        <f>ROUND(AF75-ABS(AG75)-ABS(AI75)-AF75*VLOOKUP(X75,折旧码!B:D,3,FALSE),2)</f>
        <v>8.42</v>
      </c>
    </row>
    <row r="76" spans="1:62" ht="17.25" x14ac:dyDescent="0.35">
      <c r="A76" s="78" t="s">
        <v>210</v>
      </c>
      <c r="B76" s="76">
        <v>9776</v>
      </c>
      <c r="C76" s="76" t="s">
        <v>1762</v>
      </c>
      <c r="D76" s="76" t="s">
        <v>1763</v>
      </c>
      <c r="E76" s="77" t="s">
        <v>1540</v>
      </c>
      <c r="F76" s="78" t="s">
        <v>1541</v>
      </c>
      <c r="G76" s="78">
        <v>1</v>
      </c>
      <c r="H76" s="78" t="s">
        <v>273</v>
      </c>
      <c r="I76" s="76">
        <v>20120430</v>
      </c>
      <c r="J76" s="76">
        <v>20120430</v>
      </c>
      <c r="K76" s="76">
        <v>20120430</v>
      </c>
      <c r="L76" s="78">
        <v>1001</v>
      </c>
      <c r="M76" s="76" t="s">
        <v>1566</v>
      </c>
      <c r="N76" s="76" t="s">
        <v>1566</v>
      </c>
      <c r="O76" s="76" t="s">
        <v>1764</v>
      </c>
      <c r="P76" s="76" t="s">
        <v>1540</v>
      </c>
      <c r="Q76" s="76" t="s">
        <v>76</v>
      </c>
      <c r="R76" s="77" t="s">
        <v>77</v>
      </c>
      <c r="S76" s="76"/>
      <c r="T76" s="76"/>
      <c r="U76" s="78" t="s">
        <v>1718</v>
      </c>
      <c r="V76" s="77" t="s">
        <v>1537</v>
      </c>
      <c r="W76" s="77" t="s">
        <v>1538</v>
      </c>
      <c r="X76" s="78" t="s">
        <v>891</v>
      </c>
      <c r="Y76" s="78" t="s">
        <v>891</v>
      </c>
      <c r="Z76" s="78">
        <v>5</v>
      </c>
      <c r="AA76" s="78">
        <v>5</v>
      </c>
      <c r="AB76" s="78">
        <v>0</v>
      </c>
      <c r="AC76" s="78">
        <v>0</v>
      </c>
      <c r="AD76" s="76">
        <v>20120528</v>
      </c>
      <c r="AE76" s="76">
        <v>20120528</v>
      </c>
      <c r="AF76" s="76">
        <v>766</v>
      </c>
      <c r="AG76" s="80">
        <v>-505.56</v>
      </c>
      <c r="AH76" s="79"/>
      <c r="AI76" s="79"/>
      <c r="AJ76" s="76">
        <f t="shared" si="12"/>
        <v>766</v>
      </c>
      <c r="AK76" s="80">
        <v>-505.56</v>
      </c>
      <c r="AL76" s="76"/>
      <c r="AM76" s="76"/>
      <c r="AN76" s="4" t="b">
        <f>COUNTIF(资产分类!B:B,以前年度!A76)=1</f>
        <v>1</v>
      </c>
      <c r="AO76" s="4" t="b">
        <f>COUNTIF(单位编码!C:C,H76)=1</f>
        <v>1</v>
      </c>
      <c r="AP76" s="4" t="b">
        <f t="shared" si="16"/>
        <v>1</v>
      </c>
      <c r="AQ76" s="4" t="b">
        <f>COUNTIF(业务范围!B:B,以前年度!L76)=1</f>
        <v>1</v>
      </c>
      <c r="AR76" s="4" t="b">
        <f>COUNTIF(成本中心!B:B,以前年度!M76)=1</f>
        <v>1</v>
      </c>
      <c r="AS76" s="4" t="b">
        <f>COUNTIF(成本中心!B:B,以前年度!N76)=1</f>
        <v>1</v>
      </c>
      <c r="AT76" s="4" t="b">
        <f>COUNTIF(资产状态!B:B,Q76)=1</f>
        <v>1</v>
      </c>
      <c r="AU76" s="4" t="b">
        <f>COUNTIF(资产增加、减少方式!B:C,以前年度!R76)=1</f>
        <v>1</v>
      </c>
      <c r="AV76" s="4" t="b">
        <f t="shared" si="17"/>
        <v>1</v>
      </c>
      <c r="AW76" s="4" t="b">
        <f>COUNTIF(折旧码!B:B,以前年度!X76)=1</f>
        <v>1</v>
      </c>
      <c r="AX76" s="5" t="b">
        <f t="shared" si="18"/>
        <v>1</v>
      </c>
      <c r="AY76" s="59">
        <f>IF(((2015-LEFT(AD76,4))*12+12-MID(AD76,5,2)+1)/(Z76*12+AB76)&gt;1,AF76*(1-VLOOKUP(X76,折旧码!B:D,3,FALSE)),AF76*(1-VLOOKUP(X76,折旧码!B:D,3,FALSE))*((2015-LEFT(AD76,4))*12+12-MID(AD76,5,2)+1)/(Z76*12+AB76))</f>
        <v>505.56</v>
      </c>
      <c r="AZ76" s="60">
        <f t="shared" si="19"/>
        <v>0</v>
      </c>
      <c r="BA76" s="5">
        <f>IF(((2015-LEFT(AD76,4))*12+12-MID(AD76,5,2)+1)/(Z76*12+AB76)&gt;1,0, AF76*(1-VLOOKUP(X76,折旧码!B:D,3,FALSE))*(12/(Z76*12+AB76)))</f>
        <v>137.88</v>
      </c>
      <c r="BB76" s="2">
        <f t="shared" si="20"/>
        <v>137.88</v>
      </c>
      <c r="BC76" s="2">
        <f t="shared" si="21"/>
        <v>60</v>
      </c>
      <c r="BD76" s="2">
        <f t="shared" si="22"/>
        <v>55</v>
      </c>
      <c r="BE76" s="4" t="str">
        <f t="shared" si="23"/>
        <v>是</v>
      </c>
      <c r="BF76" s="56">
        <f t="shared" si="24"/>
        <v>0</v>
      </c>
      <c r="BG76" s="56">
        <f>IF(BE76="否",0,AF76*(1-VLOOKUP(X76,折旧码!B:D,3,FALSE))/BC76)</f>
        <v>11.49</v>
      </c>
      <c r="BH76" s="56">
        <f t="shared" si="25"/>
        <v>11.49</v>
      </c>
      <c r="BI76" s="4" t="b">
        <f>IF(OR(BE76="否",BC76&lt;=BD76),ROUND(AF76-ABS(AG76)-ABS(AI76)-AF76*VLOOKUP(X76,折旧码!B:D,3,FALSE),2)=0,ROUND(AF76-ABS(AG76)-ABS(AI76)-AF76*VLOOKUP(X76,折旧码!B:D,3,FALSE),2)&lt;&gt;0)</f>
        <v>1</v>
      </c>
      <c r="BJ76" s="4">
        <f>ROUND(AF76-ABS(AG76)-ABS(AI76)-AF76*VLOOKUP(X76,折旧码!B:D,3,FALSE),2)</f>
        <v>183.84</v>
      </c>
    </row>
    <row r="77" spans="1:62" ht="17.25" x14ac:dyDescent="0.35">
      <c r="A77" s="78" t="s">
        <v>210</v>
      </c>
      <c r="B77" s="76">
        <v>9776</v>
      </c>
      <c r="C77" s="76" t="s">
        <v>1765</v>
      </c>
      <c r="D77" s="76" t="s">
        <v>1656</v>
      </c>
      <c r="E77" s="77" t="s">
        <v>1540</v>
      </c>
      <c r="F77" s="78" t="s">
        <v>1541</v>
      </c>
      <c r="G77" s="78">
        <v>2</v>
      </c>
      <c r="H77" s="78" t="s">
        <v>273</v>
      </c>
      <c r="I77" s="76">
        <v>20130531</v>
      </c>
      <c r="J77" s="76">
        <v>20130531</v>
      </c>
      <c r="K77" s="76">
        <v>20130531</v>
      </c>
      <c r="L77" s="78">
        <v>1001</v>
      </c>
      <c r="M77" s="76" t="s">
        <v>1582</v>
      </c>
      <c r="N77" s="76" t="s">
        <v>1582</v>
      </c>
      <c r="O77" s="76" t="s">
        <v>1588</v>
      </c>
      <c r="P77" s="76" t="s">
        <v>1540</v>
      </c>
      <c r="Q77" s="76" t="s">
        <v>76</v>
      </c>
      <c r="R77" s="77" t="s">
        <v>77</v>
      </c>
      <c r="S77" s="76"/>
      <c r="T77" s="76"/>
      <c r="U77" s="78" t="s">
        <v>1766</v>
      </c>
      <c r="V77" s="77" t="s">
        <v>1537</v>
      </c>
      <c r="W77" s="77" t="s">
        <v>1538</v>
      </c>
      <c r="X77" s="78" t="s">
        <v>891</v>
      </c>
      <c r="Y77" s="78" t="s">
        <v>891</v>
      </c>
      <c r="Z77" s="78">
        <v>5</v>
      </c>
      <c r="AA77" s="78">
        <v>5</v>
      </c>
      <c r="AB77" s="78">
        <v>0</v>
      </c>
      <c r="AC77" s="78">
        <v>0</v>
      </c>
      <c r="AD77" s="76">
        <v>20130629</v>
      </c>
      <c r="AE77" s="76">
        <v>20130629</v>
      </c>
      <c r="AF77" s="76">
        <v>6000</v>
      </c>
      <c r="AG77" s="80">
        <v>-3870</v>
      </c>
      <c r="AH77" s="79"/>
      <c r="AI77" s="79"/>
      <c r="AJ77" s="76">
        <f t="shared" si="12"/>
        <v>6000</v>
      </c>
      <c r="AK77" s="80">
        <v>-3870</v>
      </c>
      <c r="AL77" s="76"/>
      <c r="AM77" s="76"/>
      <c r="AN77" s="4" t="b">
        <f>COUNTIF(资产分类!B:B,以前年度!A77)=1</f>
        <v>1</v>
      </c>
      <c r="AO77" s="4" t="b">
        <f>COUNTIF(单位编码!C:C,H77)=1</f>
        <v>1</v>
      </c>
      <c r="AP77" s="4" t="b">
        <f t="shared" si="16"/>
        <v>1</v>
      </c>
      <c r="AQ77" s="4" t="b">
        <f>COUNTIF(业务范围!B:B,以前年度!L77)=1</f>
        <v>1</v>
      </c>
      <c r="AR77" s="4" t="b">
        <f>COUNTIF(成本中心!B:B,以前年度!M77)=1</f>
        <v>1</v>
      </c>
      <c r="AS77" s="4" t="b">
        <f>COUNTIF(成本中心!B:B,以前年度!N77)=1</f>
        <v>1</v>
      </c>
      <c r="AT77" s="4" t="b">
        <f>COUNTIF(资产状态!B:B,Q77)=1</f>
        <v>1</v>
      </c>
      <c r="AU77" s="4" t="b">
        <f>COUNTIF(资产增加、减少方式!B:C,以前年度!R77)=1</f>
        <v>1</v>
      </c>
      <c r="AV77" s="4" t="b">
        <f t="shared" si="17"/>
        <v>1</v>
      </c>
      <c r="AW77" s="4" t="b">
        <f>COUNTIF(折旧码!B:B,以前年度!X77)=1</f>
        <v>1</v>
      </c>
      <c r="AX77" s="5" t="b">
        <f t="shared" si="18"/>
        <v>1</v>
      </c>
      <c r="AY77" s="59">
        <f>IF(((2015-LEFT(AD77,4))*12+12-MID(AD77,5,2)+1)/(Z77*12+AB77)&gt;1,AF77*(1-VLOOKUP(X77,折旧码!B:D,3,FALSE)),AF77*(1-VLOOKUP(X77,折旧码!B:D,3,FALSE))*((2015-LEFT(AD77,4))*12+12-MID(AD77,5,2)+1)/(Z77*12+AB77))</f>
        <v>2790</v>
      </c>
      <c r="AZ77" s="60">
        <f t="shared" si="19"/>
        <v>-1080</v>
      </c>
      <c r="BA77" s="5">
        <f>IF(((2015-LEFT(AD77,4))*12+12-MID(AD77,5,2)+1)/(Z77*12+AB77)&gt;1,0, AF77*(1-VLOOKUP(X77,折旧码!B:D,3,FALSE))*(12/(Z77*12+AB77)))</f>
        <v>1080</v>
      </c>
      <c r="BB77" s="2">
        <f t="shared" si="20"/>
        <v>1080</v>
      </c>
      <c r="BC77" s="2">
        <f t="shared" si="21"/>
        <v>60</v>
      </c>
      <c r="BD77" s="2">
        <f t="shared" si="22"/>
        <v>42</v>
      </c>
      <c r="BE77" s="4" t="str">
        <f t="shared" si="23"/>
        <v>是</v>
      </c>
      <c r="BF77" s="56">
        <f t="shared" si="24"/>
        <v>0</v>
      </c>
      <c r="BG77" s="56">
        <f>IF(BE77="否",0,AF77*(1-VLOOKUP(X77,折旧码!B:D,3,FALSE))/BC77)</f>
        <v>90</v>
      </c>
      <c r="BH77" s="56">
        <f t="shared" si="25"/>
        <v>90</v>
      </c>
      <c r="BI77" s="4" t="b">
        <f>IF(OR(BE77="否",BC77&lt;=BD77),ROUND(AF77-ABS(AG77)-ABS(AI77)-AF77*VLOOKUP(X77,折旧码!B:D,3,FALSE),2)=0,ROUND(AF77-ABS(AG77)-ABS(AI77)-AF77*VLOOKUP(X77,折旧码!B:D,3,FALSE),2)&lt;&gt;0)</f>
        <v>1</v>
      </c>
      <c r="BJ77" s="4">
        <f>ROUND(AF77-ABS(AG77)-ABS(AI77)-AF77*VLOOKUP(X77,折旧码!B:D,3,FALSE),2)</f>
        <v>1530</v>
      </c>
    </row>
    <row r="78" spans="1:62" ht="17.25" x14ac:dyDescent="0.35">
      <c r="A78" s="78" t="s">
        <v>210</v>
      </c>
      <c r="B78" s="76">
        <v>9776</v>
      </c>
      <c r="C78" s="76" t="s">
        <v>1767</v>
      </c>
      <c r="D78" s="76" t="s">
        <v>1625</v>
      </c>
      <c r="E78" s="77" t="s">
        <v>1540</v>
      </c>
      <c r="F78" s="78" t="s">
        <v>1541</v>
      </c>
      <c r="G78" s="78">
        <v>1</v>
      </c>
      <c r="H78" s="78" t="s">
        <v>273</v>
      </c>
      <c r="I78" s="76">
        <v>20130531</v>
      </c>
      <c r="J78" s="76">
        <v>20130531</v>
      </c>
      <c r="K78" s="76">
        <v>20130531</v>
      </c>
      <c r="L78" s="78">
        <v>1001</v>
      </c>
      <c r="M78" s="76" t="s">
        <v>1533</v>
      </c>
      <c r="N78" s="76" t="s">
        <v>1533</v>
      </c>
      <c r="O78" s="76" t="s">
        <v>1534</v>
      </c>
      <c r="P78" s="76" t="s">
        <v>1540</v>
      </c>
      <c r="Q78" s="76" t="s">
        <v>76</v>
      </c>
      <c r="R78" s="77" t="s">
        <v>77</v>
      </c>
      <c r="S78" s="76"/>
      <c r="T78" s="76"/>
      <c r="U78" s="78" t="s">
        <v>1660</v>
      </c>
      <c r="V78" s="77" t="s">
        <v>1537</v>
      </c>
      <c r="W78" s="77" t="s">
        <v>1538</v>
      </c>
      <c r="X78" s="78" t="s">
        <v>891</v>
      </c>
      <c r="Y78" s="78" t="str">
        <f t="shared" ref="Y78:Y98" si="26">X78</f>
        <v>Z03</v>
      </c>
      <c r="Z78" s="78">
        <v>5</v>
      </c>
      <c r="AA78" s="78">
        <v>5</v>
      </c>
      <c r="AB78" s="78">
        <v>0</v>
      </c>
      <c r="AC78" s="78">
        <v>0</v>
      </c>
      <c r="AD78" s="76">
        <v>20130629</v>
      </c>
      <c r="AE78" s="76">
        <v>20130629</v>
      </c>
      <c r="AF78" s="76">
        <v>480</v>
      </c>
      <c r="AG78" s="80">
        <v>-309.60000000000002</v>
      </c>
      <c r="AH78" s="79"/>
      <c r="AI78" s="79"/>
      <c r="AJ78" s="76">
        <f t="shared" si="12"/>
        <v>480</v>
      </c>
      <c r="AK78" s="80">
        <v>-309.60000000000002</v>
      </c>
      <c r="AL78" s="76"/>
      <c r="AM78" s="76"/>
      <c r="AN78" s="4" t="b">
        <f>COUNTIF(资产分类!B:B,以前年度!A78)=1</f>
        <v>1</v>
      </c>
      <c r="AO78" s="4" t="b">
        <f>COUNTIF(单位编码!C:C,H78)=1</f>
        <v>1</v>
      </c>
      <c r="AP78" s="4" t="b">
        <f t="shared" si="16"/>
        <v>1</v>
      </c>
      <c r="AQ78" s="4" t="b">
        <f>COUNTIF(业务范围!B:B,以前年度!L78)=1</f>
        <v>1</v>
      </c>
      <c r="AR78" s="4" t="b">
        <f>COUNTIF(成本中心!B:B,以前年度!M78)=1</f>
        <v>1</v>
      </c>
      <c r="AS78" s="4" t="b">
        <f>COUNTIF(成本中心!B:B,以前年度!N78)=1</f>
        <v>1</v>
      </c>
      <c r="AT78" s="4" t="b">
        <f>COUNTIF(资产状态!B:B,Q78)=1</f>
        <v>1</v>
      </c>
      <c r="AU78" s="4" t="b">
        <f>COUNTIF(资产增加、减少方式!B:C,以前年度!R78)=1</f>
        <v>1</v>
      </c>
      <c r="AV78" s="4" t="b">
        <f t="shared" si="17"/>
        <v>1</v>
      </c>
      <c r="AW78" s="4" t="b">
        <f>COUNTIF(折旧码!B:B,以前年度!X78)=1</f>
        <v>1</v>
      </c>
      <c r="AX78" s="5" t="b">
        <f t="shared" si="18"/>
        <v>1</v>
      </c>
      <c r="AY78" s="59">
        <f>IF(((2015-LEFT(AD78,4))*12+12-MID(AD78,5,2)+1)/(Z78*12+AB78)&gt;1,AF78*(1-VLOOKUP(X78,折旧码!B:D,3,FALSE)),AF78*(1-VLOOKUP(X78,折旧码!B:D,3,FALSE))*((2015-LEFT(AD78,4))*12+12-MID(AD78,5,2)+1)/(Z78*12+AB78))</f>
        <v>223.2</v>
      </c>
      <c r="AZ78" s="60">
        <f t="shared" si="19"/>
        <v>-86.400000000000034</v>
      </c>
      <c r="BA78" s="5">
        <f>IF(((2015-LEFT(AD78,4))*12+12-MID(AD78,5,2)+1)/(Z78*12+AB78)&gt;1,0, AF78*(1-VLOOKUP(X78,折旧码!B:D,3,FALSE))*(12/(Z78*12+AB78)))</f>
        <v>86.4</v>
      </c>
      <c r="BB78" s="2">
        <f t="shared" si="20"/>
        <v>86.4</v>
      </c>
      <c r="BC78" s="2">
        <f t="shared" si="21"/>
        <v>60</v>
      </c>
      <c r="BD78" s="2">
        <f t="shared" si="22"/>
        <v>42</v>
      </c>
      <c r="BE78" s="4" t="str">
        <f t="shared" si="23"/>
        <v>是</v>
      </c>
      <c r="BF78" s="56">
        <f t="shared" si="24"/>
        <v>0</v>
      </c>
      <c r="BG78" s="56">
        <f>IF(BE78="否",0,AF78*(1-VLOOKUP(X78,折旧码!B:D,3,FALSE))/BC78)</f>
        <v>7.2</v>
      </c>
      <c r="BH78" s="56">
        <f t="shared" si="25"/>
        <v>7.2</v>
      </c>
      <c r="BI78" s="4" t="b">
        <f>IF(OR(BE78="否",BC78&lt;=BD78),ROUND(AF78-ABS(AG78)-ABS(AI78)-AF78*VLOOKUP(X78,折旧码!B:D,3,FALSE),2)=0,ROUND(AF78-ABS(AG78)-ABS(AI78)-AF78*VLOOKUP(X78,折旧码!B:D,3,FALSE),2)&lt;&gt;0)</f>
        <v>1</v>
      </c>
      <c r="BJ78" s="4">
        <f>ROUND(AF78-ABS(AG78)-ABS(AI78)-AF78*VLOOKUP(X78,折旧码!B:D,3,FALSE),2)</f>
        <v>122.4</v>
      </c>
    </row>
    <row r="79" spans="1:62" ht="17.25" x14ac:dyDescent="0.35">
      <c r="A79" s="78" t="s">
        <v>210</v>
      </c>
      <c r="B79" s="76">
        <v>9776</v>
      </c>
      <c r="C79" s="76" t="s">
        <v>218</v>
      </c>
      <c r="D79" s="76" t="s">
        <v>1708</v>
      </c>
      <c r="E79" s="77" t="s">
        <v>1540</v>
      </c>
      <c r="F79" s="78" t="s">
        <v>1541</v>
      </c>
      <c r="G79" s="78">
        <v>1</v>
      </c>
      <c r="H79" s="78" t="s">
        <v>273</v>
      </c>
      <c r="I79" s="76">
        <v>20130831</v>
      </c>
      <c r="J79" s="76">
        <v>20130831</v>
      </c>
      <c r="K79" s="76">
        <v>20130831</v>
      </c>
      <c r="L79" s="78">
        <v>1001</v>
      </c>
      <c r="M79" s="76" t="s">
        <v>1533</v>
      </c>
      <c r="N79" s="76" t="s">
        <v>1533</v>
      </c>
      <c r="O79" s="76" t="s">
        <v>1534</v>
      </c>
      <c r="P79" s="76" t="s">
        <v>1540</v>
      </c>
      <c r="Q79" s="76" t="s">
        <v>76</v>
      </c>
      <c r="R79" s="77" t="s">
        <v>77</v>
      </c>
      <c r="S79" s="76"/>
      <c r="T79" s="76"/>
      <c r="U79" s="78" t="s">
        <v>1768</v>
      </c>
      <c r="V79" s="77" t="s">
        <v>1537</v>
      </c>
      <c r="W79" s="77" t="s">
        <v>1538</v>
      </c>
      <c r="X79" s="78" t="s">
        <v>891</v>
      </c>
      <c r="Y79" s="78" t="str">
        <f t="shared" si="26"/>
        <v>Z03</v>
      </c>
      <c r="Z79" s="78">
        <v>5</v>
      </c>
      <c r="AA79" s="78">
        <v>5</v>
      </c>
      <c r="AB79" s="78">
        <v>0</v>
      </c>
      <c r="AC79" s="78">
        <v>0</v>
      </c>
      <c r="AD79" s="76">
        <v>20130929</v>
      </c>
      <c r="AE79" s="76">
        <v>20130929</v>
      </c>
      <c r="AF79" s="76">
        <v>1050</v>
      </c>
      <c r="AG79" s="80">
        <v>-630</v>
      </c>
      <c r="AH79" s="79"/>
      <c r="AI79" s="79"/>
      <c r="AJ79" s="76">
        <f t="shared" si="12"/>
        <v>1050</v>
      </c>
      <c r="AK79" s="80">
        <v>-630</v>
      </c>
      <c r="AL79" s="76"/>
      <c r="AM79" s="76"/>
      <c r="AN79" s="4" t="b">
        <f>COUNTIF(资产分类!B:B,以前年度!A79)=1</f>
        <v>1</v>
      </c>
      <c r="AO79" s="4" t="b">
        <f>COUNTIF(单位编码!C:C,H79)=1</f>
        <v>1</v>
      </c>
      <c r="AP79" s="4" t="b">
        <f t="shared" si="16"/>
        <v>1</v>
      </c>
      <c r="AQ79" s="4" t="b">
        <f>COUNTIF(业务范围!B:B,以前年度!L79)=1</f>
        <v>1</v>
      </c>
      <c r="AR79" s="4" t="b">
        <f>COUNTIF(成本中心!B:B,以前年度!M79)=1</f>
        <v>1</v>
      </c>
      <c r="AS79" s="4" t="b">
        <f>COUNTIF(成本中心!B:B,以前年度!N79)=1</f>
        <v>1</v>
      </c>
      <c r="AT79" s="4" t="b">
        <f>COUNTIF(资产状态!B:B,Q79)=1</f>
        <v>1</v>
      </c>
      <c r="AU79" s="4" t="b">
        <f>COUNTIF(资产增加、减少方式!B:C,以前年度!R79)=1</f>
        <v>1</v>
      </c>
      <c r="AV79" s="4" t="b">
        <f t="shared" si="17"/>
        <v>1</v>
      </c>
      <c r="AW79" s="4" t="b">
        <f>COUNTIF(折旧码!B:B,以前年度!X79)=1</f>
        <v>1</v>
      </c>
      <c r="AX79" s="5" t="b">
        <f t="shared" si="18"/>
        <v>1</v>
      </c>
      <c r="AY79" s="59">
        <f>IF(((2015-LEFT(AD79,4))*12+12-MID(AD79,5,2)+1)/(Z79*12+AB79)&gt;1,AF79*(1-VLOOKUP(X79,折旧码!B:D,3,FALSE)),AF79*(1-VLOOKUP(X79,折旧码!B:D,3,FALSE))*((2015-LEFT(AD79,4))*12+12-MID(AD79,5,2)+1)/(Z79*12+AB79))</f>
        <v>441</v>
      </c>
      <c r="AZ79" s="60">
        <f t="shared" si="19"/>
        <v>-189</v>
      </c>
      <c r="BA79" s="5">
        <f>IF(((2015-LEFT(AD79,4))*12+12-MID(AD79,5,2)+1)/(Z79*12+AB79)&gt;1,0, AF79*(1-VLOOKUP(X79,折旧码!B:D,3,FALSE))*(12/(Z79*12+AB79)))</f>
        <v>189</v>
      </c>
      <c r="BB79" s="2">
        <f t="shared" si="20"/>
        <v>189</v>
      </c>
      <c r="BC79" s="2">
        <f t="shared" si="21"/>
        <v>60</v>
      </c>
      <c r="BD79" s="2">
        <f t="shared" si="22"/>
        <v>39</v>
      </c>
      <c r="BE79" s="4" t="str">
        <f t="shared" si="23"/>
        <v>是</v>
      </c>
      <c r="BF79" s="56">
        <f t="shared" si="24"/>
        <v>0</v>
      </c>
      <c r="BG79" s="56">
        <f>IF(BE79="否",0,AF79*(1-VLOOKUP(X79,折旧码!B:D,3,FALSE))/BC79)</f>
        <v>15.75</v>
      </c>
      <c r="BH79" s="56">
        <f t="shared" si="25"/>
        <v>15.75</v>
      </c>
      <c r="BI79" s="4" t="b">
        <f>IF(OR(BE79="否",BC79&lt;=BD79),ROUND(AF79-ABS(AG79)-ABS(AI79)-AF79*VLOOKUP(X79,折旧码!B:D,3,FALSE),2)=0,ROUND(AF79-ABS(AG79)-ABS(AI79)-AF79*VLOOKUP(X79,折旧码!B:D,3,FALSE),2)&lt;&gt;0)</f>
        <v>1</v>
      </c>
      <c r="BJ79" s="4">
        <f>ROUND(AF79-ABS(AG79)-ABS(AI79)-AF79*VLOOKUP(X79,折旧码!B:D,3,FALSE),2)</f>
        <v>315</v>
      </c>
    </row>
    <row r="80" spans="1:62" ht="17.25" x14ac:dyDescent="0.35">
      <c r="A80" s="78" t="s">
        <v>210</v>
      </c>
      <c r="B80" s="76">
        <v>9776</v>
      </c>
      <c r="C80" s="76" t="s">
        <v>1769</v>
      </c>
      <c r="D80" s="76" t="s">
        <v>1708</v>
      </c>
      <c r="E80" s="77" t="s">
        <v>1540</v>
      </c>
      <c r="F80" s="78" t="s">
        <v>1541</v>
      </c>
      <c r="G80" s="78">
        <v>1</v>
      </c>
      <c r="H80" s="78" t="s">
        <v>273</v>
      </c>
      <c r="I80" s="76">
        <v>20131231</v>
      </c>
      <c r="J80" s="76">
        <v>20131231</v>
      </c>
      <c r="K80" s="76">
        <v>20131231</v>
      </c>
      <c r="L80" s="78">
        <v>1001</v>
      </c>
      <c r="M80" s="76" t="s">
        <v>1533</v>
      </c>
      <c r="N80" s="76" t="s">
        <v>1533</v>
      </c>
      <c r="O80" s="76" t="s">
        <v>1534</v>
      </c>
      <c r="P80" s="76" t="s">
        <v>1540</v>
      </c>
      <c r="Q80" s="76" t="s">
        <v>76</v>
      </c>
      <c r="R80" s="77" t="s">
        <v>77</v>
      </c>
      <c r="S80" s="76"/>
      <c r="T80" s="76"/>
      <c r="U80" s="78" t="s">
        <v>1536</v>
      </c>
      <c r="V80" s="77" t="s">
        <v>1537</v>
      </c>
      <c r="W80" s="77" t="s">
        <v>1538</v>
      </c>
      <c r="X80" s="78" t="s">
        <v>891</v>
      </c>
      <c r="Y80" s="78" t="str">
        <f t="shared" si="26"/>
        <v>Z03</v>
      </c>
      <c r="Z80" s="78">
        <v>5</v>
      </c>
      <c r="AA80" s="78">
        <v>5</v>
      </c>
      <c r="AB80" s="78">
        <v>0</v>
      </c>
      <c r="AC80" s="78">
        <v>0</v>
      </c>
      <c r="AD80" s="76">
        <v>20140131</v>
      </c>
      <c r="AE80" s="76">
        <v>20140131</v>
      </c>
      <c r="AF80" s="76">
        <v>2299</v>
      </c>
      <c r="AG80" s="80">
        <v>-1241.6399999999999</v>
      </c>
      <c r="AH80" s="79"/>
      <c r="AI80" s="79"/>
      <c r="AJ80" s="76">
        <f t="shared" si="12"/>
        <v>2299</v>
      </c>
      <c r="AK80" s="80">
        <v>-1241.6399999999999</v>
      </c>
      <c r="AL80" s="76"/>
      <c r="AM80" s="76"/>
      <c r="AN80" s="4" t="b">
        <f>COUNTIF(资产分类!B:B,以前年度!A80)=1</f>
        <v>1</v>
      </c>
      <c r="AO80" s="4" t="b">
        <f>COUNTIF(单位编码!C:C,H80)=1</f>
        <v>1</v>
      </c>
      <c r="AP80" s="4" t="b">
        <f t="shared" si="16"/>
        <v>1</v>
      </c>
      <c r="AQ80" s="4" t="b">
        <f>COUNTIF(业务范围!B:B,以前年度!L80)=1</f>
        <v>1</v>
      </c>
      <c r="AR80" s="4" t="b">
        <f>COUNTIF(成本中心!B:B,以前年度!M80)=1</f>
        <v>1</v>
      </c>
      <c r="AS80" s="4" t="b">
        <f>COUNTIF(成本中心!B:B,以前年度!N80)=1</f>
        <v>1</v>
      </c>
      <c r="AT80" s="4" t="b">
        <f>COUNTIF(资产状态!B:B,Q80)=1</f>
        <v>1</v>
      </c>
      <c r="AU80" s="4" t="b">
        <f>COUNTIF(资产增加、减少方式!B:C,以前年度!R80)=1</f>
        <v>1</v>
      </c>
      <c r="AV80" s="4" t="b">
        <f t="shared" si="17"/>
        <v>1</v>
      </c>
      <c r="AW80" s="4" t="b">
        <f>COUNTIF(折旧码!B:B,以前年度!X80)=1</f>
        <v>1</v>
      </c>
      <c r="AX80" s="5" t="b">
        <f t="shared" si="18"/>
        <v>1</v>
      </c>
      <c r="AY80" s="59">
        <f>IF(((2015-LEFT(AD80,4))*12+12-MID(AD80,5,2)+1)/(Z80*12+AB80)&gt;1,AF80*(1-VLOOKUP(X80,折旧码!B:D,3,FALSE)),AF80*(1-VLOOKUP(X80,折旧码!B:D,3,FALSE))*((2015-LEFT(AD80,4))*12+12-MID(AD80,5,2)+1)/(Z80*12+AB80))</f>
        <v>827.63999999999987</v>
      </c>
      <c r="AZ80" s="60">
        <f t="shared" si="19"/>
        <v>-414</v>
      </c>
      <c r="BA80" s="5">
        <f>IF(((2015-LEFT(AD80,4))*12+12-MID(AD80,5,2)+1)/(Z80*12+AB80)&gt;1,0, AF80*(1-VLOOKUP(X80,折旧码!B:D,3,FALSE))*(12/(Z80*12+AB80)))</f>
        <v>413.82</v>
      </c>
      <c r="BB80" s="2">
        <f t="shared" si="20"/>
        <v>413.82</v>
      </c>
      <c r="BC80" s="2">
        <f t="shared" si="21"/>
        <v>60</v>
      </c>
      <c r="BD80" s="2">
        <f t="shared" si="22"/>
        <v>35</v>
      </c>
      <c r="BE80" s="4" t="str">
        <f t="shared" si="23"/>
        <v>是</v>
      </c>
      <c r="BF80" s="56">
        <f t="shared" si="24"/>
        <v>0</v>
      </c>
      <c r="BG80" s="56">
        <f>IF(BE80="否",0,AF80*(1-VLOOKUP(X80,折旧码!B:D,3,FALSE))/BC80)</f>
        <v>34.484999999999999</v>
      </c>
      <c r="BH80" s="56">
        <f t="shared" si="25"/>
        <v>34.484999999999999</v>
      </c>
      <c r="BI80" s="4" t="b">
        <f>IF(OR(BE80="否",BC80&lt;=BD80),ROUND(AF80-ABS(AG80)-ABS(AI80)-AF80*VLOOKUP(X80,折旧码!B:D,3,FALSE),2)=0,ROUND(AF80-ABS(AG80)-ABS(AI80)-AF80*VLOOKUP(X80,折旧码!B:D,3,FALSE),2)&lt;&gt;0)</f>
        <v>1</v>
      </c>
      <c r="BJ80" s="4">
        <f>ROUND(AF80-ABS(AG80)-ABS(AI80)-AF80*VLOOKUP(X80,折旧码!B:D,3,FALSE),2)</f>
        <v>827.46</v>
      </c>
    </row>
    <row r="81" spans="1:62" ht="17.25" x14ac:dyDescent="0.35">
      <c r="A81" s="78" t="s">
        <v>210</v>
      </c>
      <c r="B81" s="76">
        <v>9776</v>
      </c>
      <c r="C81" s="76" t="s">
        <v>1770</v>
      </c>
      <c r="D81" s="76" t="s">
        <v>1708</v>
      </c>
      <c r="E81" s="77" t="s">
        <v>1540</v>
      </c>
      <c r="F81" s="78" t="s">
        <v>1541</v>
      </c>
      <c r="G81" s="78">
        <v>1</v>
      </c>
      <c r="H81" s="78" t="s">
        <v>273</v>
      </c>
      <c r="I81" s="76">
        <v>20140930</v>
      </c>
      <c r="J81" s="76">
        <v>20140930</v>
      </c>
      <c r="K81" s="76">
        <v>20140930</v>
      </c>
      <c r="L81" s="78">
        <v>1001</v>
      </c>
      <c r="M81" s="76" t="s">
        <v>1533</v>
      </c>
      <c r="N81" s="76" t="s">
        <v>1533</v>
      </c>
      <c r="O81" s="76" t="s">
        <v>1534</v>
      </c>
      <c r="P81" s="76" t="s">
        <v>1540</v>
      </c>
      <c r="Q81" s="76" t="s">
        <v>76</v>
      </c>
      <c r="R81" s="77" t="s">
        <v>77</v>
      </c>
      <c r="S81" s="76"/>
      <c r="T81" s="76"/>
      <c r="U81" s="78" t="s">
        <v>1771</v>
      </c>
      <c r="V81" s="77" t="s">
        <v>1537</v>
      </c>
      <c r="W81" s="77" t="s">
        <v>1538</v>
      </c>
      <c r="X81" s="81" t="s">
        <v>891</v>
      </c>
      <c r="Y81" s="78" t="str">
        <f t="shared" si="26"/>
        <v>Z03</v>
      </c>
      <c r="Z81" s="78">
        <v>5</v>
      </c>
      <c r="AA81" s="78">
        <v>5</v>
      </c>
      <c r="AB81" s="78">
        <v>0</v>
      </c>
      <c r="AC81" s="78">
        <v>0</v>
      </c>
      <c r="AD81" s="76">
        <v>20141028</v>
      </c>
      <c r="AE81" s="76">
        <v>20141028</v>
      </c>
      <c r="AF81" s="76">
        <v>2100</v>
      </c>
      <c r="AG81" s="80">
        <v>-850.5</v>
      </c>
      <c r="AH81" s="79"/>
      <c r="AI81" s="79"/>
      <c r="AJ81" s="76">
        <f t="shared" si="12"/>
        <v>2100</v>
      </c>
      <c r="AK81" s="80">
        <v>-850.5</v>
      </c>
      <c r="AL81" s="76"/>
      <c r="AM81" s="76"/>
      <c r="AN81" s="4" t="b">
        <f>COUNTIF(资产分类!B:B,以前年度!A81)=1</f>
        <v>1</v>
      </c>
      <c r="AO81" s="4" t="b">
        <f>COUNTIF(单位编码!C:C,H81)=1</f>
        <v>1</v>
      </c>
      <c r="AP81" s="4" t="b">
        <f t="shared" si="16"/>
        <v>1</v>
      </c>
      <c r="AQ81" s="4" t="b">
        <f>COUNTIF(业务范围!B:B,以前年度!L81)=1</f>
        <v>1</v>
      </c>
      <c r="AR81" s="4" t="b">
        <f>COUNTIF(成本中心!B:B,以前年度!M81)=1</f>
        <v>1</v>
      </c>
      <c r="AS81" s="4" t="b">
        <f>COUNTIF(成本中心!B:B,以前年度!N81)=1</f>
        <v>1</v>
      </c>
      <c r="AT81" s="4" t="b">
        <f>COUNTIF(资产状态!B:B,Q81)=1</f>
        <v>1</v>
      </c>
      <c r="AU81" s="4" t="b">
        <f>COUNTIF(资产增加、减少方式!B:C,以前年度!R81)=1</f>
        <v>1</v>
      </c>
      <c r="AV81" s="4" t="b">
        <f t="shared" si="17"/>
        <v>1</v>
      </c>
      <c r="AW81" s="4" t="b">
        <f>COUNTIF(折旧码!B:B,以前年度!X81)=1</f>
        <v>1</v>
      </c>
      <c r="AX81" s="5" t="b">
        <f t="shared" si="18"/>
        <v>1</v>
      </c>
      <c r="AY81" s="59">
        <f>IF(((2015-LEFT(AD81,4))*12+12-MID(AD81,5,2)+1)/(Z81*12+AB81)&gt;1,AF81*(1-VLOOKUP(X81,折旧码!B:D,3,FALSE)),AF81*(1-VLOOKUP(X81,折旧码!B:D,3,FALSE))*((2015-LEFT(AD81,4))*12+12-MID(AD81,5,2)+1)/(Z81*12+AB81))</f>
        <v>472.5</v>
      </c>
      <c r="AZ81" s="60">
        <f t="shared" si="19"/>
        <v>-378</v>
      </c>
      <c r="BA81" s="5">
        <f>IF(((2015-LEFT(AD81,4))*12+12-MID(AD81,5,2)+1)/(Z81*12+AB81)&gt;1,0, AF81*(1-VLOOKUP(X81,折旧码!B:D,3,FALSE))*(12/(Z81*12+AB81)))</f>
        <v>378</v>
      </c>
      <c r="BB81" s="2">
        <f t="shared" si="20"/>
        <v>378</v>
      </c>
      <c r="BC81" s="2">
        <f t="shared" si="21"/>
        <v>60</v>
      </c>
      <c r="BD81" s="2">
        <f t="shared" si="22"/>
        <v>26</v>
      </c>
      <c r="BE81" s="4" t="str">
        <f t="shared" si="23"/>
        <v>是</v>
      </c>
      <c r="BF81" s="56">
        <f t="shared" si="24"/>
        <v>0</v>
      </c>
      <c r="BG81" s="56">
        <f>IF(BE81="否",0,AF81*(1-VLOOKUP(X81,折旧码!B:D,3,FALSE))/BC81)</f>
        <v>31.5</v>
      </c>
      <c r="BH81" s="56">
        <f t="shared" si="25"/>
        <v>31.5</v>
      </c>
      <c r="BI81" s="4" t="b">
        <f>IF(OR(BE81="否",BC81&lt;=BD81),ROUND(AF81-ABS(AG81)-ABS(AI81)-AF81*VLOOKUP(X81,折旧码!B:D,3,FALSE),2)=0,ROUND(AF81-ABS(AG81)-ABS(AI81)-AF81*VLOOKUP(X81,折旧码!B:D,3,FALSE),2)&lt;&gt;0)</f>
        <v>1</v>
      </c>
      <c r="BJ81" s="4">
        <f>ROUND(AF81-ABS(AG81)-ABS(AI81)-AF81*VLOOKUP(X81,折旧码!B:D,3,FALSE),2)</f>
        <v>1039.5</v>
      </c>
    </row>
    <row r="82" spans="1:62" ht="17.25" x14ac:dyDescent="0.35">
      <c r="A82" s="78" t="s">
        <v>210</v>
      </c>
      <c r="B82" s="76">
        <v>9776</v>
      </c>
      <c r="C82" s="76" t="s">
        <v>357</v>
      </c>
      <c r="D82" s="76" t="s">
        <v>1772</v>
      </c>
      <c r="E82" s="77" t="s">
        <v>1540</v>
      </c>
      <c r="F82" s="78" t="s">
        <v>1541</v>
      </c>
      <c r="G82" s="78">
        <v>1</v>
      </c>
      <c r="H82" s="78" t="s">
        <v>273</v>
      </c>
      <c r="I82" s="76">
        <v>20150630</v>
      </c>
      <c r="J82" s="76">
        <v>20150630</v>
      </c>
      <c r="K82" s="76">
        <v>20150630</v>
      </c>
      <c r="L82" s="78">
        <v>1001</v>
      </c>
      <c r="M82" s="76" t="s">
        <v>1546</v>
      </c>
      <c r="N82" s="76" t="s">
        <v>1546</v>
      </c>
      <c r="O82" s="76" t="s">
        <v>1547</v>
      </c>
      <c r="P82" s="76" t="s">
        <v>1540</v>
      </c>
      <c r="Q82" s="76" t="s">
        <v>76</v>
      </c>
      <c r="R82" s="77" t="s">
        <v>77</v>
      </c>
      <c r="S82" s="76"/>
      <c r="T82" s="76"/>
      <c r="U82" s="78" t="s">
        <v>1668</v>
      </c>
      <c r="V82" s="77" t="s">
        <v>1537</v>
      </c>
      <c r="W82" s="77" t="s">
        <v>1538</v>
      </c>
      <c r="X82" s="81" t="s">
        <v>1575</v>
      </c>
      <c r="Y82" s="78" t="str">
        <f t="shared" si="26"/>
        <v>Z02</v>
      </c>
      <c r="Z82" s="78">
        <v>3</v>
      </c>
      <c r="AA82" s="78">
        <v>3</v>
      </c>
      <c r="AB82" s="78">
        <v>0</v>
      </c>
      <c r="AC82" s="78">
        <v>0</v>
      </c>
      <c r="AD82" s="76">
        <v>20150728</v>
      </c>
      <c r="AE82" s="76">
        <v>20150728</v>
      </c>
      <c r="AF82" s="76">
        <v>2162</v>
      </c>
      <c r="AG82" s="80">
        <v>-1081.08</v>
      </c>
      <c r="AH82" s="79"/>
      <c r="AI82" s="79"/>
      <c r="AJ82" s="76">
        <f t="shared" si="12"/>
        <v>2162</v>
      </c>
      <c r="AK82" s="80">
        <v>-1081.08</v>
      </c>
      <c r="AL82" s="76"/>
      <c r="AM82" s="76"/>
      <c r="AN82" s="4" t="b">
        <f>COUNTIF(资产分类!B:B,以前年度!A82)=1</f>
        <v>1</v>
      </c>
      <c r="AO82" s="4" t="b">
        <f>COUNTIF(单位编码!C:C,H82)=1</f>
        <v>1</v>
      </c>
      <c r="AP82" s="4" t="b">
        <f t="shared" si="16"/>
        <v>1</v>
      </c>
      <c r="AQ82" s="4" t="b">
        <f>COUNTIF(业务范围!B:B,以前年度!L82)=1</f>
        <v>1</v>
      </c>
      <c r="AR82" s="4" t="b">
        <f>COUNTIF(成本中心!B:B,以前年度!M82)=1</f>
        <v>1</v>
      </c>
      <c r="AS82" s="4" t="b">
        <f>COUNTIF(成本中心!B:B,以前年度!N82)=1</f>
        <v>1</v>
      </c>
      <c r="AT82" s="4" t="b">
        <f>COUNTIF(资产状态!B:B,Q82)=1</f>
        <v>1</v>
      </c>
      <c r="AU82" s="4" t="b">
        <f>COUNTIF(资产增加、减少方式!B:C,以前年度!R82)=1</f>
        <v>1</v>
      </c>
      <c r="AV82" s="4" t="b">
        <f t="shared" si="17"/>
        <v>1</v>
      </c>
      <c r="AW82" s="4" t="b">
        <f>COUNTIF(折旧码!B:B,以前年度!X82)=1</f>
        <v>1</v>
      </c>
      <c r="AX82" s="5" t="b">
        <f t="shared" si="18"/>
        <v>1</v>
      </c>
      <c r="AY82" s="59">
        <f>IF(((2015-LEFT(AD82,4))*12+12-MID(AD82,5,2)+1)/(Z82*12+AB82)&gt;1,AF82*(1-VLOOKUP(X82,折旧码!B:D,3,FALSE)),AF82*(1-VLOOKUP(X82,折旧码!B:D,3,FALSE))*((2015-LEFT(AD82,4))*12+12-MID(AD82,5,2)+1)/(Z82*12+AB82))</f>
        <v>360.33333333333331</v>
      </c>
      <c r="AZ82" s="60">
        <f t="shared" si="19"/>
        <v>-720.74666666666667</v>
      </c>
      <c r="BA82" s="5">
        <f>IF(((2015-LEFT(AD82,4))*12+12-MID(AD82,5,2)+1)/(Z82*12+AB82)&gt;1,0, AF82*(1-VLOOKUP(X82,折旧码!B:D,3,FALSE))*(12/(Z82*12+AB82)))</f>
        <v>720.66666666666663</v>
      </c>
      <c r="BB82" s="2">
        <f t="shared" si="20"/>
        <v>720.66666666666663</v>
      </c>
      <c r="BC82" s="2">
        <f t="shared" si="21"/>
        <v>36</v>
      </c>
      <c r="BD82" s="2">
        <f t="shared" si="22"/>
        <v>17</v>
      </c>
      <c r="BE82" s="4" t="str">
        <f t="shared" si="23"/>
        <v>是</v>
      </c>
      <c r="BF82" s="56">
        <f t="shared" si="24"/>
        <v>0</v>
      </c>
      <c r="BG82" s="56">
        <f>IF(BE82="否",0,AF82*(1-VLOOKUP(X82,折旧码!B:D,3,FALSE))/BC82)</f>
        <v>60.055555555555557</v>
      </c>
      <c r="BH82" s="56">
        <f t="shared" si="25"/>
        <v>60.055555555555557</v>
      </c>
      <c r="BI82" s="4" t="b">
        <f>IF(OR(BE82="否",BC82&lt;=BD82),ROUND(AF82-ABS(AG82)-ABS(AI82)-AF82*VLOOKUP(X82,折旧码!B:D,3,FALSE),2)=0,ROUND(AF82-ABS(AG82)-ABS(AI82)-AF82*VLOOKUP(X82,折旧码!B:D,3,FALSE),2)&lt;&gt;0)</f>
        <v>1</v>
      </c>
      <c r="BJ82" s="4">
        <f>ROUND(AF82-ABS(AG82)-ABS(AI82)-AF82*VLOOKUP(X82,折旧码!B:D,3,FALSE),2)</f>
        <v>1080.92</v>
      </c>
    </row>
    <row r="83" spans="1:62" ht="17.25" x14ac:dyDescent="0.35">
      <c r="A83" s="78" t="s">
        <v>210</v>
      </c>
      <c r="B83" s="76">
        <v>9776</v>
      </c>
      <c r="C83" s="76" t="s">
        <v>357</v>
      </c>
      <c r="D83" s="76" t="s">
        <v>1772</v>
      </c>
      <c r="E83" s="77" t="s">
        <v>1540</v>
      </c>
      <c r="F83" s="78" t="s">
        <v>1541</v>
      </c>
      <c r="G83" s="78">
        <v>1</v>
      </c>
      <c r="H83" s="78" t="s">
        <v>273</v>
      </c>
      <c r="I83" s="76">
        <v>20150630</v>
      </c>
      <c r="J83" s="76">
        <v>20150630</v>
      </c>
      <c r="K83" s="76">
        <v>20150630</v>
      </c>
      <c r="L83" s="78">
        <v>1001</v>
      </c>
      <c r="M83" s="76" t="s">
        <v>1546</v>
      </c>
      <c r="N83" s="76" t="s">
        <v>1546</v>
      </c>
      <c r="O83" s="76" t="s">
        <v>1547</v>
      </c>
      <c r="P83" s="76" t="s">
        <v>1540</v>
      </c>
      <c r="Q83" s="76" t="s">
        <v>76</v>
      </c>
      <c r="R83" s="77" t="s">
        <v>77</v>
      </c>
      <c r="S83" s="76"/>
      <c r="T83" s="76"/>
      <c r="U83" s="78" t="s">
        <v>1668</v>
      </c>
      <c r="V83" s="77" t="s">
        <v>1537</v>
      </c>
      <c r="W83" s="77" t="s">
        <v>1538</v>
      </c>
      <c r="X83" s="81" t="s">
        <v>1575</v>
      </c>
      <c r="Y83" s="78" t="str">
        <f t="shared" si="26"/>
        <v>Z02</v>
      </c>
      <c r="Z83" s="78">
        <v>3</v>
      </c>
      <c r="AA83" s="78">
        <v>3</v>
      </c>
      <c r="AB83" s="78">
        <v>0</v>
      </c>
      <c r="AC83" s="78">
        <v>0</v>
      </c>
      <c r="AD83" s="76">
        <v>20150728</v>
      </c>
      <c r="AE83" s="76">
        <v>20150728</v>
      </c>
      <c r="AF83" s="76">
        <v>2162</v>
      </c>
      <c r="AG83" s="80">
        <v>-1081.08</v>
      </c>
      <c r="AH83" s="79"/>
      <c r="AI83" s="79"/>
      <c r="AJ83" s="76">
        <f t="shared" si="12"/>
        <v>2162</v>
      </c>
      <c r="AK83" s="80">
        <v>-1081.08</v>
      </c>
      <c r="AL83" s="76"/>
      <c r="AM83" s="76"/>
      <c r="AN83" s="4" t="b">
        <f>COUNTIF(资产分类!B:B,以前年度!A83)=1</f>
        <v>1</v>
      </c>
      <c r="AO83" s="4" t="b">
        <f>COUNTIF(单位编码!C:C,H83)=1</f>
        <v>1</v>
      </c>
      <c r="AP83" s="4" t="b">
        <f t="shared" si="16"/>
        <v>1</v>
      </c>
      <c r="AQ83" s="4" t="b">
        <f>COUNTIF(业务范围!B:B,以前年度!L83)=1</f>
        <v>1</v>
      </c>
      <c r="AR83" s="4" t="b">
        <f>COUNTIF(成本中心!B:B,以前年度!M83)=1</f>
        <v>1</v>
      </c>
      <c r="AS83" s="4" t="b">
        <f>COUNTIF(成本中心!B:B,以前年度!N83)=1</f>
        <v>1</v>
      </c>
      <c r="AT83" s="4" t="b">
        <f>COUNTIF(资产状态!B:B,Q83)=1</f>
        <v>1</v>
      </c>
      <c r="AU83" s="4" t="b">
        <f>COUNTIF(资产增加、减少方式!B:C,以前年度!R83)=1</f>
        <v>1</v>
      </c>
      <c r="AV83" s="4" t="b">
        <f t="shared" si="17"/>
        <v>1</v>
      </c>
      <c r="AW83" s="4" t="b">
        <f>COUNTIF(折旧码!B:B,以前年度!X83)=1</f>
        <v>1</v>
      </c>
      <c r="AX83" s="5" t="b">
        <f t="shared" si="18"/>
        <v>1</v>
      </c>
      <c r="AY83" s="59">
        <f>IF(((2015-LEFT(AD83,4))*12+12-MID(AD83,5,2)+1)/(Z83*12+AB83)&gt;1,AF83*(1-VLOOKUP(X83,折旧码!B:D,3,FALSE)),AF83*(1-VLOOKUP(X83,折旧码!B:D,3,FALSE))*((2015-LEFT(AD83,4))*12+12-MID(AD83,5,2)+1)/(Z83*12+AB83))</f>
        <v>360.33333333333331</v>
      </c>
      <c r="AZ83" s="60">
        <f t="shared" si="19"/>
        <v>-720.74666666666667</v>
      </c>
      <c r="BA83" s="5">
        <f>IF(((2015-LEFT(AD83,4))*12+12-MID(AD83,5,2)+1)/(Z83*12+AB83)&gt;1,0, AF83*(1-VLOOKUP(X83,折旧码!B:D,3,FALSE))*(12/(Z83*12+AB83)))</f>
        <v>720.66666666666663</v>
      </c>
      <c r="BB83" s="2">
        <f t="shared" si="20"/>
        <v>720.66666666666663</v>
      </c>
      <c r="BC83" s="2">
        <f t="shared" si="21"/>
        <v>36</v>
      </c>
      <c r="BD83" s="2">
        <f t="shared" si="22"/>
        <v>17</v>
      </c>
      <c r="BE83" s="4" t="str">
        <f t="shared" si="23"/>
        <v>是</v>
      </c>
      <c r="BF83" s="56">
        <f t="shared" si="24"/>
        <v>0</v>
      </c>
      <c r="BG83" s="56">
        <f>IF(BE83="否",0,AF83*(1-VLOOKUP(X83,折旧码!B:D,3,FALSE))/BC83)</f>
        <v>60.055555555555557</v>
      </c>
      <c r="BH83" s="56">
        <f t="shared" si="25"/>
        <v>60.055555555555557</v>
      </c>
      <c r="BI83" s="4" t="b">
        <f>IF(OR(BE83="否",BC83&lt;=BD83),ROUND(AF83-ABS(AG83)-ABS(AI83)-AF83*VLOOKUP(X83,折旧码!B:D,3,FALSE),2)=0,ROUND(AF83-ABS(AG83)-ABS(AI83)-AF83*VLOOKUP(X83,折旧码!B:D,3,FALSE),2)&lt;&gt;0)</f>
        <v>1</v>
      </c>
      <c r="BJ83" s="4">
        <f>ROUND(AF83-ABS(AG83)-ABS(AI83)-AF83*VLOOKUP(X83,折旧码!B:D,3,FALSE),2)</f>
        <v>1080.92</v>
      </c>
    </row>
    <row r="84" spans="1:62" ht="17.25" x14ac:dyDescent="0.35">
      <c r="A84" s="78" t="s">
        <v>210</v>
      </c>
      <c r="B84" s="76">
        <v>9776</v>
      </c>
      <c r="C84" s="76" t="s">
        <v>1773</v>
      </c>
      <c r="D84" s="76" t="s">
        <v>1742</v>
      </c>
      <c r="E84" s="77" t="s">
        <v>1540</v>
      </c>
      <c r="F84" s="78" t="s">
        <v>1541</v>
      </c>
      <c r="G84" s="78">
        <v>1</v>
      </c>
      <c r="H84" s="78" t="s">
        <v>273</v>
      </c>
      <c r="I84" s="76">
        <v>20150731</v>
      </c>
      <c r="J84" s="76">
        <v>20150731</v>
      </c>
      <c r="K84" s="76">
        <v>20150731</v>
      </c>
      <c r="L84" s="78">
        <v>1001</v>
      </c>
      <c r="M84" s="76" t="s">
        <v>1546</v>
      </c>
      <c r="N84" s="76" t="s">
        <v>1546</v>
      </c>
      <c r="O84" s="76" t="s">
        <v>1547</v>
      </c>
      <c r="P84" s="76" t="s">
        <v>1540</v>
      </c>
      <c r="Q84" s="76" t="s">
        <v>76</v>
      </c>
      <c r="R84" s="77" t="s">
        <v>77</v>
      </c>
      <c r="S84" s="76"/>
      <c r="T84" s="76"/>
      <c r="U84" s="78" t="s">
        <v>1665</v>
      </c>
      <c r="V84" s="77" t="s">
        <v>1537</v>
      </c>
      <c r="W84" s="77" t="s">
        <v>1538</v>
      </c>
      <c r="X84" s="81" t="s">
        <v>1575</v>
      </c>
      <c r="Y84" s="78" t="str">
        <f t="shared" si="26"/>
        <v>Z02</v>
      </c>
      <c r="Z84" s="78">
        <v>3</v>
      </c>
      <c r="AA84" s="78">
        <v>3</v>
      </c>
      <c r="AB84" s="78">
        <v>0</v>
      </c>
      <c r="AC84" s="78">
        <v>0</v>
      </c>
      <c r="AD84" s="76">
        <v>20150829</v>
      </c>
      <c r="AE84" s="76">
        <v>20150829</v>
      </c>
      <c r="AF84" s="76">
        <v>11758</v>
      </c>
      <c r="AG84" s="80">
        <v>-5552.37</v>
      </c>
      <c r="AH84" s="79"/>
      <c r="AI84" s="79"/>
      <c r="AJ84" s="76">
        <f t="shared" si="12"/>
        <v>11758</v>
      </c>
      <c r="AK84" s="80">
        <v>-5552.37</v>
      </c>
      <c r="AL84" s="76"/>
      <c r="AM84" s="76"/>
      <c r="AN84" s="4" t="b">
        <f>COUNTIF(资产分类!B:B,以前年度!A84)=1</f>
        <v>1</v>
      </c>
      <c r="AO84" s="4" t="b">
        <f>COUNTIF(单位编码!C:C,H84)=1</f>
        <v>1</v>
      </c>
      <c r="AP84" s="4" t="b">
        <f t="shared" si="16"/>
        <v>1</v>
      </c>
      <c r="AQ84" s="4" t="b">
        <f>COUNTIF(业务范围!B:B,以前年度!L84)=1</f>
        <v>1</v>
      </c>
      <c r="AR84" s="4" t="b">
        <f>COUNTIF(成本中心!B:B,以前年度!M84)=1</f>
        <v>1</v>
      </c>
      <c r="AS84" s="4" t="b">
        <f>COUNTIF(成本中心!B:B,以前年度!N84)=1</f>
        <v>1</v>
      </c>
      <c r="AT84" s="4" t="b">
        <f>COUNTIF(资产状态!B:B,Q84)=1</f>
        <v>1</v>
      </c>
      <c r="AU84" s="4" t="b">
        <f>COUNTIF(资产增加、减少方式!B:C,以前年度!R84)=1</f>
        <v>1</v>
      </c>
      <c r="AV84" s="4" t="b">
        <f t="shared" si="17"/>
        <v>1</v>
      </c>
      <c r="AW84" s="4" t="b">
        <f>COUNTIF(折旧码!B:B,以前年度!X84)=1</f>
        <v>1</v>
      </c>
      <c r="AX84" s="5" t="b">
        <f t="shared" si="18"/>
        <v>1</v>
      </c>
      <c r="AY84" s="59">
        <f>IF(((2015-LEFT(AD84,4))*12+12-MID(AD84,5,2)+1)/(Z84*12+AB84)&gt;1,AF84*(1-VLOOKUP(X84,折旧码!B:D,3,FALSE)),AF84*(1-VLOOKUP(X84,折旧码!B:D,3,FALSE))*((2015-LEFT(AD84,4))*12+12-MID(AD84,5,2)+1)/(Z84*12+AB84))</f>
        <v>1633.0555555555557</v>
      </c>
      <c r="AZ84" s="60">
        <f t="shared" si="19"/>
        <v>-3919.3144444444442</v>
      </c>
      <c r="BA84" s="5">
        <f>IF(((2015-LEFT(AD84,4))*12+12-MID(AD84,5,2)+1)/(Z84*12+AB84)&gt;1,0, AF84*(1-VLOOKUP(X84,折旧码!B:D,3,FALSE))*(12/(Z84*12+AB84)))</f>
        <v>3919.333333333333</v>
      </c>
      <c r="BB84" s="2">
        <f t="shared" si="20"/>
        <v>3919.333333333333</v>
      </c>
      <c r="BC84" s="2">
        <f t="shared" si="21"/>
        <v>36</v>
      </c>
      <c r="BD84" s="2">
        <f t="shared" si="22"/>
        <v>16</v>
      </c>
      <c r="BE84" s="4" t="str">
        <f t="shared" si="23"/>
        <v>是</v>
      </c>
      <c r="BF84" s="56">
        <f t="shared" si="24"/>
        <v>0</v>
      </c>
      <c r="BG84" s="56">
        <f>IF(BE84="否",0,AF84*(1-VLOOKUP(X84,折旧码!B:D,3,FALSE))/BC84)</f>
        <v>326.61111111111109</v>
      </c>
      <c r="BH84" s="56">
        <f t="shared" si="25"/>
        <v>326.61111111111109</v>
      </c>
      <c r="BI84" s="4" t="b">
        <f>IF(OR(BE84="否",BC84&lt;=BD84),ROUND(AF84-ABS(AG84)-ABS(AI84)-AF84*VLOOKUP(X84,折旧码!B:D,3,FALSE),2)=0,ROUND(AF84-ABS(AG84)-ABS(AI84)-AF84*VLOOKUP(X84,折旧码!B:D,3,FALSE),2)&lt;&gt;0)</f>
        <v>1</v>
      </c>
      <c r="BJ84" s="4">
        <f>ROUND(AF84-ABS(AG84)-ABS(AI84)-AF84*VLOOKUP(X84,折旧码!B:D,3,FALSE),2)</f>
        <v>6205.63</v>
      </c>
    </row>
    <row r="85" spans="1:62" ht="17.25" x14ac:dyDescent="0.35">
      <c r="A85" s="78" t="s">
        <v>210</v>
      </c>
      <c r="B85" s="76">
        <v>9776</v>
      </c>
      <c r="C85" s="76" t="s">
        <v>1773</v>
      </c>
      <c r="D85" s="76" t="s">
        <v>1742</v>
      </c>
      <c r="E85" s="77" t="s">
        <v>1540</v>
      </c>
      <c r="F85" s="78" t="s">
        <v>1541</v>
      </c>
      <c r="G85" s="78">
        <v>1</v>
      </c>
      <c r="H85" s="78" t="s">
        <v>273</v>
      </c>
      <c r="I85" s="76">
        <v>20150731</v>
      </c>
      <c r="J85" s="76">
        <v>20150731</v>
      </c>
      <c r="K85" s="76">
        <v>20150731</v>
      </c>
      <c r="L85" s="78">
        <v>1001</v>
      </c>
      <c r="M85" s="76" t="s">
        <v>1546</v>
      </c>
      <c r="N85" s="76" t="s">
        <v>1546</v>
      </c>
      <c r="O85" s="76" t="s">
        <v>1547</v>
      </c>
      <c r="P85" s="76" t="s">
        <v>1540</v>
      </c>
      <c r="Q85" s="76" t="s">
        <v>76</v>
      </c>
      <c r="R85" s="77" t="s">
        <v>77</v>
      </c>
      <c r="S85" s="76"/>
      <c r="T85" s="76"/>
      <c r="U85" s="78" t="s">
        <v>1665</v>
      </c>
      <c r="V85" s="77" t="s">
        <v>1537</v>
      </c>
      <c r="W85" s="77" t="s">
        <v>1538</v>
      </c>
      <c r="X85" s="81" t="s">
        <v>1575</v>
      </c>
      <c r="Y85" s="78" t="str">
        <f t="shared" si="26"/>
        <v>Z02</v>
      </c>
      <c r="Z85" s="78">
        <v>3</v>
      </c>
      <c r="AA85" s="78">
        <v>3</v>
      </c>
      <c r="AB85" s="78">
        <v>0</v>
      </c>
      <c r="AC85" s="78">
        <v>0</v>
      </c>
      <c r="AD85" s="76">
        <v>20150829</v>
      </c>
      <c r="AE85" s="76">
        <v>20150829</v>
      </c>
      <c r="AF85" s="76">
        <v>11758</v>
      </c>
      <c r="AG85" s="80">
        <v>-5552.37</v>
      </c>
      <c r="AH85" s="79"/>
      <c r="AI85" s="79"/>
      <c r="AJ85" s="76">
        <f t="shared" si="12"/>
        <v>11758</v>
      </c>
      <c r="AK85" s="80">
        <v>-5552.37</v>
      </c>
      <c r="AL85" s="76"/>
      <c r="AM85" s="76"/>
      <c r="AN85" s="4" t="b">
        <f>COUNTIF(资产分类!B:B,以前年度!A85)=1</f>
        <v>1</v>
      </c>
      <c r="AO85" s="4" t="b">
        <f>COUNTIF(单位编码!C:C,H85)=1</f>
        <v>1</v>
      </c>
      <c r="AP85" s="4" t="b">
        <f t="shared" si="16"/>
        <v>1</v>
      </c>
      <c r="AQ85" s="4" t="b">
        <f>COUNTIF(业务范围!B:B,以前年度!L85)=1</f>
        <v>1</v>
      </c>
      <c r="AR85" s="4" t="b">
        <f>COUNTIF(成本中心!B:B,以前年度!M85)=1</f>
        <v>1</v>
      </c>
      <c r="AS85" s="4" t="b">
        <f>COUNTIF(成本中心!B:B,以前年度!N85)=1</f>
        <v>1</v>
      </c>
      <c r="AT85" s="4" t="b">
        <f>COUNTIF(资产状态!B:B,Q85)=1</f>
        <v>1</v>
      </c>
      <c r="AU85" s="4" t="b">
        <f>COUNTIF(资产增加、减少方式!B:C,以前年度!R85)=1</f>
        <v>1</v>
      </c>
      <c r="AV85" s="4" t="b">
        <f t="shared" si="17"/>
        <v>1</v>
      </c>
      <c r="AW85" s="4" t="b">
        <f>COUNTIF(折旧码!B:B,以前年度!X85)=1</f>
        <v>1</v>
      </c>
      <c r="AX85" s="5" t="b">
        <f t="shared" si="18"/>
        <v>1</v>
      </c>
      <c r="AY85" s="59">
        <f>IF(((2015-LEFT(AD85,4))*12+12-MID(AD85,5,2)+1)/(Z85*12+AB85)&gt;1,AF85*(1-VLOOKUP(X85,折旧码!B:D,3,FALSE)),AF85*(1-VLOOKUP(X85,折旧码!B:D,3,FALSE))*((2015-LEFT(AD85,4))*12+12-MID(AD85,5,2)+1)/(Z85*12+AB85))</f>
        <v>1633.0555555555557</v>
      </c>
      <c r="AZ85" s="60">
        <f t="shared" si="19"/>
        <v>-3919.3144444444442</v>
      </c>
      <c r="BA85" s="5">
        <f>IF(((2015-LEFT(AD85,4))*12+12-MID(AD85,5,2)+1)/(Z85*12+AB85)&gt;1,0, AF85*(1-VLOOKUP(X85,折旧码!B:D,3,FALSE))*(12/(Z85*12+AB85)))</f>
        <v>3919.333333333333</v>
      </c>
      <c r="BB85" s="2">
        <f t="shared" si="20"/>
        <v>3919.333333333333</v>
      </c>
      <c r="BC85" s="2">
        <f t="shared" si="21"/>
        <v>36</v>
      </c>
      <c r="BD85" s="2">
        <f t="shared" si="22"/>
        <v>16</v>
      </c>
      <c r="BE85" s="4" t="str">
        <f t="shared" si="23"/>
        <v>是</v>
      </c>
      <c r="BF85" s="56">
        <f t="shared" si="24"/>
        <v>0</v>
      </c>
      <c r="BG85" s="56">
        <f>IF(BE85="否",0,AF85*(1-VLOOKUP(X85,折旧码!B:D,3,FALSE))/BC85)</f>
        <v>326.61111111111109</v>
      </c>
      <c r="BH85" s="56">
        <f t="shared" si="25"/>
        <v>326.61111111111109</v>
      </c>
      <c r="BI85" s="4" t="b">
        <f>IF(OR(BE85="否",BC85&lt;=BD85),ROUND(AF85-ABS(AG85)-ABS(AI85)-AF85*VLOOKUP(X85,折旧码!B:D,3,FALSE),2)=0,ROUND(AF85-ABS(AG85)-ABS(AI85)-AF85*VLOOKUP(X85,折旧码!B:D,3,FALSE),2)&lt;&gt;0)</f>
        <v>1</v>
      </c>
      <c r="BJ85" s="4">
        <f>ROUND(AF85-ABS(AG85)-ABS(AI85)-AF85*VLOOKUP(X85,折旧码!B:D,3,FALSE),2)</f>
        <v>6205.63</v>
      </c>
    </row>
    <row r="86" spans="1:62" ht="17.25" x14ac:dyDescent="0.35">
      <c r="A86" s="78" t="s">
        <v>210</v>
      </c>
      <c r="B86" s="76">
        <v>9776</v>
      </c>
      <c r="C86" s="76" t="s">
        <v>1774</v>
      </c>
      <c r="D86" s="85" t="s">
        <v>1775</v>
      </c>
      <c r="E86" s="77" t="s">
        <v>1540</v>
      </c>
      <c r="F86" s="78" t="s">
        <v>1541</v>
      </c>
      <c r="G86" s="78">
        <v>5</v>
      </c>
      <c r="H86" s="78" t="s">
        <v>471</v>
      </c>
      <c r="I86" s="76">
        <v>20111130</v>
      </c>
      <c r="J86" s="76">
        <v>20111130</v>
      </c>
      <c r="K86" s="76">
        <v>20111130</v>
      </c>
      <c r="L86" s="78">
        <v>1001</v>
      </c>
      <c r="M86" s="76" t="s">
        <v>1546</v>
      </c>
      <c r="N86" s="76" t="s">
        <v>1546</v>
      </c>
      <c r="O86" s="76" t="s">
        <v>1547</v>
      </c>
      <c r="P86" s="76" t="s">
        <v>1540</v>
      </c>
      <c r="Q86" s="76" t="s">
        <v>76</v>
      </c>
      <c r="R86" s="77" t="s">
        <v>77</v>
      </c>
      <c r="S86" s="76"/>
      <c r="T86" s="76"/>
      <c r="U86" s="78" t="s">
        <v>1776</v>
      </c>
      <c r="V86" s="77" t="s">
        <v>1537</v>
      </c>
      <c r="W86" s="77" t="s">
        <v>1564</v>
      </c>
      <c r="X86" s="81" t="s">
        <v>891</v>
      </c>
      <c r="Y86" s="78" t="str">
        <f t="shared" si="26"/>
        <v>Z03</v>
      </c>
      <c r="Z86" s="78">
        <v>5</v>
      </c>
      <c r="AA86" s="78">
        <v>5</v>
      </c>
      <c r="AB86" s="78">
        <v>0</v>
      </c>
      <c r="AC86" s="78">
        <v>0</v>
      </c>
      <c r="AD86" s="76">
        <v>20111228</v>
      </c>
      <c r="AE86" s="76">
        <v>20111228</v>
      </c>
      <c r="AF86" s="76">
        <v>5250</v>
      </c>
      <c r="AG86" s="80">
        <v>-4725</v>
      </c>
      <c r="AH86" s="79"/>
      <c r="AI86" s="79"/>
      <c r="AJ86" s="76">
        <f t="shared" si="12"/>
        <v>5250</v>
      </c>
      <c r="AK86" s="80">
        <v>-4725</v>
      </c>
      <c r="AL86" s="76"/>
      <c r="AM86" s="76"/>
      <c r="AN86" s="4" t="b">
        <f>COUNTIF(资产分类!B:B,以前年度!A86)=1</f>
        <v>1</v>
      </c>
      <c r="AO86" s="4" t="b">
        <f>COUNTIF(单位编码!C:C,H86)=1</f>
        <v>1</v>
      </c>
      <c r="AP86" s="4" t="b">
        <f t="shared" si="16"/>
        <v>1</v>
      </c>
      <c r="AQ86" s="4" t="b">
        <f>COUNTIF(业务范围!B:B,以前年度!L86)=1</f>
        <v>1</v>
      </c>
      <c r="AR86" s="4" t="b">
        <f>COUNTIF(成本中心!B:B,以前年度!M86)=1</f>
        <v>1</v>
      </c>
      <c r="AS86" s="4" t="b">
        <f>COUNTIF(成本中心!B:B,以前年度!N86)=1</f>
        <v>1</v>
      </c>
      <c r="AT86" s="4" t="b">
        <f>COUNTIF(资产状态!B:B,Q86)=1</f>
        <v>1</v>
      </c>
      <c r="AU86" s="4" t="b">
        <f>COUNTIF(资产增加、减少方式!B:C,以前年度!R86)=1</f>
        <v>1</v>
      </c>
      <c r="AV86" s="4" t="b">
        <f t="shared" si="17"/>
        <v>1</v>
      </c>
      <c r="AW86" s="4" t="b">
        <f>COUNTIF(折旧码!B:B,以前年度!X86)=1</f>
        <v>1</v>
      </c>
      <c r="AX86" s="5" t="b">
        <f t="shared" si="18"/>
        <v>1</v>
      </c>
      <c r="AY86" s="59">
        <f>IF(((2015-LEFT(AD86,4))*12+12-MID(AD86,5,2)+1)/(Z86*12+AB86)&gt;1,AF86*(1-VLOOKUP(X86,折旧码!B:D,3,FALSE)),AF86*(1-VLOOKUP(X86,折旧码!B:D,3,FALSE))*((2015-LEFT(AD86,4))*12+12-MID(AD86,5,2)+1)/(Z86*12+AB86))</f>
        <v>3858.75</v>
      </c>
      <c r="AZ86" s="60">
        <f t="shared" si="19"/>
        <v>-866.25</v>
      </c>
      <c r="BA86" s="5">
        <f>IF(((2015-LEFT(AD86,4))*12+12-MID(AD86,5,2)+1)/(Z86*12+AB86)&gt;1,0, AF86*(1-VLOOKUP(X86,折旧码!B:D,3,FALSE))*(12/(Z86*12+AB86)))</f>
        <v>945</v>
      </c>
      <c r="BB86" s="2">
        <f t="shared" si="20"/>
        <v>945</v>
      </c>
      <c r="BC86" s="2">
        <f t="shared" si="21"/>
        <v>60</v>
      </c>
      <c r="BD86" s="2">
        <f t="shared" si="22"/>
        <v>60</v>
      </c>
      <c r="BE86" s="4" t="str">
        <f t="shared" si="23"/>
        <v>是</v>
      </c>
      <c r="BF86" s="56">
        <f t="shared" si="24"/>
        <v>0</v>
      </c>
      <c r="BG86" s="56">
        <f>IF(BE86="否",0,AF86*(1-VLOOKUP(X86,折旧码!B:D,3,FALSE))/BC86)</f>
        <v>78.75</v>
      </c>
      <c r="BH86" s="56">
        <f t="shared" si="25"/>
        <v>78.75</v>
      </c>
      <c r="BI86" s="4" t="b">
        <f>IF(OR(BE86="否",BC86&lt;=BD86),ROUND(AF86-ABS(AG86)-ABS(AI86)-AF86*VLOOKUP(X86,折旧码!B:D,3,FALSE),2)=0,ROUND(AF86-ABS(AG86)-ABS(AI86)-AF86*VLOOKUP(X86,折旧码!B:D,3,FALSE),2)&lt;&gt;0)</f>
        <v>1</v>
      </c>
      <c r="BJ86" s="4">
        <f>ROUND(AF86-ABS(AG86)-ABS(AI86)-AF86*VLOOKUP(X86,折旧码!B:D,3,FALSE),2)</f>
        <v>0</v>
      </c>
    </row>
    <row r="87" spans="1:62" ht="17.25" x14ac:dyDescent="0.35">
      <c r="A87" s="78" t="s">
        <v>210</v>
      </c>
      <c r="B87" s="76">
        <v>9776</v>
      </c>
      <c r="C87" s="76" t="s">
        <v>1777</v>
      </c>
      <c r="D87" s="85" t="s">
        <v>1775</v>
      </c>
      <c r="E87" s="77" t="s">
        <v>1540</v>
      </c>
      <c r="F87" s="78" t="s">
        <v>1541</v>
      </c>
      <c r="G87" s="78">
        <v>1</v>
      </c>
      <c r="H87" s="78" t="s">
        <v>273</v>
      </c>
      <c r="I87" s="76">
        <v>20111130</v>
      </c>
      <c r="J87" s="76">
        <v>20111130</v>
      </c>
      <c r="K87" s="76">
        <v>20111130</v>
      </c>
      <c r="L87" s="78">
        <v>1001</v>
      </c>
      <c r="M87" s="76" t="s">
        <v>1546</v>
      </c>
      <c r="N87" s="76" t="s">
        <v>1546</v>
      </c>
      <c r="O87" s="76" t="s">
        <v>1547</v>
      </c>
      <c r="P87" s="76" t="s">
        <v>1540</v>
      </c>
      <c r="Q87" s="76" t="s">
        <v>76</v>
      </c>
      <c r="R87" s="77" t="s">
        <v>77</v>
      </c>
      <c r="S87" s="76"/>
      <c r="T87" s="76"/>
      <c r="U87" s="78" t="s">
        <v>1668</v>
      </c>
      <c r="V87" s="77" t="s">
        <v>1537</v>
      </c>
      <c r="W87" s="77" t="s">
        <v>1538</v>
      </c>
      <c r="X87" s="81" t="s">
        <v>891</v>
      </c>
      <c r="Y87" s="78" t="str">
        <f t="shared" si="26"/>
        <v>Z03</v>
      </c>
      <c r="Z87" s="78">
        <v>5</v>
      </c>
      <c r="AA87" s="78">
        <v>5</v>
      </c>
      <c r="AB87" s="78">
        <v>0</v>
      </c>
      <c r="AC87" s="78">
        <v>0</v>
      </c>
      <c r="AD87" s="76">
        <v>20111228</v>
      </c>
      <c r="AE87" s="76">
        <v>20111228</v>
      </c>
      <c r="AF87" s="76">
        <v>5200</v>
      </c>
      <c r="AG87" s="80">
        <v>-4680</v>
      </c>
      <c r="AH87" s="79"/>
      <c r="AI87" s="79"/>
      <c r="AJ87" s="76">
        <f t="shared" si="12"/>
        <v>5200</v>
      </c>
      <c r="AK87" s="80">
        <v>-4680</v>
      </c>
      <c r="AL87" s="76"/>
      <c r="AM87" s="76"/>
      <c r="AN87" s="4" t="b">
        <f>COUNTIF(资产分类!B:B,以前年度!A87)=1</f>
        <v>1</v>
      </c>
      <c r="AO87" s="4" t="b">
        <f>COUNTIF(单位编码!C:C,H87)=1</f>
        <v>1</v>
      </c>
      <c r="AP87" s="4" t="b">
        <f t="shared" si="16"/>
        <v>1</v>
      </c>
      <c r="AQ87" s="4" t="b">
        <f>COUNTIF(业务范围!B:B,以前年度!L87)=1</f>
        <v>1</v>
      </c>
      <c r="AR87" s="4" t="b">
        <f>COUNTIF(成本中心!B:B,以前年度!M87)=1</f>
        <v>1</v>
      </c>
      <c r="AS87" s="4" t="b">
        <f>COUNTIF(成本中心!B:B,以前年度!N87)=1</f>
        <v>1</v>
      </c>
      <c r="AT87" s="4" t="b">
        <f>COUNTIF(资产状态!B:B,Q87)=1</f>
        <v>1</v>
      </c>
      <c r="AU87" s="4" t="b">
        <f>COUNTIF(资产增加、减少方式!B:C,以前年度!R87)=1</f>
        <v>1</v>
      </c>
      <c r="AV87" s="4" t="b">
        <f t="shared" si="17"/>
        <v>1</v>
      </c>
      <c r="AW87" s="4" t="b">
        <f>COUNTIF(折旧码!B:B,以前年度!X87)=1</f>
        <v>1</v>
      </c>
      <c r="AX87" s="5" t="b">
        <f t="shared" si="18"/>
        <v>1</v>
      </c>
      <c r="AY87" s="59">
        <f>IF(((2015-LEFT(AD87,4))*12+12-MID(AD87,5,2)+1)/(Z87*12+AB87)&gt;1,AF87*(1-VLOOKUP(X87,折旧码!B:D,3,FALSE)),AF87*(1-VLOOKUP(X87,折旧码!B:D,3,FALSE))*((2015-LEFT(AD87,4))*12+12-MID(AD87,5,2)+1)/(Z87*12+AB87))</f>
        <v>3822</v>
      </c>
      <c r="AZ87" s="60">
        <f t="shared" si="19"/>
        <v>-858</v>
      </c>
      <c r="BA87" s="5">
        <f>IF(((2015-LEFT(AD87,4))*12+12-MID(AD87,5,2)+1)/(Z87*12+AB87)&gt;1,0, AF87*(1-VLOOKUP(X87,折旧码!B:D,3,FALSE))*(12/(Z87*12+AB87)))</f>
        <v>936</v>
      </c>
      <c r="BB87" s="2">
        <f t="shared" si="20"/>
        <v>936</v>
      </c>
      <c r="BC87" s="2">
        <f t="shared" si="21"/>
        <v>60</v>
      </c>
      <c r="BD87" s="2">
        <f t="shared" si="22"/>
        <v>60</v>
      </c>
      <c r="BE87" s="4" t="str">
        <f t="shared" si="23"/>
        <v>是</v>
      </c>
      <c r="BF87" s="56">
        <f t="shared" si="24"/>
        <v>0</v>
      </c>
      <c r="BG87" s="56">
        <f>IF(BE87="否",0,AF87*(1-VLOOKUP(X87,折旧码!B:D,3,FALSE))/BC87)</f>
        <v>78</v>
      </c>
      <c r="BH87" s="56">
        <f t="shared" si="25"/>
        <v>78</v>
      </c>
      <c r="BI87" s="4" t="b">
        <f>IF(OR(BE87="否",BC87&lt;=BD87),ROUND(AF87-ABS(AG87)-ABS(AI87)-AF87*VLOOKUP(X87,折旧码!B:D,3,FALSE),2)=0,ROUND(AF87-ABS(AG87)-ABS(AI87)-AF87*VLOOKUP(X87,折旧码!B:D,3,FALSE),2)&lt;&gt;0)</f>
        <v>1</v>
      </c>
      <c r="BJ87" s="4">
        <f>ROUND(AF87-ABS(AG87)-ABS(AI87)-AF87*VLOOKUP(X87,折旧码!B:D,3,FALSE),2)</f>
        <v>0</v>
      </c>
    </row>
    <row r="88" spans="1:62" ht="17.25" x14ac:dyDescent="0.35">
      <c r="A88" s="78" t="s">
        <v>210</v>
      </c>
      <c r="B88" s="76">
        <v>9776</v>
      </c>
      <c r="C88" s="76" t="s">
        <v>1778</v>
      </c>
      <c r="D88" s="85" t="s">
        <v>1680</v>
      </c>
      <c r="E88" s="77" t="s">
        <v>1540</v>
      </c>
      <c r="F88" s="78" t="s">
        <v>1541</v>
      </c>
      <c r="G88" s="78">
        <v>30</v>
      </c>
      <c r="H88" s="78" t="s">
        <v>471</v>
      </c>
      <c r="I88" s="76">
        <v>20111231</v>
      </c>
      <c r="J88" s="76">
        <v>20111231</v>
      </c>
      <c r="K88" s="76">
        <v>20111231</v>
      </c>
      <c r="L88" s="78">
        <v>1001</v>
      </c>
      <c r="M88" s="76" t="s">
        <v>1546</v>
      </c>
      <c r="N88" s="76" t="s">
        <v>1546</v>
      </c>
      <c r="O88" s="76" t="s">
        <v>1547</v>
      </c>
      <c r="P88" s="76" t="s">
        <v>1540</v>
      </c>
      <c r="Q88" s="76" t="s">
        <v>76</v>
      </c>
      <c r="R88" s="77" t="s">
        <v>77</v>
      </c>
      <c r="S88" s="76"/>
      <c r="T88" s="76"/>
      <c r="U88" s="78" t="s">
        <v>1779</v>
      </c>
      <c r="V88" s="77" t="s">
        <v>1537</v>
      </c>
      <c r="W88" s="77" t="s">
        <v>1564</v>
      </c>
      <c r="X88" s="81" t="s">
        <v>891</v>
      </c>
      <c r="Y88" s="78" t="str">
        <f t="shared" si="26"/>
        <v>Z03</v>
      </c>
      <c r="Z88" s="78">
        <v>5</v>
      </c>
      <c r="AA88" s="78">
        <v>5</v>
      </c>
      <c r="AB88" s="78">
        <v>0</v>
      </c>
      <c r="AC88" s="78">
        <v>0</v>
      </c>
      <c r="AD88" s="76">
        <v>20120131</v>
      </c>
      <c r="AE88" s="76">
        <v>20120131</v>
      </c>
      <c r="AF88" s="76">
        <v>33000</v>
      </c>
      <c r="AG88" s="80">
        <v>-29700</v>
      </c>
      <c r="AH88" s="79"/>
      <c r="AI88" s="79"/>
      <c r="AJ88" s="76">
        <f t="shared" si="12"/>
        <v>33000</v>
      </c>
      <c r="AK88" s="80">
        <v>-29700</v>
      </c>
      <c r="AL88" s="76"/>
      <c r="AM88" s="76"/>
      <c r="AN88" s="4" t="b">
        <f>COUNTIF(资产分类!B:B,以前年度!A88)=1</f>
        <v>1</v>
      </c>
      <c r="AO88" s="4" t="b">
        <f>COUNTIF(单位编码!C:C,H88)=1</f>
        <v>1</v>
      </c>
      <c r="AP88" s="4" t="b">
        <f t="shared" si="16"/>
        <v>1</v>
      </c>
      <c r="AQ88" s="4" t="b">
        <f>COUNTIF(业务范围!B:B,以前年度!L88)=1</f>
        <v>1</v>
      </c>
      <c r="AR88" s="4" t="b">
        <f>COUNTIF(成本中心!B:B,以前年度!M88)=1</f>
        <v>1</v>
      </c>
      <c r="AS88" s="4" t="b">
        <f>COUNTIF(成本中心!B:B,以前年度!N88)=1</f>
        <v>1</v>
      </c>
      <c r="AT88" s="4" t="b">
        <f>COUNTIF(资产状态!B:B,Q88)=1</f>
        <v>1</v>
      </c>
      <c r="AU88" s="4" t="b">
        <f>COUNTIF(资产增加、减少方式!B:C,以前年度!R88)=1</f>
        <v>1</v>
      </c>
      <c r="AV88" s="4" t="b">
        <f t="shared" si="17"/>
        <v>1</v>
      </c>
      <c r="AW88" s="4" t="b">
        <f>COUNTIF(折旧码!B:B,以前年度!X88)=1</f>
        <v>1</v>
      </c>
      <c r="AX88" s="5" t="b">
        <f t="shared" si="18"/>
        <v>1</v>
      </c>
      <c r="AY88" s="59">
        <f>IF(((2015-LEFT(AD88,4))*12+12-MID(AD88,5,2)+1)/(Z88*12+AB88)&gt;1,AF88*(1-VLOOKUP(X88,折旧码!B:D,3,FALSE)),AF88*(1-VLOOKUP(X88,折旧码!B:D,3,FALSE))*((2015-LEFT(AD88,4))*12+12-MID(AD88,5,2)+1)/(Z88*12+AB88))</f>
        <v>23760</v>
      </c>
      <c r="AZ88" s="60">
        <f t="shared" si="19"/>
        <v>-5940</v>
      </c>
      <c r="BA88" s="5">
        <f>IF(((2015-LEFT(AD88,4))*12+12-MID(AD88,5,2)+1)/(Z88*12+AB88)&gt;1,0, AF88*(1-VLOOKUP(X88,折旧码!B:D,3,FALSE))*(12/(Z88*12+AB88)))</f>
        <v>5940</v>
      </c>
      <c r="BB88" s="2">
        <f t="shared" si="20"/>
        <v>5940</v>
      </c>
      <c r="BC88" s="2">
        <f t="shared" si="21"/>
        <v>60</v>
      </c>
      <c r="BD88" s="2">
        <f t="shared" si="22"/>
        <v>59</v>
      </c>
      <c r="BE88" s="4" t="str">
        <f t="shared" si="23"/>
        <v>是</v>
      </c>
      <c r="BF88" s="56">
        <f t="shared" si="24"/>
        <v>0</v>
      </c>
      <c r="BG88" s="56">
        <f>IF(BE88="否",0,AF88*(1-VLOOKUP(X88,折旧码!B:D,3,FALSE))/BC88)</f>
        <v>495</v>
      </c>
      <c r="BH88" s="56">
        <f t="shared" si="25"/>
        <v>495</v>
      </c>
      <c r="BI88" s="4" t="b">
        <f>IF(OR(BE88="否",BC88&lt;=BD88),ROUND(AF88-ABS(AG88)-ABS(AI88)-AF88*VLOOKUP(X88,折旧码!B:D,3,FALSE),2)=0,ROUND(AF88-ABS(AG88)-ABS(AI88)-AF88*VLOOKUP(X88,折旧码!B:D,3,FALSE),2)&lt;&gt;0)</f>
        <v>0</v>
      </c>
      <c r="BJ88" s="4">
        <f>ROUND(AF88-ABS(AG88)-ABS(AI88)-AF88*VLOOKUP(X88,折旧码!B:D,3,FALSE),2)</f>
        <v>0</v>
      </c>
    </row>
    <row r="89" spans="1:62" ht="17.25" x14ac:dyDescent="0.35">
      <c r="A89" s="78" t="s">
        <v>210</v>
      </c>
      <c r="B89" s="76">
        <v>9776</v>
      </c>
      <c r="C89" s="76" t="s">
        <v>1780</v>
      </c>
      <c r="D89" s="85" t="s">
        <v>1775</v>
      </c>
      <c r="E89" s="77" t="s">
        <v>1540</v>
      </c>
      <c r="F89" s="78" t="s">
        <v>1541</v>
      </c>
      <c r="G89" s="78">
        <v>4</v>
      </c>
      <c r="H89" s="78" t="s">
        <v>1781</v>
      </c>
      <c r="I89" s="76">
        <v>20111231</v>
      </c>
      <c r="J89" s="76">
        <v>20111231</v>
      </c>
      <c r="K89" s="76">
        <v>20111231</v>
      </c>
      <c r="L89" s="78">
        <v>1001</v>
      </c>
      <c r="M89" s="76" t="s">
        <v>1546</v>
      </c>
      <c r="N89" s="76" t="s">
        <v>1546</v>
      </c>
      <c r="O89" s="76" t="s">
        <v>1547</v>
      </c>
      <c r="P89" s="76" t="s">
        <v>1540</v>
      </c>
      <c r="Q89" s="76" t="s">
        <v>76</v>
      </c>
      <c r="R89" s="77" t="s">
        <v>77</v>
      </c>
      <c r="S89" s="76"/>
      <c r="T89" s="76"/>
      <c r="U89" s="78" t="s">
        <v>1782</v>
      </c>
      <c r="V89" s="77" t="s">
        <v>1596</v>
      </c>
      <c r="W89" s="77" t="s">
        <v>1783</v>
      </c>
      <c r="X89" s="81" t="s">
        <v>891</v>
      </c>
      <c r="Y89" s="78" t="str">
        <f t="shared" si="26"/>
        <v>Z03</v>
      </c>
      <c r="Z89" s="78">
        <v>5</v>
      </c>
      <c r="AA89" s="78">
        <v>5</v>
      </c>
      <c r="AB89" s="78">
        <v>0</v>
      </c>
      <c r="AC89" s="78">
        <v>0</v>
      </c>
      <c r="AD89" s="76">
        <v>20120131</v>
      </c>
      <c r="AE89" s="76">
        <v>20120131</v>
      </c>
      <c r="AF89" s="76">
        <v>10154.4</v>
      </c>
      <c r="AG89" s="80">
        <v>-9139.1999999999989</v>
      </c>
      <c r="AH89" s="79"/>
      <c r="AI89" s="79"/>
      <c r="AJ89" s="76">
        <f t="shared" si="12"/>
        <v>10154.4</v>
      </c>
      <c r="AK89" s="80">
        <v>-9139.1999999999989</v>
      </c>
      <c r="AL89" s="76"/>
      <c r="AM89" s="76"/>
      <c r="AN89" s="4" t="b">
        <f>COUNTIF(资产分类!B:B,以前年度!A89)=1</f>
        <v>1</v>
      </c>
      <c r="AO89" s="4" t="b">
        <f>COUNTIF(单位编码!C:C,H89)=1</f>
        <v>1</v>
      </c>
      <c r="AP89" s="4" t="b">
        <f t="shared" si="16"/>
        <v>1</v>
      </c>
      <c r="AQ89" s="4" t="b">
        <f>COUNTIF(业务范围!B:B,以前年度!L89)=1</f>
        <v>1</v>
      </c>
      <c r="AR89" s="4" t="b">
        <f>COUNTIF(成本中心!B:B,以前年度!M89)=1</f>
        <v>1</v>
      </c>
      <c r="AS89" s="4" t="b">
        <f>COUNTIF(成本中心!B:B,以前年度!N89)=1</f>
        <v>1</v>
      </c>
      <c r="AT89" s="4" t="b">
        <f>COUNTIF(资产状态!B:B,Q89)=1</f>
        <v>1</v>
      </c>
      <c r="AU89" s="4" t="b">
        <f>COUNTIF(资产增加、减少方式!B:C,以前年度!R89)=1</f>
        <v>1</v>
      </c>
      <c r="AV89" s="4" t="b">
        <f t="shared" si="17"/>
        <v>1</v>
      </c>
      <c r="AW89" s="4" t="b">
        <f>COUNTIF(折旧码!B:B,以前年度!X89)=1</f>
        <v>1</v>
      </c>
      <c r="AX89" s="5" t="b">
        <f t="shared" si="18"/>
        <v>1</v>
      </c>
      <c r="AY89" s="59">
        <f>IF(((2015-LEFT(AD89,4))*12+12-MID(AD89,5,2)+1)/(Z89*12+AB89)&gt;1,AF89*(1-VLOOKUP(X89,折旧码!B:D,3,FALSE)),AF89*(1-VLOOKUP(X89,折旧码!B:D,3,FALSE))*((2015-LEFT(AD89,4))*12+12-MID(AD89,5,2)+1)/(Z89*12+AB89))</f>
        <v>7311.1679999999997</v>
      </c>
      <c r="AZ89" s="60">
        <f t="shared" si="19"/>
        <v>-1828.0319999999992</v>
      </c>
      <c r="BA89" s="5">
        <f>IF(((2015-LEFT(AD89,4))*12+12-MID(AD89,5,2)+1)/(Z89*12+AB89)&gt;1,0, AF89*(1-VLOOKUP(X89,折旧码!B:D,3,FALSE))*(12/(Z89*12+AB89)))</f>
        <v>1827.7919999999999</v>
      </c>
      <c r="BB89" s="2">
        <f t="shared" si="20"/>
        <v>1827.7919999999999</v>
      </c>
      <c r="BC89" s="2">
        <f t="shared" si="21"/>
        <v>60</v>
      </c>
      <c r="BD89" s="2">
        <f t="shared" si="22"/>
        <v>59</v>
      </c>
      <c r="BE89" s="4" t="str">
        <f t="shared" si="23"/>
        <v>是</v>
      </c>
      <c r="BF89" s="56">
        <f t="shared" si="24"/>
        <v>0</v>
      </c>
      <c r="BG89" s="56">
        <f>IF(BE89="否",0,AF89*(1-VLOOKUP(X89,折旧码!B:D,3,FALSE))/BC89)</f>
        <v>152.31599999999997</v>
      </c>
      <c r="BH89" s="56">
        <f t="shared" si="25"/>
        <v>152.31599999999997</v>
      </c>
      <c r="BI89" s="4" t="b">
        <f>IF(OR(BE89="否",BC89&lt;=BD89),ROUND(AF89-ABS(AG89)-ABS(AI89)-AF89*VLOOKUP(X89,折旧码!B:D,3,FALSE),2)=0,ROUND(AF89-ABS(AG89)-ABS(AI89)-AF89*VLOOKUP(X89,折旧码!B:D,3,FALSE),2)&lt;&gt;0)</f>
        <v>1</v>
      </c>
      <c r="BJ89" s="4">
        <f>ROUND(AF89-ABS(AG89)-ABS(AI89)-AF89*VLOOKUP(X89,折旧码!B:D,3,FALSE),2)</f>
        <v>-0.24</v>
      </c>
    </row>
    <row r="90" spans="1:62" ht="17.25" x14ac:dyDescent="0.35">
      <c r="A90" s="78" t="s">
        <v>210</v>
      </c>
      <c r="B90" s="76">
        <v>9776</v>
      </c>
      <c r="C90" s="76" t="s">
        <v>1784</v>
      </c>
      <c r="D90" s="85" t="s">
        <v>1775</v>
      </c>
      <c r="E90" s="77" t="s">
        <v>1540</v>
      </c>
      <c r="F90" s="78" t="s">
        <v>1541</v>
      </c>
      <c r="G90" s="78">
        <v>1</v>
      </c>
      <c r="H90" s="78" t="s">
        <v>1781</v>
      </c>
      <c r="I90" s="76">
        <v>20111231</v>
      </c>
      <c r="J90" s="76">
        <v>20111231</v>
      </c>
      <c r="K90" s="76">
        <v>20111231</v>
      </c>
      <c r="L90" s="78">
        <v>1001</v>
      </c>
      <c r="M90" s="76" t="s">
        <v>1546</v>
      </c>
      <c r="N90" s="76" t="s">
        <v>1546</v>
      </c>
      <c r="O90" s="76" t="s">
        <v>1547</v>
      </c>
      <c r="P90" s="76" t="s">
        <v>1540</v>
      </c>
      <c r="Q90" s="76" t="s">
        <v>76</v>
      </c>
      <c r="R90" s="77" t="s">
        <v>77</v>
      </c>
      <c r="S90" s="76"/>
      <c r="T90" s="76"/>
      <c r="U90" s="78" t="s">
        <v>1785</v>
      </c>
      <c r="V90" s="77" t="s">
        <v>1537</v>
      </c>
      <c r="W90" s="77" t="s">
        <v>1783</v>
      </c>
      <c r="X90" s="81" t="s">
        <v>891</v>
      </c>
      <c r="Y90" s="78" t="str">
        <f t="shared" si="26"/>
        <v>Z03</v>
      </c>
      <c r="Z90" s="78">
        <v>5</v>
      </c>
      <c r="AA90" s="78">
        <v>5</v>
      </c>
      <c r="AB90" s="78">
        <v>0</v>
      </c>
      <c r="AC90" s="78">
        <v>0</v>
      </c>
      <c r="AD90" s="76">
        <v>20120131</v>
      </c>
      <c r="AE90" s="76">
        <v>20120131</v>
      </c>
      <c r="AF90" s="76">
        <v>3336.8</v>
      </c>
      <c r="AG90" s="80">
        <v>-3003</v>
      </c>
      <c r="AH90" s="79"/>
      <c r="AI90" s="79"/>
      <c r="AJ90" s="76">
        <f t="shared" si="12"/>
        <v>3336.8</v>
      </c>
      <c r="AK90" s="80">
        <v>-3003</v>
      </c>
      <c r="AL90" s="76"/>
      <c r="AM90" s="76"/>
      <c r="AN90" s="4" t="b">
        <f>COUNTIF(资产分类!B:B,以前年度!A90)=1</f>
        <v>1</v>
      </c>
      <c r="AO90" s="4" t="b">
        <f>COUNTIF(单位编码!C:C,H90)=1</f>
        <v>1</v>
      </c>
      <c r="AP90" s="4" t="b">
        <f t="shared" ref="AP90:AP153" si="27">LEFT(J90,4)*1&lt;2016</f>
        <v>1</v>
      </c>
      <c r="AQ90" s="4" t="b">
        <f>COUNTIF(业务范围!B:B,以前年度!L90)=1</f>
        <v>1</v>
      </c>
      <c r="AR90" s="4" t="b">
        <f>COUNTIF(成本中心!B:B,以前年度!M90)=1</f>
        <v>1</v>
      </c>
      <c r="AS90" s="4" t="b">
        <f>COUNTIF(成本中心!B:B,以前年度!N90)=1</f>
        <v>1</v>
      </c>
      <c r="AT90" s="4" t="b">
        <f>COUNTIF(资产状态!B:B,Q90)=1</f>
        <v>1</v>
      </c>
      <c r="AU90" s="4" t="b">
        <f>COUNTIF(资产增加、减少方式!B:C,以前年度!R90)=1</f>
        <v>1</v>
      </c>
      <c r="AV90" s="4" t="b">
        <f t="shared" ref="AV90:AV153" si="28">IF(OR(A90="Z1005",A90="Z1004",A90="Z1003"),V90&lt;&gt;"",TRUE)</f>
        <v>1</v>
      </c>
      <c r="AW90" s="4" t="b">
        <f>COUNTIF(折旧码!B:B,以前年度!X90)=1</f>
        <v>1</v>
      </c>
      <c r="AX90" s="5" t="b">
        <f t="shared" si="18"/>
        <v>1</v>
      </c>
      <c r="AY90" s="59">
        <f>IF(((2015-LEFT(AD90,4))*12+12-MID(AD90,5,2)+1)/(Z90*12+AB90)&gt;1,AF90*(1-VLOOKUP(X90,折旧码!B:D,3,FALSE)),AF90*(1-VLOOKUP(X90,折旧码!B:D,3,FALSE))*((2015-LEFT(AD90,4))*12+12-MID(AD90,5,2)+1)/(Z90*12+AB90))</f>
        <v>2402.4960000000001</v>
      </c>
      <c r="AZ90" s="60">
        <f t="shared" si="19"/>
        <v>-600.50399999999991</v>
      </c>
      <c r="BA90" s="5">
        <f>IF(((2015-LEFT(AD90,4))*12+12-MID(AD90,5,2)+1)/(Z90*12+AB90)&gt;1,0, AF90*(1-VLOOKUP(X90,折旧码!B:D,3,FALSE))*(12/(Z90*12+AB90)))</f>
        <v>600.62400000000014</v>
      </c>
      <c r="BB90" s="2">
        <f t="shared" si="20"/>
        <v>600.62400000000014</v>
      </c>
      <c r="BC90" s="2">
        <f t="shared" si="21"/>
        <v>60</v>
      </c>
      <c r="BD90" s="2">
        <f t="shared" si="22"/>
        <v>59</v>
      </c>
      <c r="BE90" s="4" t="str">
        <f t="shared" si="23"/>
        <v>是</v>
      </c>
      <c r="BF90" s="56">
        <f t="shared" si="24"/>
        <v>0</v>
      </c>
      <c r="BG90" s="56">
        <f>IF(BE90="否",0,AF90*(1-VLOOKUP(X90,折旧码!B:D,3,FALSE))/BC90)</f>
        <v>50.052000000000007</v>
      </c>
      <c r="BH90" s="56">
        <f t="shared" si="25"/>
        <v>50.052000000000007</v>
      </c>
      <c r="BI90" s="4" t="b">
        <f>IF(OR(BE90="否",BC90&lt;=BD90),ROUND(AF90-ABS(AG90)-ABS(AI90)-AF90*VLOOKUP(X90,折旧码!B:D,3,FALSE),2)=0,ROUND(AF90-ABS(AG90)-ABS(AI90)-AF90*VLOOKUP(X90,折旧码!B:D,3,FALSE),2)&lt;&gt;0)</f>
        <v>1</v>
      </c>
      <c r="BJ90" s="4">
        <f>ROUND(AF90-ABS(AG90)-ABS(AI90)-AF90*VLOOKUP(X90,折旧码!B:D,3,FALSE),2)</f>
        <v>0.12</v>
      </c>
    </row>
    <row r="91" spans="1:62" ht="17.25" x14ac:dyDescent="0.35">
      <c r="A91" s="78" t="s">
        <v>210</v>
      </c>
      <c r="B91" s="76">
        <v>9776</v>
      </c>
      <c r="C91" s="86" t="s">
        <v>1786</v>
      </c>
      <c r="D91" s="85" t="s">
        <v>1775</v>
      </c>
      <c r="E91" s="77" t="s">
        <v>1540</v>
      </c>
      <c r="F91" s="78" t="s">
        <v>1541</v>
      </c>
      <c r="G91" s="78">
        <v>1</v>
      </c>
      <c r="H91" s="78" t="s">
        <v>1781</v>
      </c>
      <c r="I91" s="76">
        <v>20111231</v>
      </c>
      <c r="J91" s="76">
        <v>20111231</v>
      </c>
      <c r="K91" s="76">
        <v>20111231</v>
      </c>
      <c r="L91" s="78">
        <v>1001</v>
      </c>
      <c r="M91" s="76" t="s">
        <v>1546</v>
      </c>
      <c r="N91" s="76" t="s">
        <v>1546</v>
      </c>
      <c r="O91" s="76" t="s">
        <v>1547</v>
      </c>
      <c r="P91" s="76" t="s">
        <v>1540</v>
      </c>
      <c r="Q91" s="76" t="s">
        <v>76</v>
      </c>
      <c r="R91" s="77" t="s">
        <v>77</v>
      </c>
      <c r="S91" s="76"/>
      <c r="T91" s="76"/>
      <c r="U91" s="78" t="s">
        <v>1785</v>
      </c>
      <c r="V91" s="77" t="s">
        <v>1537</v>
      </c>
      <c r="W91" s="77" t="s">
        <v>1783</v>
      </c>
      <c r="X91" s="81" t="s">
        <v>891</v>
      </c>
      <c r="Y91" s="78" t="str">
        <f t="shared" si="26"/>
        <v>Z03</v>
      </c>
      <c r="Z91" s="78">
        <v>5</v>
      </c>
      <c r="AA91" s="78">
        <v>5</v>
      </c>
      <c r="AB91" s="78">
        <v>0</v>
      </c>
      <c r="AC91" s="78">
        <v>0</v>
      </c>
      <c r="AD91" s="76">
        <v>20120131</v>
      </c>
      <c r="AE91" s="76">
        <v>20120131</v>
      </c>
      <c r="AF91" s="76">
        <v>5172.66</v>
      </c>
      <c r="AG91" s="80">
        <v>-4655.4000000000005</v>
      </c>
      <c r="AH91" s="79"/>
      <c r="AI91" s="79"/>
      <c r="AJ91" s="76">
        <f t="shared" si="12"/>
        <v>5172.66</v>
      </c>
      <c r="AK91" s="80">
        <v>-4655.4000000000005</v>
      </c>
      <c r="AL91" s="76"/>
      <c r="AM91" s="76"/>
      <c r="AN91" s="4" t="b">
        <f>COUNTIF(资产分类!B:B,以前年度!A91)=1</f>
        <v>1</v>
      </c>
      <c r="AO91" s="4" t="b">
        <f>COUNTIF(单位编码!C:C,H91)=1</f>
        <v>1</v>
      </c>
      <c r="AP91" s="4" t="b">
        <f t="shared" si="27"/>
        <v>1</v>
      </c>
      <c r="AQ91" s="4" t="b">
        <f>COUNTIF(业务范围!B:B,以前年度!L91)=1</f>
        <v>1</v>
      </c>
      <c r="AR91" s="4" t="b">
        <f>COUNTIF(成本中心!B:B,以前年度!M91)=1</f>
        <v>1</v>
      </c>
      <c r="AS91" s="4" t="b">
        <f>COUNTIF(成本中心!B:B,以前年度!N91)=1</f>
        <v>1</v>
      </c>
      <c r="AT91" s="4" t="b">
        <f>COUNTIF(资产状态!B:B,Q91)=1</f>
        <v>1</v>
      </c>
      <c r="AU91" s="4" t="b">
        <f>COUNTIF(资产增加、减少方式!B:C,以前年度!R91)=1</f>
        <v>1</v>
      </c>
      <c r="AV91" s="4" t="b">
        <f t="shared" si="28"/>
        <v>1</v>
      </c>
      <c r="AW91" s="4" t="b">
        <f>COUNTIF(折旧码!B:B,以前年度!X91)=1</f>
        <v>1</v>
      </c>
      <c r="AX91" s="5" t="b">
        <f t="shared" si="18"/>
        <v>1</v>
      </c>
      <c r="AY91" s="59">
        <f>IF(((2015-LEFT(AD91,4))*12+12-MID(AD91,5,2)+1)/(Z91*12+AB91)&gt;1,AF91*(1-VLOOKUP(X91,折旧码!B:D,3,FALSE)),AF91*(1-VLOOKUP(X91,折旧码!B:D,3,FALSE))*((2015-LEFT(AD91,4))*12+12-MID(AD91,5,2)+1)/(Z91*12+AB91))</f>
        <v>3724.3152</v>
      </c>
      <c r="AZ91" s="60">
        <f t="shared" si="19"/>
        <v>-931.08480000000054</v>
      </c>
      <c r="BA91" s="5">
        <f>IF(((2015-LEFT(AD91,4))*12+12-MID(AD91,5,2)+1)/(Z91*12+AB91)&gt;1,0, AF91*(1-VLOOKUP(X91,折旧码!B:D,3,FALSE))*(12/(Z91*12+AB91)))</f>
        <v>931.07880000000011</v>
      </c>
      <c r="BB91" s="2">
        <f t="shared" si="20"/>
        <v>931.07880000000011</v>
      </c>
      <c r="BC91" s="2">
        <f t="shared" si="21"/>
        <v>60</v>
      </c>
      <c r="BD91" s="2">
        <f t="shared" si="22"/>
        <v>59</v>
      </c>
      <c r="BE91" s="4" t="str">
        <f t="shared" si="23"/>
        <v>是</v>
      </c>
      <c r="BF91" s="56">
        <f t="shared" si="24"/>
        <v>0</v>
      </c>
      <c r="BG91" s="56">
        <f>IF(BE91="否",0,AF91*(1-VLOOKUP(X91,折旧码!B:D,3,FALSE))/BC91)</f>
        <v>77.5899</v>
      </c>
      <c r="BH91" s="56">
        <f t="shared" si="25"/>
        <v>77.5899</v>
      </c>
      <c r="BI91" s="4" t="b">
        <f>IF(OR(BE91="否",BC91&lt;=BD91),ROUND(AF91-ABS(AG91)-ABS(AI91)-AF91*VLOOKUP(X91,折旧码!B:D,3,FALSE),2)=0,ROUND(AF91-ABS(AG91)-ABS(AI91)-AF91*VLOOKUP(X91,折旧码!B:D,3,FALSE),2)&lt;&gt;0)</f>
        <v>1</v>
      </c>
      <c r="BJ91" s="4">
        <f>ROUND(AF91-ABS(AG91)-ABS(AI91)-AF91*VLOOKUP(X91,折旧码!B:D,3,FALSE),2)</f>
        <v>-0.01</v>
      </c>
    </row>
    <row r="92" spans="1:62" ht="17.25" x14ac:dyDescent="0.35">
      <c r="A92" s="78" t="s">
        <v>210</v>
      </c>
      <c r="B92" s="76">
        <v>9776</v>
      </c>
      <c r="C92" s="76" t="s">
        <v>1787</v>
      </c>
      <c r="D92" s="85" t="s">
        <v>1775</v>
      </c>
      <c r="E92" s="77" t="s">
        <v>1540</v>
      </c>
      <c r="F92" s="78" t="s">
        <v>1541</v>
      </c>
      <c r="G92" s="78">
        <v>1</v>
      </c>
      <c r="H92" s="78" t="s">
        <v>1781</v>
      </c>
      <c r="I92" s="76">
        <v>20111231</v>
      </c>
      <c r="J92" s="76">
        <v>20111231</v>
      </c>
      <c r="K92" s="76">
        <v>20111231</v>
      </c>
      <c r="L92" s="78">
        <v>1001</v>
      </c>
      <c r="M92" s="76" t="s">
        <v>1546</v>
      </c>
      <c r="N92" s="76" t="s">
        <v>1546</v>
      </c>
      <c r="O92" s="76" t="s">
        <v>1547</v>
      </c>
      <c r="P92" s="76" t="s">
        <v>1540</v>
      </c>
      <c r="Q92" s="76" t="s">
        <v>76</v>
      </c>
      <c r="R92" s="77" t="s">
        <v>77</v>
      </c>
      <c r="S92" s="76"/>
      <c r="T92" s="76"/>
      <c r="U92" s="78" t="s">
        <v>1785</v>
      </c>
      <c r="V92" s="77" t="s">
        <v>1537</v>
      </c>
      <c r="W92" s="77" t="s">
        <v>1783</v>
      </c>
      <c r="X92" s="81" t="s">
        <v>891</v>
      </c>
      <c r="Y92" s="78" t="str">
        <f t="shared" si="26"/>
        <v>Z03</v>
      </c>
      <c r="Z92" s="78">
        <v>5</v>
      </c>
      <c r="AA92" s="78">
        <v>5</v>
      </c>
      <c r="AB92" s="78">
        <v>0</v>
      </c>
      <c r="AC92" s="78">
        <v>0</v>
      </c>
      <c r="AD92" s="76">
        <v>20120131</v>
      </c>
      <c r="AE92" s="76">
        <v>20120131</v>
      </c>
      <c r="AF92" s="76">
        <v>4135</v>
      </c>
      <c r="AG92" s="80">
        <v>-3721.8</v>
      </c>
      <c r="AH92" s="79"/>
      <c r="AI92" s="79"/>
      <c r="AJ92" s="76">
        <f t="shared" si="12"/>
        <v>4135</v>
      </c>
      <c r="AK92" s="80">
        <v>-3721.8</v>
      </c>
      <c r="AL92" s="76"/>
      <c r="AM92" s="76"/>
      <c r="AN92" s="4" t="b">
        <f>COUNTIF(资产分类!B:B,以前年度!A92)=1</f>
        <v>1</v>
      </c>
      <c r="AO92" s="4" t="b">
        <f>COUNTIF(单位编码!C:C,H92)=1</f>
        <v>1</v>
      </c>
      <c r="AP92" s="4" t="b">
        <f t="shared" si="27"/>
        <v>1</v>
      </c>
      <c r="AQ92" s="4" t="b">
        <f>COUNTIF(业务范围!B:B,以前年度!L92)=1</f>
        <v>1</v>
      </c>
      <c r="AR92" s="4" t="b">
        <f>COUNTIF(成本中心!B:B,以前年度!M92)=1</f>
        <v>1</v>
      </c>
      <c r="AS92" s="4" t="b">
        <f>COUNTIF(成本中心!B:B,以前年度!N92)=1</f>
        <v>1</v>
      </c>
      <c r="AT92" s="4" t="b">
        <f>COUNTIF(资产状态!B:B,Q92)=1</f>
        <v>1</v>
      </c>
      <c r="AU92" s="4" t="b">
        <f>COUNTIF(资产增加、减少方式!B:C,以前年度!R92)=1</f>
        <v>1</v>
      </c>
      <c r="AV92" s="4" t="b">
        <f t="shared" si="28"/>
        <v>1</v>
      </c>
      <c r="AW92" s="4" t="b">
        <f>COUNTIF(折旧码!B:B,以前年度!X92)=1</f>
        <v>1</v>
      </c>
      <c r="AX92" s="5" t="b">
        <f t="shared" si="18"/>
        <v>1</v>
      </c>
      <c r="AY92" s="59">
        <f>IF(((2015-LEFT(AD92,4))*12+12-MID(AD92,5,2)+1)/(Z92*12+AB92)&gt;1,AF92*(1-VLOOKUP(X92,折旧码!B:D,3,FALSE)),AF92*(1-VLOOKUP(X92,折旧码!B:D,3,FALSE))*((2015-LEFT(AD92,4))*12+12-MID(AD92,5,2)+1)/(Z92*12+AB92))</f>
        <v>2977.2</v>
      </c>
      <c r="AZ92" s="60">
        <f t="shared" si="19"/>
        <v>-744.60000000000036</v>
      </c>
      <c r="BA92" s="5">
        <f>IF(((2015-LEFT(AD92,4))*12+12-MID(AD92,5,2)+1)/(Z92*12+AB92)&gt;1,0, AF92*(1-VLOOKUP(X92,折旧码!B:D,3,FALSE))*(12/(Z92*12+AB92)))</f>
        <v>744.30000000000007</v>
      </c>
      <c r="BB92" s="2">
        <f t="shared" si="20"/>
        <v>744.30000000000007</v>
      </c>
      <c r="BC92" s="2">
        <f t="shared" si="21"/>
        <v>60</v>
      </c>
      <c r="BD92" s="2">
        <f t="shared" si="22"/>
        <v>59</v>
      </c>
      <c r="BE92" s="4" t="str">
        <f t="shared" si="23"/>
        <v>是</v>
      </c>
      <c r="BF92" s="56">
        <f t="shared" si="24"/>
        <v>0</v>
      </c>
      <c r="BG92" s="56">
        <f>IF(BE92="否",0,AF92*(1-VLOOKUP(X92,折旧码!B:D,3,FALSE))/BC92)</f>
        <v>62.024999999999999</v>
      </c>
      <c r="BH92" s="56">
        <f t="shared" si="25"/>
        <v>62.024999999999999</v>
      </c>
      <c r="BI92" s="4" t="b">
        <f>IF(OR(BE92="否",BC92&lt;=BD92),ROUND(AF92-ABS(AG92)-ABS(AI92)-AF92*VLOOKUP(X92,折旧码!B:D,3,FALSE),2)=0,ROUND(AF92-ABS(AG92)-ABS(AI92)-AF92*VLOOKUP(X92,折旧码!B:D,3,FALSE),2)&lt;&gt;0)</f>
        <v>1</v>
      </c>
      <c r="BJ92" s="4">
        <f>ROUND(AF92-ABS(AG92)-ABS(AI92)-AF92*VLOOKUP(X92,折旧码!B:D,3,FALSE),2)</f>
        <v>-0.3</v>
      </c>
    </row>
    <row r="93" spans="1:62" ht="17.25" x14ac:dyDescent="0.35">
      <c r="A93" s="78" t="s">
        <v>210</v>
      </c>
      <c r="B93" s="76">
        <v>9776</v>
      </c>
      <c r="C93" s="76" t="s">
        <v>1788</v>
      </c>
      <c r="D93" s="85" t="s">
        <v>1775</v>
      </c>
      <c r="E93" s="77" t="s">
        <v>1540</v>
      </c>
      <c r="F93" s="78" t="s">
        <v>1541</v>
      </c>
      <c r="G93" s="78">
        <v>1</v>
      </c>
      <c r="H93" s="78" t="s">
        <v>1781</v>
      </c>
      <c r="I93" s="76">
        <v>20111231</v>
      </c>
      <c r="J93" s="76">
        <v>20111231</v>
      </c>
      <c r="K93" s="76">
        <v>20111231</v>
      </c>
      <c r="L93" s="78">
        <v>1001</v>
      </c>
      <c r="M93" s="76" t="s">
        <v>1546</v>
      </c>
      <c r="N93" s="76" t="s">
        <v>1546</v>
      </c>
      <c r="O93" s="76" t="s">
        <v>1547</v>
      </c>
      <c r="P93" s="76" t="s">
        <v>1540</v>
      </c>
      <c r="Q93" s="76" t="s">
        <v>76</v>
      </c>
      <c r="R93" s="77" t="s">
        <v>77</v>
      </c>
      <c r="S93" s="76"/>
      <c r="T93" s="76"/>
      <c r="U93" s="78" t="s">
        <v>1785</v>
      </c>
      <c r="V93" s="77" t="s">
        <v>1537</v>
      </c>
      <c r="W93" s="77" t="s">
        <v>1783</v>
      </c>
      <c r="X93" s="81" t="s">
        <v>891</v>
      </c>
      <c r="Y93" s="78" t="str">
        <f t="shared" si="26"/>
        <v>Z03</v>
      </c>
      <c r="Z93" s="78">
        <v>5</v>
      </c>
      <c r="AA93" s="78">
        <v>5</v>
      </c>
      <c r="AB93" s="78">
        <v>0</v>
      </c>
      <c r="AC93" s="78">
        <v>0</v>
      </c>
      <c r="AD93" s="76">
        <v>20120131</v>
      </c>
      <c r="AE93" s="76">
        <v>20120131</v>
      </c>
      <c r="AF93" s="76">
        <v>6529.6</v>
      </c>
      <c r="AG93" s="80">
        <v>-5876.4</v>
      </c>
      <c r="AH93" s="79"/>
      <c r="AI93" s="79"/>
      <c r="AJ93" s="76">
        <f t="shared" si="12"/>
        <v>6529.6</v>
      </c>
      <c r="AK93" s="80">
        <v>-5876.4</v>
      </c>
      <c r="AL93" s="76"/>
      <c r="AM93" s="76"/>
      <c r="AN93" s="4" t="b">
        <f>COUNTIF(资产分类!B:B,以前年度!A93)=1</f>
        <v>1</v>
      </c>
      <c r="AO93" s="4" t="b">
        <f>COUNTIF(单位编码!C:C,H93)=1</f>
        <v>1</v>
      </c>
      <c r="AP93" s="4" t="b">
        <f t="shared" si="27"/>
        <v>1</v>
      </c>
      <c r="AQ93" s="4" t="b">
        <f>COUNTIF(业务范围!B:B,以前年度!L93)=1</f>
        <v>1</v>
      </c>
      <c r="AR93" s="4" t="b">
        <f>COUNTIF(成本中心!B:B,以前年度!M93)=1</f>
        <v>1</v>
      </c>
      <c r="AS93" s="4" t="b">
        <f>COUNTIF(成本中心!B:B,以前年度!N93)=1</f>
        <v>1</v>
      </c>
      <c r="AT93" s="4" t="b">
        <f>COUNTIF(资产状态!B:B,Q93)=1</f>
        <v>1</v>
      </c>
      <c r="AU93" s="4" t="b">
        <f>COUNTIF(资产增加、减少方式!B:C,以前年度!R93)=1</f>
        <v>1</v>
      </c>
      <c r="AV93" s="4" t="b">
        <f t="shared" si="28"/>
        <v>1</v>
      </c>
      <c r="AW93" s="4" t="b">
        <f>COUNTIF(折旧码!B:B,以前年度!X93)=1</f>
        <v>1</v>
      </c>
      <c r="AX93" s="5" t="b">
        <f t="shared" si="18"/>
        <v>1</v>
      </c>
      <c r="AY93" s="59">
        <f>IF(((2015-LEFT(AD93,4))*12+12-MID(AD93,5,2)+1)/(Z93*12+AB93)&gt;1,AF93*(1-VLOOKUP(X93,折旧码!B:D,3,FALSE)),AF93*(1-VLOOKUP(X93,折旧码!B:D,3,FALSE))*((2015-LEFT(AD93,4))*12+12-MID(AD93,5,2)+1)/(Z93*12+AB93))</f>
        <v>4701.3120000000008</v>
      </c>
      <c r="AZ93" s="60">
        <f t="shared" si="19"/>
        <v>-1175.0879999999988</v>
      </c>
      <c r="BA93" s="5">
        <f>IF(((2015-LEFT(AD93,4))*12+12-MID(AD93,5,2)+1)/(Z93*12+AB93)&gt;1,0, AF93*(1-VLOOKUP(X93,折旧码!B:D,3,FALSE))*(12/(Z93*12+AB93)))</f>
        <v>1175.3280000000002</v>
      </c>
      <c r="BB93" s="2">
        <f t="shared" si="20"/>
        <v>1175.3280000000002</v>
      </c>
      <c r="BC93" s="2">
        <f t="shared" si="21"/>
        <v>60</v>
      </c>
      <c r="BD93" s="2">
        <f t="shared" si="22"/>
        <v>59</v>
      </c>
      <c r="BE93" s="4" t="str">
        <f t="shared" si="23"/>
        <v>是</v>
      </c>
      <c r="BF93" s="56">
        <f t="shared" si="24"/>
        <v>0</v>
      </c>
      <c r="BG93" s="56">
        <f>IF(BE93="否",0,AF93*(1-VLOOKUP(X93,折旧码!B:D,3,FALSE))/BC93)</f>
        <v>97.944000000000003</v>
      </c>
      <c r="BH93" s="56">
        <f t="shared" si="25"/>
        <v>97.944000000000003</v>
      </c>
      <c r="BI93" s="4" t="b">
        <f>IF(OR(BE93="否",BC93&lt;=BD93),ROUND(AF93-ABS(AG93)-ABS(AI93)-AF93*VLOOKUP(X93,折旧码!B:D,3,FALSE),2)=0,ROUND(AF93-ABS(AG93)-ABS(AI93)-AF93*VLOOKUP(X93,折旧码!B:D,3,FALSE),2)&lt;&gt;0)</f>
        <v>1</v>
      </c>
      <c r="BJ93" s="4">
        <f>ROUND(AF93-ABS(AG93)-ABS(AI93)-AF93*VLOOKUP(X93,折旧码!B:D,3,FALSE),2)</f>
        <v>0.24</v>
      </c>
    </row>
    <row r="94" spans="1:62" ht="17.25" x14ac:dyDescent="0.35">
      <c r="A94" s="78" t="s">
        <v>210</v>
      </c>
      <c r="B94" s="76">
        <v>9776</v>
      </c>
      <c r="C94" s="76" t="s">
        <v>1778</v>
      </c>
      <c r="D94" s="85" t="s">
        <v>1680</v>
      </c>
      <c r="E94" s="77" t="s">
        <v>1540</v>
      </c>
      <c r="F94" s="78" t="s">
        <v>1541</v>
      </c>
      <c r="G94" s="78">
        <v>28</v>
      </c>
      <c r="H94" s="78" t="s">
        <v>471</v>
      </c>
      <c r="I94" s="76">
        <v>20120131</v>
      </c>
      <c r="J94" s="76">
        <v>20120131</v>
      </c>
      <c r="K94" s="76">
        <v>20120131</v>
      </c>
      <c r="L94" s="78">
        <v>1001</v>
      </c>
      <c r="M94" s="76" t="s">
        <v>1546</v>
      </c>
      <c r="N94" s="76" t="s">
        <v>1546</v>
      </c>
      <c r="O94" s="76" t="s">
        <v>1547</v>
      </c>
      <c r="P94" s="76" t="s">
        <v>1540</v>
      </c>
      <c r="Q94" s="76" t="s">
        <v>76</v>
      </c>
      <c r="R94" s="77" t="s">
        <v>77</v>
      </c>
      <c r="S94" s="76"/>
      <c r="T94" s="76"/>
      <c r="U94" s="78" t="s">
        <v>1779</v>
      </c>
      <c r="V94" s="77" t="s">
        <v>1537</v>
      </c>
      <c r="W94" s="77" t="s">
        <v>1564</v>
      </c>
      <c r="X94" s="81" t="s">
        <v>891</v>
      </c>
      <c r="Y94" s="78" t="str">
        <f t="shared" si="26"/>
        <v>Z03</v>
      </c>
      <c r="Z94" s="78">
        <v>5</v>
      </c>
      <c r="AA94" s="78">
        <v>5</v>
      </c>
      <c r="AB94" s="78">
        <v>0</v>
      </c>
      <c r="AC94" s="78">
        <v>0</v>
      </c>
      <c r="AD94" s="76">
        <v>20120228</v>
      </c>
      <c r="AE94" s="76">
        <v>20120228</v>
      </c>
      <c r="AF94" s="76">
        <v>30800</v>
      </c>
      <c r="AG94" s="80">
        <v>-27258</v>
      </c>
      <c r="AH94" s="79"/>
      <c r="AI94" s="79"/>
      <c r="AJ94" s="76">
        <f t="shared" si="12"/>
        <v>30800</v>
      </c>
      <c r="AK94" s="80">
        <v>-27258</v>
      </c>
      <c r="AL94" s="76"/>
      <c r="AM94" s="76"/>
      <c r="AN94" s="4" t="b">
        <f>COUNTIF(资产分类!B:B,以前年度!A94)=1</f>
        <v>1</v>
      </c>
      <c r="AO94" s="4" t="b">
        <f>COUNTIF(单位编码!C:C,H94)=1</f>
        <v>1</v>
      </c>
      <c r="AP94" s="4" t="b">
        <f t="shared" si="27"/>
        <v>1</v>
      </c>
      <c r="AQ94" s="4" t="b">
        <f>COUNTIF(业务范围!B:B,以前年度!L94)=1</f>
        <v>1</v>
      </c>
      <c r="AR94" s="4" t="b">
        <f>COUNTIF(成本中心!B:B,以前年度!M94)=1</f>
        <v>1</v>
      </c>
      <c r="AS94" s="4" t="b">
        <f>COUNTIF(成本中心!B:B,以前年度!N94)=1</f>
        <v>1</v>
      </c>
      <c r="AT94" s="4" t="b">
        <f>COUNTIF(资产状态!B:B,Q94)=1</f>
        <v>1</v>
      </c>
      <c r="AU94" s="4" t="b">
        <f>COUNTIF(资产增加、减少方式!B:C,以前年度!R94)=1</f>
        <v>1</v>
      </c>
      <c r="AV94" s="4" t="b">
        <f t="shared" si="28"/>
        <v>1</v>
      </c>
      <c r="AW94" s="4" t="b">
        <f>COUNTIF(折旧码!B:B,以前年度!X94)=1</f>
        <v>1</v>
      </c>
      <c r="AX94" s="5" t="b">
        <f t="shared" si="18"/>
        <v>1</v>
      </c>
      <c r="AY94" s="59">
        <f>IF(((2015-LEFT(AD94,4))*12+12-MID(AD94,5,2)+1)/(Z94*12+AB94)&gt;1,AF94*(1-VLOOKUP(X94,折旧码!B:D,3,FALSE)),AF94*(1-VLOOKUP(X94,折旧码!B:D,3,FALSE))*((2015-LEFT(AD94,4))*12+12-MID(AD94,5,2)+1)/(Z94*12+AB94))</f>
        <v>21714</v>
      </c>
      <c r="AZ94" s="60">
        <f t="shared" si="19"/>
        <v>-5544</v>
      </c>
      <c r="BA94" s="5">
        <f>IF(((2015-LEFT(AD94,4))*12+12-MID(AD94,5,2)+1)/(Z94*12+AB94)&gt;1,0, AF94*(1-VLOOKUP(X94,折旧码!B:D,3,FALSE))*(12/(Z94*12+AB94)))</f>
        <v>5544</v>
      </c>
      <c r="BB94" s="2">
        <f t="shared" si="20"/>
        <v>5544</v>
      </c>
      <c r="BC94" s="2">
        <f t="shared" si="21"/>
        <v>60</v>
      </c>
      <c r="BD94" s="2">
        <f t="shared" si="22"/>
        <v>58</v>
      </c>
      <c r="BE94" s="4" t="str">
        <f t="shared" si="23"/>
        <v>是</v>
      </c>
      <c r="BF94" s="56">
        <f t="shared" si="24"/>
        <v>0</v>
      </c>
      <c r="BG94" s="56">
        <f>IF(BE94="否",0,AF94*(1-VLOOKUP(X94,折旧码!B:D,3,FALSE))/BC94)</f>
        <v>462</v>
      </c>
      <c r="BH94" s="56">
        <f t="shared" si="25"/>
        <v>462</v>
      </c>
      <c r="BI94" s="4" t="b">
        <f>IF(OR(BE94="否",BC94&lt;=BD94),ROUND(AF94-ABS(AG94)-ABS(AI94)-AF94*VLOOKUP(X94,折旧码!B:D,3,FALSE),2)=0,ROUND(AF94-ABS(AG94)-ABS(AI94)-AF94*VLOOKUP(X94,折旧码!B:D,3,FALSE),2)&lt;&gt;0)</f>
        <v>1</v>
      </c>
      <c r="BJ94" s="4">
        <f>ROUND(AF94-ABS(AG94)-ABS(AI94)-AF94*VLOOKUP(X94,折旧码!B:D,3,FALSE),2)</f>
        <v>462</v>
      </c>
    </row>
    <row r="95" spans="1:62" ht="17.25" x14ac:dyDescent="0.35">
      <c r="A95" s="78" t="s">
        <v>210</v>
      </c>
      <c r="B95" s="76">
        <v>9776</v>
      </c>
      <c r="C95" s="76" t="s">
        <v>1789</v>
      </c>
      <c r="D95" s="85" t="s">
        <v>1680</v>
      </c>
      <c r="E95" s="77" t="s">
        <v>1540</v>
      </c>
      <c r="F95" s="78" t="s">
        <v>1541</v>
      </c>
      <c r="G95" s="78">
        <v>6</v>
      </c>
      <c r="H95" s="78" t="s">
        <v>471</v>
      </c>
      <c r="I95" s="76">
        <v>20120430</v>
      </c>
      <c r="J95" s="76">
        <v>20120430</v>
      </c>
      <c r="K95" s="76">
        <v>20120430</v>
      </c>
      <c r="L95" s="78">
        <v>1001</v>
      </c>
      <c r="M95" s="76" t="s">
        <v>1546</v>
      </c>
      <c r="N95" s="76" t="s">
        <v>1546</v>
      </c>
      <c r="O95" s="76" t="s">
        <v>1547</v>
      </c>
      <c r="P95" s="76" t="s">
        <v>1540</v>
      </c>
      <c r="Q95" s="76" t="s">
        <v>76</v>
      </c>
      <c r="R95" s="77" t="s">
        <v>77</v>
      </c>
      <c r="S95" s="76"/>
      <c r="T95" s="76"/>
      <c r="U95" s="77" t="s">
        <v>1790</v>
      </c>
      <c r="V95" s="77" t="s">
        <v>1537</v>
      </c>
      <c r="W95" s="77" t="s">
        <v>1564</v>
      </c>
      <c r="X95" s="81" t="s">
        <v>891</v>
      </c>
      <c r="Y95" s="78" t="str">
        <f t="shared" si="26"/>
        <v>Z03</v>
      </c>
      <c r="Z95" s="78">
        <v>5</v>
      </c>
      <c r="AA95" s="78">
        <v>5</v>
      </c>
      <c r="AB95" s="78">
        <v>0</v>
      </c>
      <c r="AC95" s="78">
        <v>0</v>
      </c>
      <c r="AD95" s="76">
        <v>20120531</v>
      </c>
      <c r="AE95" s="76">
        <v>20120531</v>
      </c>
      <c r="AF95" s="76">
        <v>14100</v>
      </c>
      <c r="AG95" s="80">
        <v>-11844</v>
      </c>
      <c r="AH95" s="79"/>
      <c r="AI95" s="79"/>
      <c r="AJ95" s="76">
        <f t="shared" si="12"/>
        <v>14100</v>
      </c>
      <c r="AK95" s="80">
        <v>-11844</v>
      </c>
      <c r="AL95" s="76"/>
      <c r="AM95" s="76"/>
      <c r="AN95" s="4" t="b">
        <f>COUNTIF(资产分类!B:B,以前年度!A95)=1</f>
        <v>1</v>
      </c>
      <c r="AO95" s="4" t="b">
        <f>COUNTIF(单位编码!C:C,H95)=1</f>
        <v>1</v>
      </c>
      <c r="AP95" s="4" t="b">
        <f t="shared" si="27"/>
        <v>1</v>
      </c>
      <c r="AQ95" s="4" t="b">
        <f>COUNTIF(业务范围!B:B,以前年度!L95)=1</f>
        <v>1</v>
      </c>
      <c r="AR95" s="4" t="b">
        <f>COUNTIF(成本中心!B:B,以前年度!M95)=1</f>
        <v>1</v>
      </c>
      <c r="AS95" s="4" t="b">
        <f>COUNTIF(成本中心!B:B,以前年度!N95)=1</f>
        <v>1</v>
      </c>
      <c r="AT95" s="4" t="b">
        <f>COUNTIF(资产状态!B:B,Q95)=1</f>
        <v>1</v>
      </c>
      <c r="AU95" s="4" t="b">
        <f>COUNTIF(资产增加、减少方式!B:C,以前年度!R95)=1</f>
        <v>1</v>
      </c>
      <c r="AV95" s="4" t="b">
        <f t="shared" si="28"/>
        <v>1</v>
      </c>
      <c r="AW95" s="4" t="b">
        <f>COUNTIF(折旧码!B:B,以前年度!X95)=1</f>
        <v>1</v>
      </c>
      <c r="AX95" s="5" t="b">
        <f t="shared" si="18"/>
        <v>1</v>
      </c>
      <c r="AY95" s="59">
        <f>IF(((2015-LEFT(AD95,4))*12+12-MID(AD95,5,2)+1)/(Z95*12+AB95)&gt;1,AF95*(1-VLOOKUP(X95,折旧码!B:D,3,FALSE)),AF95*(1-VLOOKUP(X95,折旧码!B:D,3,FALSE))*((2015-LEFT(AD95,4))*12+12-MID(AD95,5,2)+1)/(Z95*12+AB95))</f>
        <v>9306</v>
      </c>
      <c r="AZ95" s="60">
        <f t="shared" si="19"/>
        <v>-2538</v>
      </c>
      <c r="BA95" s="5">
        <f>IF(((2015-LEFT(AD95,4))*12+12-MID(AD95,5,2)+1)/(Z95*12+AB95)&gt;1,0, AF95*(1-VLOOKUP(X95,折旧码!B:D,3,FALSE))*(12/(Z95*12+AB95)))</f>
        <v>2538</v>
      </c>
      <c r="BB95" s="2">
        <f t="shared" si="20"/>
        <v>2538</v>
      </c>
      <c r="BC95" s="2">
        <f t="shared" si="21"/>
        <v>60</v>
      </c>
      <c r="BD95" s="2">
        <f t="shared" si="22"/>
        <v>55</v>
      </c>
      <c r="BE95" s="4" t="str">
        <f t="shared" si="23"/>
        <v>是</v>
      </c>
      <c r="BF95" s="56">
        <f t="shared" si="24"/>
        <v>0</v>
      </c>
      <c r="BG95" s="56">
        <f>IF(BE95="否",0,AF95*(1-VLOOKUP(X95,折旧码!B:D,3,FALSE))/BC95)</f>
        <v>211.5</v>
      </c>
      <c r="BH95" s="56">
        <f t="shared" si="25"/>
        <v>211.5</v>
      </c>
      <c r="BI95" s="4" t="b">
        <f>IF(OR(BE95="否",BC95&lt;=BD95),ROUND(AF95-ABS(AG95)-ABS(AI95)-AF95*VLOOKUP(X95,折旧码!B:D,3,FALSE),2)=0,ROUND(AF95-ABS(AG95)-ABS(AI95)-AF95*VLOOKUP(X95,折旧码!B:D,3,FALSE),2)&lt;&gt;0)</f>
        <v>1</v>
      </c>
      <c r="BJ95" s="4">
        <f>ROUND(AF95-ABS(AG95)-ABS(AI95)-AF95*VLOOKUP(X95,折旧码!B:D,3,FALSE),2)</f>
        <v>846</v>
      </c>
    </row>
    <row r="96" spans="1:62" ht="17.25" x14ac:dyDescent="0.35">
      <c r="A96" s="78" t="s">
        <v>210</v>
      </c>
      <c r="B96" s="76">
        <v>9776</v>
      </c>
      <c r="C96" s="76" t="s">
        <v>1791</v>
      </c>
      <c r="D96" s="85" t="s">
        <v>1792</v>
      </c>
      <c r="E96" s="77" t="s">
        <v>1540</v>
      </c>
      <c r="F96" s="78" t="s">
        <v>1541</v>
      </c>
      <c r="G96" s="78">
        <v>2</v>
      </c>
      <c r="H96" s="78" t="s">
        <v>1399</v>
      </c>
      <c r="I96" s="76">
        <v>20120430</v>
      </c>
      <c r="J96" s="76">
        <v>20120430</v>
      </c>
      <c r="K96" s="76">
        <v>20120430</v>
      </c>
      <c r="L96" s="78">
        <v>1001</v>
      </c>
      <c r="M96" s="76" t="s">
        <v>1546</v>
      </c>
      <c r="N96" s="76" t="s">
        <v>1546</v>
      </c>
      <c r="O96" s="76" t="s">
        <v>1547</v>
      </c>
      <c r="P96" s="76" t="s">
        <v>1540</v>
      </c>
      <c r="Q96" s="76" t="s">
        <v>76</v>
      </c>
      <c r="R96" s="77" t="s">
        <v>77</v>
      </c>
      <c r="S96" s="76"/>
      <c r="T96" s="76"/>
      <c r="U96" s="78" t="s">
        <v>1793</v>
      </c>
      <c r="V96" s="77" t="s">
        <v>1537</v>
      </c>
      <c r="W96" s="77" t="s">
        <v>1794</v>
      </c>
      <c r="X96" s="81" t="s">
        <v>891</v>
      </c>
      <c r="Y96" s="78" t="str">
        <f t="shared" si="26"/>
        <v>Z03</v>
      </c>
      <c r="Z96" s="78">
        <v>5</v>
      </c>
      <c r="AA96" s="78">
        <v>5</v>
      </c>
      <c r="AB96" s="78">
        <v>0</v>
      </c>
      <c r="AC96" s="78">
        <v>0</v>
      </c>
      <c r="AD96" s="76">
        <v>20120531</v>
      </c>
      <c r="AE96" s="76">
        <v>20120531</v>
      </c>
      <c r="AF96" s="76">
        <v>760</v>
      </c>
      <c r="AG96" s="80">
        <v>-638.40000000000009</v>
      </c>
      <c r="AH96" s="79"/>
      <c r="AI96" s="79"/>
      <c r="AJ96" s="76">
        <f t="shared" si="12"/>
        <v>760</v>
      </c>
      <c r="AK96" s="80">
        <v>-638.40000000000009</v>
      </c>
      <c r="AL96" s="76"/>
      <c r="AM96" s="76"/>
      <c r="AN96" s="4" t="b">
        <f>COUNTIF(资产分类!B:B,以前年度!A96)=1</f>
        <v>1</v>
      </c>
      <c r="AO96" s="4" t="b">
        <f>COUNTIF(单位编码!C:C,H96)=1</f>
        <v>1</v>
      </c>
      <c r="AP96" s="4" t="b">
        <f t="shared" si="27"/>
        <v>1</v>
      </c>
      <c r="AQ96" s="4" t="b">
        <f>COUNTIF(业务范围!B:B,以前年度!L96)=1</f>
        <v>1</v>
      </c>
      <c r="AR96" s="4" t="b">
        <f>COUNTIF(成本中心!B:B,以前年度!M96)=1</f>
        <v>1</v>
      </c>
      <c r="AS96" s="4" t="b">
        <f>COUNTIF(成本中心!B:B,以前年度!N96)=1</f>
        <v>1</v>
      </c>
      <c r="AT96" s="4" t="b">
        <f>COUNTIF(资产状态!B:B,Q96)=1</f>
        <v>1</v>
      </c>
      <c r="AU96" s="4" t="b">
        <f>COUNTIF(资产增加、减少方式!B:C,以前年度!R96)=1</f>
        <v>1</v>
      </c>
      <c r="AV96" s="4" t="b">
        <f t="shared" si="28"/>
        <v>1</v>
      </c>
      <c r="AW96" s="4" t="b">
        <f>COUNTIF(折旧码!B:B,以前年度!X96)=1</f>
        <v>1</v>
      </c>
      <c r="AX96" s="5" t="b">
        <f t="shared" si="18"/>
        <v>1</v>
      </c>
      <c r="AY96" s="59">
        <f>IF(((2015-LEFT(AD96,4))*12+12-MID(AD96,5,2)+1)/(Z96*12+AB96)&gt;1,AF96*(1-VLOOKUP(X96,折旧码!B:D,3,FALSE)),AF96*(1-VLOOKUP(X96,折旧码!B:D,3,FALSE))*((2015-LEFT(AD96,4))*12+12-MID(AD96,5,2)+1)/(Z96*12+AB96))</f>
        <v>501.6</v>
      </c>
      <c r="AZ96" s="60">
        <f t="shared" si="19"/>
        <v>-136.80000000000007</v>
      </c>
      <c r="BA96" s="5">
        <f>IF(((2015-LEFT(AD96,4))*12+12-MID(AD96,5,2)+1)/(Z96*12+AB96)&gt;1,0, AF96*(1-VLOOKUP(X96,折旧码!B:D,3,FALSE))*(12/(Z96*12+AB96)))</f>
        <v>136.80000000000001</v>
      </c>
      <c r="BB96" s="2">
        <f t="shared" si="20"/>
        <v>136.80000000000001</v>
      </c>
      <c r="BC96" s="2">
        <f t="shared" si="21"/>
        <v>60</v>
      </c>
      <c r="BD96" s="2">
        <f t="shared" si="22"/>
        <v>55</v>
      </c>
      <c r="BE96" s="4" t="str">
        <f t="shared" si="23"/>
        <v>是</v>
      </c>
      <c r="BF96" s="56">
        <f t="shared" si="24"/>
        <v>0</v>
      </c>
      <c r="BG96" s="56">
        <f>IF(BE96="否",0,AF96*(1-VLOOKUP(X96,折旧码!B:D,3,FALSE))/BC96)</f>
        <v>11.4</v>
      </c>
      <c r="BH96" s="56">
        <f t="shared" si="25"/>
        <v>11.4</v>
      </c>
      <c r="BI96" s="4" t="b">
        <f>IF(OR(BE96="否",BC96&lt;=BD96),ROUND(AF96-ABS(AG96)-ABS(AI96)-AF96*VLOOKUP(X96,折旧码!B:D,3,FALSE),2)=0,ROUND(AF96-ABS(AG96)-ABS(AI96)-AF96*VLOOKUP(X96,折旧码!B:D,3,FALSE),2)&lt;&gt;0)</f>
        <v>1</v>
      </c>
      <c r="BJ96" s="4">
        <f>ROUND(AF96-ABS(AG96)-ABS(AI96)-AF96*VLOOKUP(X96,折旧码!B:D,3,FALSE),2)</f>
        <v>45.6</v>
      </c>
    </row>
    <row r="97" spans="1:62" ht="17.25" x14ac:dyDescent="0.35">
      <c r="A97" s="78" t="s">
        <v>210</v>
      </c>
      <c r="B97" s="76">
        <v>9776</v>
      </c>
      <c r="C97" s="76" t="s">
        <v>1795</v>
      </c>
      <c r="D97" s="85" t="s">
        <v>1680</v>
      </c>
      <c r="E97" s="77" t="s">
        <v>1540</v>
      </c>
      <c r="F97" s="78" t="s">
        <v>1541</v>
      </c>
      <c r="G97" s="78">
        <v>1</v>
      </c>
      <c r="H97" s="78" t="s">
        <v>1796</v>
      </c>
      <c r="I97" s="76">
        <v>20120630</v>
      </c>
      <c r="J97" s="76">
        <v>20120630</v>
      </c>
      <c r="K97" s="76">
        <v>20120630</v>
      </c>
      <c r="L97" s="78">
        <v>1001</v>
      </c>
      <c r="M97" s="76" t="s">
        <v>1546</v>
      </c>
      <c r="N97" s="76" t="s">
        <v>1546</v>
      </c>
      <c r="O97" s="76" t="s">
        <v>1547</v>
      </c>
      <c r="P97" s="76" t="s">
        <v>1540</v>
      </c>
      <c r="Q97" s="76" t="s">
        <v>76</v>
      </c>
      <c r="R97" s="77" t="s">
        <v>77</v>
      </c>
      <c r="S97" s="76"/>
      <c r="T97" s="76"/>
      <c r="U97" s="78" t="s">
        <v>1793</v>
      </c>
      <c r="V97" s="77" t="s">
        <v>1537</v>
      </c>
      <c r="W97" s="77" t="s">
        <v>1797</v>
      </c>
      <c r="X97" s="81" t="s">
        <v>891</v>
      </c>
      <c r="Y97" s="78" t="str">
        <f t="shared" si="26"/>
        <v>Z03</v>
      </c>
      <c r="Z97" s="78">
        <v>5</v>
      </c>
      <c r="AA97" s="78">
        <v>5</v>
      </c>
      <c r="AB97" s="78">
        <v>0</v>
      </c>
      <c r="AC97" s="78">
        <v>0</v>
      </c>
      <c r="AD97" s="76">
        <v>20120731</v>
      </c>
      <c r="AE97" s="76">
        <v>20120731</v>
      </c>
      <c r="AF97" s="76">
        <v>43800</v>
      </c>
      <c r="AG97" s="80">
        <v>-35478</v>
      </c>
      <c r="AH97" s="79"/>
      <c r="AI97" s="79"/>
      <c r="AJ97" s="76">
        <f t="shared" si="12"/>
        <v>43800</v>
      </c>
      <c r="AK97" s="80">
        <v>-35478</v>
      </c>
      <c r="AL97" s="76"/>
      <c r="AM97" s="76"/>
      <c r="AN97" s="4" t="b">
        <f>COUNTIF(资产分类!B:B,以前年度!A97)=1</f>
        <v>1</v>
      </c>
      <c r="AO97" s="4" t="b">
        <f>COUNTIF(单位编码!C:C,H97)=1</f>
        <v>1</v>
      </c>
      <c r="AP97" s="4" t="b">
        <f t="shared" si="27"/>
        <v>1</v>
      </c>
      <c r="AQ97" s="4" t="b">
        <f>COUNTIF(业务范围!B:B,以前年度!L97)=1</f>
        <v>1</v>
      </c>
      <c r="AR97" s="4" t="b">
        <f>COUNTIF(成本中心!B:B,以前年度!M97)=1</f>
        <v>1</v>
      </c>
      <c r="AS97" s="4" t="b">
        <f>COUNTIF(成本中心!B:B,以前年度!N97)=1</f>
        <v>1</v>
      </c>
      <c r="AT97" s="4" t="b">
        <f>COUNTIF(资产状态!B:B,Q97)=1</f>
        <v>1</v>
      </c>
      <c r="AU97" s="4" t="b">
        <f>COUNTIF(资产增加、减少方式!B:C,以前年度!R97)=1</f>
        <v>1</v>
      </c>
      <c r="AV97" s="4" t="b">
        <f t="shared" si="28"/>
        <v>1</v>
      </c>
      <c r="AW97" s="4" t="b">
        <f>COUNTIF(折旧码!B:B,以前年度!X97)=1</f>
        <v>1</v>
      </c>
      <c r="AX97" s="5" t="b">
        <f t="shared" si="18"/>
        <v>1</v>
      </c>
      <c r="AY97" s="59">
        <f>IF(((2015-LEFT(AD97,4))*12+12-MID(AD97,5,2)+1)/(Z97*12+AB97)&gt;1,AF97*(1-VLOOKUP(X97,折旧码!B:D,3,FALSE)),AF97*(1-VLOOKUP(X97,折旧码!B:D,3,FALSE))*((2015-LEFT(AD97,4))*12+12-MID(AD97,5,2)+1)/(Z97*12+AB97))</f>
        <v>27594</v>
      </c>
      <c r="AZ97" s="60">
        <f t="shared" si="19"/>
        <v>-7884</v>
      </c>
      <c r="BA97" s="5">
        <f>IF(((2015-LEFT(AD97,4))*12+12-MID(AD97,5,2)+1)/(Z97*12+AB97)&gt;1,0, AF97*(1-VLOOKUP(X97,折旧码!B:D,3,FALSE))*(12/(Z97*12+AB97)))</f>
        <v>7884</v>
      </c>
      <c r="BB97" s="2">
        <f t="shared" si="20"/>
        <v>7884</v>
      </c>
      <c r="BC97" s="2">
        <f t="shared" si="21"/>
        <v>60</v>
      </c>
      <c r="BD97" s="2">
        <f t="shared" si="22"/>
        <v>53</v>
      </c>
      <c r="BE97" s="4" t="str">
        <f t="shared" si="23"/>
        <v>是</v>
      </c>
      <c r="BF97" s="56">
        <f t="shared" si="24"/>
        <v>0</v>
      </c>
      <c r="BG97" s="56">
        <f>IF(BE97="否",0,AF97*(1-VLOOKUP(X97,折旧码!B:D,3,FALSE))/BC97)</f>
        <v>657</v>
      </c>
      <c r="BH97" s="56">
        <f t="shared" si="25"/>
        <v>657</v>
      </c>
      <c r="BI97" s="4" t="b">
        <f>IF(OR(BE97="否",BC97&lt;=BD97),ROUND(AF97-ABS(AG97)-ABS(AI97)-AF97*VLOOKUP(X97,折旧码!B:D,3,FALSE),2)=0,ROUND(AF97-ABS(AG97)-ABS(AI97)-AF97*VLOOKUP(X97,折旧码!B:D,3,FALSE),2)&lt;&gt;0)</f>
        <v>1</v>
      </c>
      <c r="BJ97" s="4">
        <f>ROUND(AF97-ABS(AG97)-ABS(AI97)-AF97*VLOOKUP(X97,折旧码!B:D,3,FALSE),2)</f>
        <v>3942</v>
      </c>
    </row>
    <row r="98" spans="1:62" ht="17.25" x14ac:dyDescent="0.35">
      <c r="A98" s="78" t="s">
        <v>210</v>
      </c>
      <c r="B98" s="76">
        <v>9776</v>
      </c>
      <c r="C98" s="76" t="s">
        <v>1798</v>
      </c>
      <c r="D98" s="85" t="s">
        <v>1680</v>
      </c>
      <c r="E98" s="77" t="s">
        <v>1540</v>
      </c>
      <c r="F98" s="78" t="s">
        <v>1541</v>
      </c>
      <c r="G98" s="78">
        <v>10</v>
      </c>
      <c r="H98" s="78" t="s">
        <v>471</v>
      </c>
      <c r="I98" s="76">
        <v>20150228</v>
      </c>
      <c r="J98" s="76">
        <v>20150228</v>
      </c>
      <c r="K98" s="76">
        <v>20150228</v>
      </c>
      <c r="L98" s="78">
        <v>1001</v>
      </c>
      <c r="M98" s="76" t="s">
        <v>1546</v>
      </c>
      <c r="N98" s="76" t="s">
        <v>1546</v>
      </c>
      <c r="O98" s="76" t="s">
        <v>1547</v>
      </c>
      <c r="P98" s="76" t="s">
        <v>1540</v>
      </c>
      <c r="Q98" s="76" t="s">
        <v>76</v>
      </c>
      <c r="R98" s="77" t="s">
        <v>77</v>
      </c>
      <c r="S98" s="76"/>
      <c r="T98" s="76"/>
      <c r="U98" s="77" t="s">
        <v>1790</v>
      </c>
      <c r="V98" s="77" t="s">
        <v>1537</v>
      </c>
      <c r="W98" s="78" t="s">
        <v>1564</v>
      </c>
      <c r="X98" s="81" t="s">
        <v>1575</v>
      </c>
      <c r="Y98" s="78" t="str">
        <f t="shared" si="26"/>
        <v>Z02</v>
      </c>
      <c r="Z98" s="78">
        <v>3</v>
      </c>
      <c r="AA98" s="78">
        <v>3</v>
      </c>
      <c r="AB98" s="78">
        <v>0</v>
      </c>
      <c r="AC98" s="78">
        <v>0</v>
      </c>
      <c r="AD98" s="76">
        <v>20150331</v>
      </c>
      <c r="AE98" s="76">
        <v>20150331</v>
      </c>
      <c r="AF98" s="76">
        <v>24400</v>
      </c>
      <c r="AG98" s="80">
        <v>-14911.16</v>
      </c>
      <c r="AH98" s="79"/>
      <c r="AI98" s="79"/>
      <c r="AJ98" s="76">
        <f t="shared" si="12"/>
        <v>24400</v>
      </c>
      <c r="AK98" s="80">
        <v>-14911.16</v>
      </c>
      <c r="AL98" s="76"/>
      <c r="AM98" s="76"/>
      <c r="AN98" s="4" t="b">
        <f>COUNTIF(资产分类!B:B,以前年度!A98)=1</f>
        <v>1</v>
      </c>
      <c r="AO98" s="4" t="b">
        <f>COUNTIF(单位编码!C:C,H98)=1</f>
        <v>1</v>
      </c>
      <c r="AP98" s="4" t="b">
        <f t="shared" si="27"/>
        <v>1</v>
      </c>
      <c r="AQ98" s="4" t="b">
        <f>COUNTIF(业务范围!B:B,以前年度!L98)=1</f>
        <v>1</v>
      </c>
      <c r="AR98" s="4" t="b">
        <f>COUNTIF(成本中心!B:B,以前年度!M98)=1</f>
        <v>1</v>
      </c>
      <c r="AS98" s="4" t="b">
        <f>COUNTIF(成本中心!B:B,以前年度!N98)=1</f>
        <v>1</v>
      </c>
      <c r="AT98" s="4" t="b">
        <f>COUNTIF(资产状态!B:B,Q98)=1</f>
        <v>1</v>
      </c>
      <c r="AU98" s="4" t="b">
        <f>COUNTIF(资产增加、减少方式!B:C,以前年度!R98)=1</f>
        <v>1</v>
      </c>
      <c r="AV98" s="4" t="b">
        <f t="shared" si="28"/>
        <v>1</v>
      </c>
      <c r="AW98" s="4" t="b">
        <f>COUNTIF(折旧码!B:B,以前年度!X98)=1</f>
        <v>1</v>
      </c>
      <c r="AX98" s="5" t="b">
        <f t="shared" si="18"/>
        <v>1</v>
      </c>
      <c r="AY98" s="59">
        <f>IF(((2015-LEFT(AD98,4))*12+12-MID(AD98,5,2)+1)/(Z98*12+AB98)&gt;1,AF98*(1-VLOOKUP(X98,折旧码!B:D,3,FALSE)),AF98*(1-VLOOKUP(X98,折旧码!B:D,3,FALSE))*((2015-LEFT(AD98,4))*12+12-MID(AD98,5,2)+1)/(Z98*12+AB98))</f>
        <v>6777.7777777777774</v>
      </c>
      <c r="AZ98" s="60">
        <f t="shared" si="19"/>
        <v>-8133.3822222222225</v>
      </c>
      <c r="BA98" s="5">
        <f>IF(((2015-LEFT(AD98,4))*12+12-MID(AD98,5,2)+1)/(Z98*12+AB98)&gt;1,0, AF98*(1-VLOOKUP(X98,折旧码!B:D,3,FALSE))*(12/(Z98*12+AB98)))</f>
        <v>8133.333333333333</v>
      </c>
      <c r="BB98" s="2">
        <f t="shared" si="20"/>
        <v>8133.333333333333</v>
      </c>
      <c r="BC98" s="2">
        <f t="shared" si="21"/>
        <v>36</v>
      </c>
      <c r="BD98" s="2">
        <f t="shared" si="22"/>
        <v>21</v>
      </c>
      <c r="BE98" s="4" t="str">
        <f t="shared" si="23"/>
        <v>是</v>
      </c>
      <c r="BF98" s="56">
        <f t="shared" si="24"/>
        <v>0</v>
      </c>
      <c r="BG98" s="56">
        <f>IF(BE98="否",0,AF98*(1-VLOOKUP(X98,折旧码!B:D,3,FALSE))/BC98)</f>
        <v>677.77777777777783</v>
      </c>
      <c r="BH98" s="56">
        <f t="shared" si="25"/>
        <v>677.77777777777783</v>
      </c>
      <c r="BI98" s="4" t="b">
        <f>IF(OR(BE98="否",BC98&lt;=BD98),ROUND(AF98-ABS(AG98)-ABS(AI98)-AF98*VLOOKUP(X98,折旧码!B:D,3,FALSE),2)=0,ROUND(AF98-ABS(AG98)-ABS(AI98)-AF98*VLOOKUP(X98,折旧码!B:D,3,FALSE),2)&lt;&gt;0)</f>
        <v>1</v>
      </c>
      <c r="BJ98" s="4">
        <f>ROUND(AF98-ABS(AG98)-ABS(AI98)-AF98*VLOOKUP(X98,折旧码!B:D,3,FALSE),2)</f>
        <v>9488.84</v>
      </c>
    </row>
    <row r="99" spans="1:62" ht="17.25" x14ac:dyDescent="0.35">
      <c r="A99" s="77" t="s">
        <v>67</v>
      </c>
      <c r="B99" s="77">
        <v>9776</v>
      </c>
      <c r="C99" s="87" t="s">
        <v>1799</v>
      </c>
      <c r="D99" s="77" t="s">
        <v>1800</v>
      </c>
      <c r="E99" s="77" t="s">
        <v>1801</v>
      </c>
      <c r="F99" s="88" t="s">
        <v>1540</v>
      </c>
      <c r="G99" s="77">
        <v>1</v>
      </c>
      <c r="H99" s="88" t="s">
        <v>447</v>
      </c>
      <c r="I99" s="77">
        <v>20160630</v>
      </c>
      <c r="J99" s="77">
        <v>20160630</v>
      </c>
      <c r="K99" s="89">
        <v>20160616</v>
      </c>
      <c r="L99" s="77">
        <v>1001</v>
      </c>
      <c r="M99" s="90" t="s">
        <v>1582</v>
      </c>
      <c r="N99" s="91" t="s">
        <v>1582</v>
      </c>
      <c r="O99" s="77" t="s">
        <v>1588</v>
      </c>
      <c r="P99" s="77" t="s">
        <v>1540</v>
      </c>
      <c r="Q99" s="77" t="s">
        <v>76</v>
      </c>
      <c r="R99" s="77" t="s">
        <v>77</v>
      </c>
      <c r="S99" s="77"/>
      <c r="T99" s="77"/>
      <c r="U99" s="77" t="s">
        <v>1802</v>
      </c>
      <c r="V99" s="77" t="s">
        <v>79</v>
      </c>
      <c r="W99" s="77" t="s">
        <v>1654</v>
      </c>
      <c r="X99" s="77" t="s">
        <v>1575</v>
      </c>
      <c r="Y99" s="77" t="s">
        <v>88</v>
      </c>
      <c r="Z99" s="77">
        <v>3</v>
      </c>
      <c r="AA99" s="77">
        <v>3</v>
      </c>
      <c r="AB99" s="92" t="s">
        <v>1803</v>
      </c>
      <c r="AC99" s="77" t="s">
        <v>82</v>
      </c>
      <c r="AD99" s="77">
        <v>20160701</v>
      </c>
      <c r="AE99" s="77">
        <v>20160701</v>
      </c>
      <c r="AF99" s="77">
        <v>19760.68</v>
      </c>
      <c r="AG99" s="77">
        <v>-3293.46</v>
      </c>
      <c r="AH99" s="61"/>
      <c r="AI99" s="61"/>
      <c r="AJ99" s="77">
        <v>19760.68</v>
      </c>
      <c r="AK99" s="77">
        <v>-3293.46</v>
      </c>
      <c r="AL99" s="61"/>
      <c r="AM99" s="85"/>
      <c r="AN99" s="4" t="b">
        <f>COUNTIF(资产分类!B:B,以前年度!A99)=1</f>
        <v>1</v>
      </c>
      <c r="AO99" s="4" t="b">
        <f>COUNTIF(单位编码!C:C,H99)=1</f>
        <v>1</v>
      </c>
      <c r="AP99" s="4" t="b">
        <f t="shared" si="27"/>
        <v>0</v>
      </c>
      <c r="AQ99" s="4" t="b">
        <f>COUNTIF(业务范围!B:B,以前年度!L99)=1</f>
        <v>1</v>
      </c>
      <c r="AR99" s="4" t="b">
        <f>COUNTIF(成本中心!B:B,以前年度!M99)=1</f>
        <v>1</v>
      </c>
      <c r="AS99" s="4" t="b">
        <f>COUNTIF(成本中心!B:B,以前年度!N99)=1</f>
        <v>1</v>
      </c>
      <c r="AT99" s="4" t="b">
        <f>COUNTIF(资产状态!B:B,Q99)=1</f>
        <v>1</v>
      </c>
      <c r="AU99" s="4" t="b">
        <f>COUNTIF(资产增加、减少方式!B:C,以前年度!R99)=1</f>
        <v>1</v>
      </c>
      <c r="AV99" s="4" t="b">
        <f t="shared" si="28"/>
        <v>1</v>
      </c>
      <c r="AW99" s="4" t="b">
        <f>COUNTIF(折旧码!B:B,以前年度!X99)=1</f>
        <v>1</v>
      </c>
      <c r="AX99" s="5" t="b">
        <f t="shared" si="18"/>
        <v>1</v>
      </c>
      <c r="AY99" s="59">
        <f>IF(((2015-LEFT(AD99,4))*12+12-MID(AD99,5,2)+1)/(Z99*12+AB99)&gt;1,AF99*(1-VLOOKUP(X99,折旧码!B:D,3,FALSE)),AF99*(1-VLOOKUP(X99,折旧码!B:D,3,FALSE))*((2015-LEFT(AD99,4))*12+12-MID(AD99,5,2)+1)/(Z99*12+AB99))</f>
        <v>-3293.4466666666667</v>
      </c>
      <c r="AZ99" s="60">
        <f t="shared" si="19"/>
        <v>-6586.9066666666668</v>
      </c>
      <c r="BA99" s="5">
        <f>IF(((2015-LEFT(AD99,4))*12+12-MID(AD99,5,2)+1)/(Z99*12+AB99)&gt;1,0, AF99*(1-VLOOKUP(X99,折旧码!B:D,3,FALSE))*(12/(Z99*12+AB99)))</f>
        <v>6586.8933333333334</v>
      </c>
      <c r="BB99" s="2">
        <f t="shared" si="20"/>
        <v>6586.8933333333334</v>
      </c>
      <c r="BC99" s="2">
        <f t="shared" si="21"/>
        <v>36</v>
      </c>
      <c r="BD99" s="2">
        <f t="shared" si="22"/>
        <v>5</v>
      </c>
      <c r="BE99" s="4" t="str">
        <f t="shared" si="23"/>
        <v>是</v>
      </c>
      <c r="BF99" s="56">
        <f t="shared" si="24"/>
        <v>0</v>
      </c>
      <c r="BG99" s="56">
        <f>IF(BE99="否",0,AF99*(1-VLOOKUP(X99,折旧码!B:D,3,FALSE))/BC99)</f>
        <v>548.90777777777782</v>
      </c>
      <c r="BH99" s="56">
        <f t="shared" si="25"/>
        <v>548.90777777777782</v>
      </c>
      <c r="BI99" s="4" t="b">
        <f>IF(OR(BE99="否",BC99&lt;=BD99),ROUND(AF99-ABS(AG99)-ABS(AI99)-AF99*VLOOKUP(X99,折旧码!B:D,3,FALSE),2)=0,ROUND(AF99-ABS(AG99)-ABS(AI99)-AF99*VLOOKUP(X99,折旧码!B:D,3,FALSE),2)&lt;&gt;0)</f>
        <v>1</v>
      </c>
      <c r="BJ99" s="4">
        <f>ROUND(AF99-ABS(AG99)-ABS(AI99)-AF99*VLOOKUP(X99,折旧码!B:D,3,FALSE),2)</f>
        <v>16467.22</v>
      </c>
    </row>
    <row r="100" spans="1:62" ht="17.25" x14ac:dyDescent="0.35">
      <c r="A100" s="77" t="s">
        <v>67</v>
      </c>
      <c r="B100" s="77">
        <v>9776</v>
      </c>
      <c r="C100" s="87" t="s">
        <v>1804</v>
      </c>
      <c r="D100" s="77" t="s">
        <v>1742</v>
      </c>
      <c r="E100" s="77" t="s">
        <v>1805</v>
      </c>
      <c r="F100" s="88" t="s">
        <v>1540</v>
      </c>
      <c r="G100" s="77">
        <v>1</v>
      </c>
      <c r="H100" s="88" t="s">
        <v>447</v>
      </c>
      <c r="I100" s="77">
        <v>20160731</v>
      </c>
      <c r="J100" s="77">
        <v>20160731</v>
      </c>
      <c r="K100" s="89">
        <v>20160720</v>
      </c>
      <c r="L100" s="77">
        <v>1001</v>
      </c>
      <c r="M100" s="90" t="s">
        <v>1546</v>
      </c>
      <c r="N100" s="91" t="s">
        <v>1546</v>
      </c>
      <c r="O100" s="77" t="s">
        <v>1806</v>
      </c>
      <c r="P100" s="77" t="s">
        <v>1540</v>
      </c>
      <c r="Q100" s="77" t="s">
        <v>76</v>
      </c>
      <c r="R100" s="77" t="s">
        <v>77</v>
      </c>
      <c r="S100" s="77"/>
      <c r="T100" s="77"/>
      <c r="U100" s="77" t="s">
        <v>1802</v>
      </c>
      <c r="V100" s="77" t="s">
        <v>79</v>
      </c>
      <c r="W100" s="77" t="s">
        <v>1654</v>
      </c>
      <c r="X100" s="77" t="s">
        <v>1575</v>
      </c>
      <c r="Y100" s="77" t="s">
        <v>88</v>
      </c>
      <c r="Z100" s="77">
        <v>5</v>
      </c>
      <c r="AA100" s="77">
        <v>5</v>
      </c>
      <c r="AB100" s="92" t="s">
        <v>82</v>
      </c>
      <c r="AC100" s="77" t="s">
        <v>82</v>
      </c>
      <c r="AD100" s="77">
        <v>20160801</v>
      </c>
      <c r="AE100" s="77">
        <v>20160801</v>
      </c>
      <c r="AF100" s="77">
        <v>41380.43</v>
      </c>
      <c r="AG100" s="77">
        <v>-3103.55</v>
      </c>
      <c r="AH100" s="61"/>
      <c r="AI100" s="61"/>
      <c r="AJ100" s="77">
        <v>41380.43</v>
      </c>
      <c r="AK100" s="77">
        <v>-3103.55</v>
      </c>
      <c r="AL100" s="61"/>
      <c r="AM100" s="85"/>
      <c r="AN100" s="4" t="b">
        <f>COUNTIF(资产分类!B:B,以前年度!A100)=1</f>
        <v>1</v>
      </c>
      <c r="AO100" s="4" t="b">
        <f>COUNTIF(单位编码!C:C,H100)=1</f>
        <v>1</v>
      </c>
      <c r="AP100" s="4" t="b">
        <f t="shared" si="27"/>
        <v>0</v>
      </c>
      <c r="AQ100" s="4" t="b">
        <f>COUNTIF(业务范围!B:B,以前年度!L100)=1</f>
        <v>1</v>
      </c>
      <c r="AR100" s="4" t="b">
        <f>COUNTIF(成本中心!B:B,以前年度!M100)=1</f>
        <v>1</v>
      </c>
      <c r="AS100" s="4" t="b">
        <f>COUNTIF(成本中心!B:B,以前年度!N100)=1</f>
        <v>1</v>
      </c>
      <c r="AT100" s="4" t="b">
        <f>COUNTIF(资产状态!B:B,Q100)=1</f>
        <v>1</v>
      </c>
      <c r="AU100" s="4" t="b">
        <f>COUNTIF(资产增加、减少方式!B:C,以前年度!R100)=1</f>
        <v>1</v>
      </c>
      <c r="AV100" s="4" t="b">
        <f t="shared" si="28"/>
        <v>1</v>
      </c>
      <c r="AW100" s="4" t="b">
        <f>COUNTIF(折旧码!B:B,以前年度!X100)=1</f>
        <v>1</v>
      </c>
      <c r="AX100" s="5" t="b">
        <f t="shared" si="18"/>
        <v>1</v>
      </c>
      <c r="AY100" s="59">
        <f>IF(((2015-LEFT(AD100,4))*12+12-MID(AD100,5,2)+1)/(Z100*12+AB100)&gt;1,AF100*(1-VLOOKUP(X100,折旧码!B:D,3,FALSE)),AF100*(1-VLOOKUP(X100,折旧码!B:D,3,FALSE))*((2015-LEFT(AD100,4))*12+12-MID(AD100,5,2)+1)/(Z100*12+AB100))</f>
        <v>-4827.7168333333339</v>
      </c>
      <c r="AZ100" s="60">
        <f t="shared" si="19"/>
        <v>-7931.266833333334</v>
      </c>
      <c r="BA100" s="5">
        <f>IF(((2015-LEFT(AD100,4))*12+12-MID(AD100,5,2)+1)/(Z100*12+AB100)&gt;1,0, AF100*(1-VLOOKUP(X100,折旧码!B:D,3,FALSE))*(12/(Z100*12+AB100)))</f>
        <v>8276.0860000000011</v>
      </c>
      <c r="BB100" s="2">
        <f t="shared" si="20"/>
        <v>8276.0860000000011</v>
      </c>
      <c r="BC100" s="2">
        <f t="shared" si="21"/>
        <v>60</v>
      </c>
      <c r="BD100" s="2">
        <f t="shared" si="22"/>
        <v>4</v>
      </c>
      <c r="BE100" s="4" t="str">
        <f t="shared" si="23"/>
        <v>是</v>
      </c>
      <c r="BF100" s="56">
        <f t="shared" si="24"/>
        <v>0</v>
      </c>
      <c r="BG100" s="56">
        <f>IF(BE100="否",0,AF100*(1-VLOOKUP(X100,折旧码!B:D,3,FALSE))/BC100)</f>
        <v>689.67383333333339</v>
      </c>
      <c r="BH100" s="56">
        <f t="shared" si="25"/>
        <v>689.67383333333339</v>
      </c>
      <c r="BI100" s="4" t="b">
        <f>IF(OR(BE100="否",BC100&lt;=BD100),ROUND(AF100-ABS(AG100)-ABS(AI100)-AF100*VLOOKUP(X100,折旧码!B:D,3,FALSE),2)=0,ROUND(AF100-ABS(AG100)-ABS(AI100)-AF100*VLOOKUP(X100,折旧码!B:D,3,FALSE),2)&lt;&gt;0)</f>
        <v>1</v>
      </c>
      <c r="BJ100" s="4">
        <f>ROUND(AF100-ABS(AG100)-ABS(AI100)-AF100*VLOOKUP(X100,折旧码!B:D,3,FALSE),2)</f>
        <v>38276.879999999997</v>
      </c>
    </row>
    <row r="101" spans="1:62" ht="17.25" x14ac:dyDescent="0.35">
      <c r="A101" s="77" t="s">
        <v>67</v>
      </c>
      <c r="B101" s="77">
        <v>9776</v>
      </c>
      <c r="C101" s="87" t="s">
        <v>1807</v>
      </c>
      <c r="D101" s="77" t="s">
        <v>1800</v>
      </c>
      <c r="E101" s="77" t="s">
        <v>1808</v>
      </c>
      <c r="F101" s="88" t="s">
        <v>1540</v>
      </c>
      <c r="G101" s="77">
        <v>1</v>
      </c>
      <c r="H101" s="88" t="s">
        <v>447</v>
      </c>
      <c r="I101" s="77">
        <v>20160731</v>
      </c>
      <c r="J101" s="77">
        <v>20160731</v>
      </c>
      <c r="K101" s="89">
        <v>20160720</v>
      </c>
      <c r="L101" s="77">
        <v>1001</v>
      </c>
      <c r="M101" s="90" t="s">
        <v>1582</v>
      </c>
      <c r="N101" s="91" t="s">
        <v>1582</v>
      </c>
      <c r="O101" s="77" t="s">
        <v>1588</v>
      </c>
      <c r="P101" s="77" t="s">
        <v>1540</v>
      </c>
      <c r="Q101" s="77" t="s">
        <v>76</v>
      </c>
      <c r="R101" s="77" t="s">
        <v>77</v>
      </c>
      <c r="S101" s="77"/>
      <c r="T101" s="77"/>
      <c r="U101" s="77" t="s">
        <v>1809</v>
      </c>
      <c r="V101" s="77" t="s">
        <v>79</v>
      </c>
      <c r="W101" s="77" t="s">
        <v>1654</v>
      </c>
      <c r="X101" s="77" t="s">
        <v>1575</v>
      </c>
      <c r="Y101" s="77" t="s">
        <v>88</v>
      </c>
      <c r="Z101" s="77">
        <v>5</v>
      </c>
      <c r="AA101" s="77">
        <v>5</v>
      </c>
      <c r="AB101" s="92" t="s">
        <v>82</v>
      </c>
      <c r="AC101" s="77" t="s">
        <v>82</v>
      </c>
      <c r="AD101" s="77">
        <v>20160801</v>
      </c>
      <c r="AE101" s="77">
        <v>20160801</v>
      </c>
      <c r="AF101" s="77">
        <v>12623.93</v>
      </c>
      <c r="AG101" s="77">
        <v>-946.8</v>
      </c>
      <c r="AH101" s="61"/>
      <c r="AI101" s="61"/>
      <c r="AJ101" s="77">
        <v>12623.93</v>
      </c>
      <c r="AK101" s="77">
        <v>-946.8</v>
      </c>
      <c r="AL101" s="61"/>
      <c r="AM101" s="85"/>
      <c r="AN101" s="4" t="b">
        <f>COUNTIF(资产分类!B:B,以前年度!A101)=1</f>
        <v>1</v>
      </c>
      <c r="AO101" s="4" t="b">
        <f>COUNTIF(单位编码!C:C,H101)=1</f>
        <v>1</v>
      </c>
      <c r="AP101" s="4" t="b">
        <f t="shared" si="27"/>
        <v>0</v>
      </c>
      <c r="AQ101" s="4" t="b">
        <f>COUNTIF(业务范围!B:B,以前年度!L101)=1</f>
        <v>1</v>
      </c>
      <c r="AR101" s="4" t="b">
        <f>COUNTIF(成本中心!B:B,以前年度!M101)=1</f>
        <v>1</v>
      </c>
      <c r="AS101" s="4" t="b">
        <f>COUNTIF(成本中心!B:B,以前年度!N101)=1</f>
        <v>1</v>
      </c>
      <c r="AT101" s="4" t="b">
        <f>COUNTIF(资产状态!B:B,Q101)=1</f>
        <v>1</v>
      </c>
      <c r="AU101" s="4" t="b">
        <f>COUNTIF(资产增加、减少方式!B:C,以前年度!R101)=1</f>
        <v>1</v>
      </c>
      <c r="AV101" s="4" t="b">
        <f t="shared" si="28"/>
        <v>1</v>
      </c>
      <c r="AW101" s="4" t="b">
        <f>COUNTIF(折旧码!B:B,以前年度!X101)=1</f>
        <v>1</v>
      </c>
      <c r="AX101" s="5" t="b">
        <f t="shared" si="18"/>
        <v>1</v>
      </c>
      <c r="AY101" s="59">
        <f>IF(((2015-LEFT(AD101,4))*12+12-MID(AD101,5,2)+1)/(Z101*12+AB101)&gt;1,AF101*(1-VLOOKUP(X101,折旧码!B:D,3,FALSE)),AF101*(1-VLOOKUP(X101,折旧码!B:D,3,FALSE))*((2015-LEFT(AD101,4))*12+12-MID(AD101,5,2)+1)/(Z101*12+AB101))</f>
        <v>-1472.7918333333334</v>
      </c>
      <c r="AZ101" s="60">
        <f t="shared" si="19"/>
        <v>-2419.5918333333334</v>
      </c>
      <c r="BA101" s="5">
        <f>IF(((2015-LEFT(AD101,4))*12+12-MID(AD101,5,2)+1)/(Z101*12+AB101)&gt;1,0, AF101*(1-VLOOKUP(X101,折旧码!B:D,3,FALSE))*(12/(Z101*12+AB101)))</f>
        <v>2524.7860000000001</v>
      </c>
      <c r="BB101" s="2">
        <f t="shared" si="20"/>
        <v>2524.7860000000001</v>
      </c>
      <c r="BC101" s="2">
        <f t="shared" si="21"/>
        <v>60</v>
      </c>
      <c r="BD101" s="2">
        <f t="shared" si="22"/>
        <v>4</v>
      </c>
      <c r="BE101" s="4" t="str">
        <f t="shared" si="23"/>
        <v>是</v>
      </c>
      <c r="BF101" s="56">
        <f t="shared" si="24"/>
        <v>0</v>
      </c>
      <c r="BG101" s="56">
        <f>IF(BE101="否",0,AF101*(1-VLOOKUP(X101,折旧码!B:D,3,FALSE))/BC101)</f>
        <v>210.39883333333333</v>
      </c>
      <c r="BH101" s="56">
        <f t="shared" si="25"/>
        <v>210.39883333333333</v>
      </c>
      <c r="BI101" s="4" t="b">
        <f>IF(OR(BE101="否",BC101&lt;=BD101),ROUND(AF101-ABS(AG101)-ABS(AI101)-AF101*VLOOKUP(X101,折旧码!B:D,3,FALSE),2)=0,ROUND(AF101-ABS(AG101)-ABS(AI101)-AF101*VLOOKUP(X101,折旧码!B:D,3,FALSE),2)&lt;&gt;0)</f>
        <v>1</v>
      </c>
      <c r="BJ101" s="4">
        <f>ROUND(AF101-ABS(AG101)-ABS(AI101)-AF101*VLOOKUP(X101,折旧码!B:D,3,FALSE),2)</f>
        <v>11677.13</v>
      </c>
    </row>
    <row r="102" spans="1:62" ht="17.25" x14ac:dyDescent="0.35">
      <c r="A102" s="61"/>
      <c r="B102" s="61"/>
      <c r="C102" s="61"/>
      <c r="D102" s="61"/>
      <c r="E102" s="61"/>
      <c r="F102" s="61"/>
      <c r="G102" s="61"/>
      <c r="H102" s="85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93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85"/>
      <c r="AN102" s="4" t="b">
        <f>COUNTIF(资产分类!B:B,以前年度!A102)=1</f>
        <v>0</v>
      </c>
      <c r="AO102" s="4" t="b">
        <f>COUNTIF(单位编码!C:C,H102)=1</f>
        <v>0</v>
      </c>
      <c r="AP102" s="4" t="e">
        <f t="shared" si="27"/>
        <v>#VALUE!</v>
      </c>
      <c r="AQ102" s="4" t="b">
        <f>COUNTIF(业务范围!B:B,以前年度!L102)=1</f>
        <v>0</v>
      </c>
      <c r="AR102" s="4" t="b">
        <f>COUNTIF(成本中心!B:B,以前年度!M102)=1</f>
        <v>0</v>
      </c>
      <c r="AS102" s="4" t="b">
        <f>COUNTIF(成本中心!B:B,以前年度!N102)=1</f>
        <v>0</v>
      </c>
      <c r="AT102" s="4" t="b">
        <f>COUNTIF(资产状态!B:B,Q102)=1</f>
        <v>0</v>
      </c>
      <c r="AU102" s="4" t="b">
        <f>COUNTIF(资产增加、减少方式!B:C,以前年度!R102)=1</f>
        <v>0</v>
      </c>
      <c r="AV102" s="4" t="b">
        <f t="shared" si="28"/>
        <v>1</v>
      </c>
      <c r="AW102" s="4" t="b">
        <f>COUNTIF(折旧码!B:B,以前年度!X102)=1</f>
        <v>0</v>
      </c>
      <c r="AX102" s="5" t="b">
        <f t="shared" si="18"/>
        <v>0</v>
      </c>
      <c r="AY102" s="59" t="e">
        <f>IF(((2015-LEFT(AD102,4))*12+12-MID(AD102,5,2)+1)/(Z102*12+AB102)&gt;1,AF102*(1-VLOOKUP(X102,折旧码!B:D,3,FALSE)),AF102*(1-VLOOKUP(X102,折旧码!B:D,3,FALSE))*((2015-LEFT(AD102,4))*12+12-MID(AD102,5,2)+1)/(Z102*12+AB102))</f>
        <v>#VALUE!</v>
      </c>
      <c r="AZ102" s="60" t="e">
        <f t="shared" si="19"/>
        <v>#VALUE!</v>
      </c>
      <c r="BA102" s="5" t="e">
        <f>IF(((2015-LEFT(AD102,4))*12+12-MID(AD102,5,2)+1)/(Z102*12+AB102)&gt;1,0, AF102*(1-VLOOKUP(X102,折旧码!B:D,3,FALSE))*(12/(Z102*12+AB102)))</f>
        <v>#VALUE!</v>
      </c>
      <c r="BB102" s="2" t="e">
        <f t="shared" si="20"/>
        <v>#VALUE!</v>
      </c>
      <c r="BC102" s="2">
        <f t="shared" si="21"/>
        <v>0</v>
      </c>
      <c r="BD102" s="2" t="e">
        <f t="shared" si="22"/>
        <v>#VALUE!</v>
      </c>
      <c r="BE102" s="4" t="e">
        <f t="shared" si="23"/>
        <v>#VALUE!</v>
      </c>
      <c r="BF102" s="56" t="e">
        <f t="shared" si="24"/>
        <v>#VALUE!</v>
      </c>
      <c r="BG102" s="56" t="e">
        <f>IF(BE102="否",0,AF102*(1-VLOOKUP(X102,折旧码!B:D,3,FALSE))/BC102)</f>
        <v>#VALUE!</v>
      </c>
      <c r="BH102" s="56" t="e">
        <f t="shared" si="25"/>
        <v>#VALUE!</v>
      </c>
      <c r="BI102" s="4" t="e">
        <f>IF(OR(BE102="否",BC102&lt;=BD102),ROUND(AF102-ABS(AG102)-ABS(AI102)-AF102*VLOOKUP(X102,折旧码!B:D,3,FALSE),2)=0,ROUND(AF102-ABS(AG102)-ABS(AI102)-AF102*VLOOKUP(X102,折旧码!B:D,3,FALSE),2)&lt;&gt;0)</f>
        <v>#VALUE!</v>
      </c>
      <c r="BJ102" s="4" t="e">
        <f>ROUND(AF102-ABS(AG102)-ABS(AI102)-AF102*VLOOKUP(X102,折旧码!B:D,3,FALSE),2)</f>
        <v>#N/A</v>
      </c>
    </row>
    <row r="103" spans="1:62" x14ac:dyDescent="0.35">
      <c r="A103" s="3"/>
      <c r="B103" s="3"/>
      <c r="C103" s="3"/>
      <c r="D103" s="3"/>
      <c r="E103" s="3"/>
      <c r="F103" s="3"/>
      <c r="G103" s="3"/>
      <c r="H103" s="3"/>
      <c r="I103" s="8"/>
      <c r="J103" s="8"/>
      <c r="K103" s="8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8"/>
      <c r="AE103" s="8"/>
      <c r="AF103" s="3"/>
      <c r="AG103" s="3"/>
      <c r="AH103" s="3"/>
      <c r="AI103" s="3"/>
      <c r="AJ103" s="3"/>
      <c r="AK103" s="3"/>
      <c r="AL103" s="3"/>
      <c r="AM103" s="3"/>
      <c r="AN103" s="4" t="b">
        <f>COUNTIF(资产分类!B:B,以前年度!A103)=1</f>
        <v>0</v>
      </c>
      <c r="AO103" s="4" t="b">
        <f>COUNTIF(单位编码!C:C,H103)=1</f>
        <v>0</v>
      </c>
      <c r="AP103" s="4" t="e">
        <f t="shared" si="27"/>
        <v>#VALUE!</v>
      </c>
      <c r="AQ103" s="4" t="b">
        <f>COUNTIF(业务范围!B:B,以前年度!L103)=1</f>
        <v>0</v>
      </c>
      <c r="AR103" s="4" t="b">
        <f>COUNTIF(成本中心!B:B,以前年度!M103)=1</f>
        <v>0</v>
      </c>
      <c r="AS103" s="4" t="b">
        <f>COUNTIF(成本中心!B:B,以前年度!N103)=1</f>
        <v>0</v>
      </c>
      <c r="AT103" s="4" t="b">
        <f>COUNTIF(资产状态!B:B,Q103)=1</f>
        <v>0</v>
      </c>
      <c r="AU103" s="4" t="b">
        <f>COUNTIF(资产增加、减少方式!B:C,以前年度!R103)=1</f>
        <v>0</v>
      </c>
      <c r="AV103" s="4" t="b">
        <f t="shared" si="28"/>
        <v>1</v>
      </c>
      <c r="AW103" s="4" t="b">
        <f>COUNTIF(折旧码!B:B,以前年度!X103)=1</f>
        <v>0</v>
      </c>
      <c r="AX103" s="5" t="b">
        <f t="shared" si="18"/>
        <v>0</v>
      </c>
      <c r="AY103" s="59" t="e">
        <f>IF(((2015-LEFT(AD103,4))*12+12-MID(AD103,5,2)+1)/(Z103*12+AB103)&gt;1,AF103*(1-VLOOKUP(X103,折旧码!B:D,3,FALSE)),AF103*(1-VLOOKUP(X103,折旧码!B:D,3,FALSE))*((2015-LEFT(AD103,4))*12+12-MID(AD103,5,2)+1)/(Z103*12+AB103))</f>
        <v>#VALUE!</v>
      </c>
      <c r="AZ103" s="60" t="e">
        <f t="shared" si="19"/>
        <v>#VALUE!</v>
      </c>
      <c r="BA103" s="5" t="e">
        <f>IF(((2015-LEFT(AD103,4))*12+12-MID(AD103,5,2)+1)/(Z103*12+AB103)&gt;1,0, AF103*(1-VLOOKUP(X103,折旧码!B:D,3,FALSE))*(12/(Z103*12+AB103)))</f>
        <v>#VALUE!</v>
      </c>
      <c r="BB103" s="2" t="e">
        <f t="shared" si="20"/>
        <v>#VALUE!</v>
      </c>
      <c r="BC103" s="2">
        <f t="shared" si="21"/>
        <v>0</v>
      </c>
      <c r="BD103" s="2" t="e">
        <f t="shared" si="22"/>
        <v>#VALUE!</v>
      </c>
      <c r="BE103" s="4" t="e">
        <f t="shared" si="23"/>
        <v>#VALUE!</v>
      </c>
      <c r="BF103" s="56" t="e">
        <f t="shared" si="24"/>
        <v>#VALUE!</v>
      </c>
      <c r="BG103" s="56" t="e">
        <f>IF(BE103="否",0,AF103*(1-VLOOKUP(X103,折旧码!B:D,3,FALSE))/BC103)</f>
        <v>#VALUE!</v>
      </c>
      <c r="BH103" s="56" t="e">
        <f t="shared" si="25"/>
        <v>#VALUE!</v>
      </c>
      <c r="BI103" s="4" t="e">
        <f>IF(OR(BE103="否",BC103&lt;=BD103),ROUND(AF103-ABS(AG103)-ABS(AI103)-AF103*VLOOKUP(X103,折旧码!B:D,3,FALSE),2)=0,ROUND(AF103-ABS(AG103)-ABS(AI103)-AF103*VLOOKUP(X103,折旧码!B:D,3,FALSE),2)&lt;&gt;0)</f>
        <v>#VALUE!</v>
      </c>
      <c r="BJ103" s="4" t="e">
        <f>ROUND(AF103-ABS(AG103)-ABS(AI103)-AF103*VLOOKUP(X103,折旧码!B:D,3,FALSE),2)</f>
        <v>#N/A</v>
      </c>
    </row>
    <row r="104" spans="1:62" x14ac:dyDescent="0.35">
      <c r="A104" s="3"/>
      <c r="B104" s="3"/>
      <c r="C104" s="3"/>
      <c r="D104" s="3"/>
      <c r="E104" s="3"/>
      <c r="F104" s="3"/>
      <c r="G104" s="3"/>
      <c r="H104" s="3"/>
      <c r="I104" s="8"/>
      <c r="J104" s="8"/>
      <c r="K104" s="8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8"/>
      <c r="AE104" s="8"/>
      <c r="AF104" s="3"/>
      <c r="AG104" s="3"/>
      <c r="AH104" s="3"/>
      <c r="AI104" s="3"/>
      <c r="AJ104" s="3"/>
      <c r="AK104" s="3"/>
      <c r="AL104" s="3"/>
      <c r="AM104" s="3"/>
      <c r="AN104" s="4" t="b">
        <f>COUNTIF(资产分类!B:B,以前年度!A104)=1</f>
        <v>0</v>
      </c>
      <c r="AO104" s="4" t="b">
        <f>COUNTIF(单位编码!C:C,H104)=1</f>
        <v>0</v>
      </c>
      <c r="AP104" s="4" t="e">
        <f t="shared" si="27"/>
        <v>#VALUE!</v>
      </c>
      <c r="AQ104" s="4" t="b">
        <f>COUNTIF(业务范围!B:B,以前年度!L104)=1</f>
        <v>0</v>
      </c>
      <c r="AR104" s="4" t="b">
        <f>COUNTIF(成本中心!B:B,以前年度!M104)=1</f>
        <v>0</v>
      </c>
      <c r="AS104" s="4" t="b">
        <f>COUNTIF(成本中心!B:B,以前年度!N104)=1</f>
        <v>0</v>
      </c>
      <c r="AT104" s="4" t="b">
        <f>COUNTIF(资产状态!B:B,Q104)=1</f>
        <v>0</v>
      </c>
      <c r="AU104" s="4" t="b">
        <f>COUNTIF(资产增加、减少方式!B:C,以前年度!R104)=1</f>
        <v>0</v>
      </c>
      <c r="AV104" s="4" t="b">
        <f t="shared" si="28"/>
        <v>1</v>
      </c>
      <c r="AW104" s="4" t="b">
        <f>COUNTIF(折旧码!B:B,以前年度!X104)=1</f>
        <v>0</v>
      </c>
      <c r="AX104" s="5" t="b">
        <f t="shared" si="18"/>
        <v>0</v>
      </c>
      <c r="AY104" s="59" t="e">
        <f>IF(((2015-LEFT(AD104,4))*12+12-MID(AD104,5,2)+1)/(Z104*12+AB104)&gt;1,AF104*(1-VLOOKUP(X104,折旧码!B:D,3,FALSE)),AF104*(1-VLOOKUP(X104,折旧码!B:D,3,FALSE))*((2015-LEFT(AD104,4))*12+12-MID(AD104,5,2)+1)/(Z104*12+AB104))</f>
        <v>#VALUE!</v>
      </c>
      <c r="AZ104" s="60" t="e">
        <f t="shared" si="19"/>
        <v>#VALUE!</v>
      </c>
      <c r="BA104" s="5" t="e">
        <f>IF(((2015-LEFT(AD104,4))*12+12-MID(AD104,5,2)+1)/(Z104*12+AB104)&gt;1,0, AF104*(1-VLOOKUP(X104,折旧码!B:D,3,FALSE))*(12/(Z104*12+AB104)))</f>
        <v>#VALUE!</v>
      </c>
      <c r="BB104" s="2" t="e">
        <f t="shared" si="20"/>
        <v>#VALUE!</v>
      </c>
      <c r="BC104" s="2">
        <f t="shared" si="21"/>
        <v>0</v>
      </c>
      <c r="BD104" s="2" t="e">
        <f t="shared" si="22"/>
        <v>#VALUE!</v>
      </c>
      <c r="BE104" s="4" t="e">
        <f t="shared" si="23"/>
        <v>#VALUE!</v>
      </c>
      <c r="BF104" s="56" t="e">
        <f t="shared" si="24"/>
        <v>#VALUE!</v>
      </c>
      <c r="BG104" s="56" t="e">
        <f>IF(BE104="否",0,AF104*(1-VLOOKUP(X104,折旧码!B:D,3,FALSE))/BC104)</f>
        <v>#VALUE!</v>
      </c>
      <c r="BH104" s="56" t="e">
        <f t="shared" si="25"/>
        <v>#VALUE!</v>
      </c>
      <c r="BI104" s="4" t="e">
        <f>IF(OR(BE104="否",BC104&lt;=BD104),ROUND(AF104-ABS(AG104)-ABS(AI104)-AF104*VLOOKUP(X104,折旧码!B:D,3,FALSE),2)=0,ROUND(AF104-ABS(AG104)-ABS(AI104)-AF104*VLOOKUP(X104,折旧码!B:D,3,FALSE),2)&lt;&gt;0)</f>
        <v>#VALUE!</v>
      </c>
      <c r="BJ104" s="4" t="e">
        <f>ROUND(AF104-ABS(AG104)-ABS(AI104)-AF104*VLOOKUP(X104,折旧码!B:D,3,FALSE),2)</f>
        <v>#N/A</v>
      </c>
    </row>
    <row r="105" spans="1:62" x14ac:dyDescent="0.35">
      <c r="A105" s="3"/>
      <c r="B105" s="3"/>
      <c r="C105" s="3"/>
      <c r="D105" s="3"/>
      <c r="E105" s="3"/>
      <c r="F105" s="3"/>
      <c r="G105" s="3"/>
      <c r="H105" s="3"/>
      <c r="I105" s="8"/>
      <c r="J105" s="8"/>
      <c r="K105" s="8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8"/>
      <c r="AE105" s="8"/>
      <c r="AF105" s="3"/>
      <c r="AG105" s="3"/>
      <c r="AH105" s="3"/>
      <c r="AI105" s="3"/>
      <c r="AJ105" s="3"/>
      <c r="AK105" s="3"/>
      <c r="AL105" s="3"/>
      <c r="AM105" s="3"/>
      <c r="AN105" s="4" t="b">
        <f>COUNTIF(资产分类!B:B,以前年度!A105)=1</f>
        <v>0</v>
      </c>
      <c r="AO105" s="4" t="b">
        <f>COUNTIF(单位编码!C:C,H105)=1</f>
        <v>0</v>
      </c>
      <c r="AP105" s="4" t="e">
        <f t="shared" si="27"/>
        <v>#VALUE!</v>
      </c>
      <c r="AQ105" s="4" t="b">
        <f>COUNTIF(业务范围!B:B,以前年度!L105)=1</f>
        <v>0</v>
      </c>
      <c r="AR105" s="4" t="b">
        <f>COUNTIF(成本中心!B:B,以前年度!M105)=1</f>
        <v>0</v>
      </c>
      <c r="AS105" s="4" t="b">
        <f>COUNTIF(成本中心!B:B,以前年度!N105)=1</f>
        <v>0</v>
      </c>
      <c r="AT105" s="4" t="b">
        <f>COUNTIF(资产状态!B:B,Q105)=1</f>
        <v>0</v>
      </c>
      <c r="AU105" s="4" t="b">
        <f>COUNTIF(资产增加、减少方式!B:C,以前年度!R105)=1</f>
        <v>0</v>
      </c>
      <c r="AV105" s="4" t="b">
        <f t="shared" si="28"/>
        <v>1</v>
      </c>
      <c r="AW105" s="4" t="b">
        <f>COUNTIF(折旧码!B:B,以前年度!X105)=1</f>
        <v>0</v>
      </c>
      <c r="AX105" s="5" t="b">
        <f t="shared" si="18"/>
        <v>0</v>
      </c>
      <c r="AY105" s="59" t="e">
        <f>IF(((2015-LEFT(AD105,4))*12+12-MID(AD105,5,2)+1)/(Z105*12+AB105)&gt;1,AF105*(1-VLOOKUP(X105,折旧码!B:D,3,FALSE)),AF105*(1-VLOOKUP(X105,折旧码!B:D,3,FALSE))*((2015-LEFT(AD105,4))*12+12-MID(AD105,5,2)+1)/(Z105*12+AB105))</f>
        <v>#VALUE!</v>
      </c>
      <c r="AZ105" s="60" t="e">
        <f t="shared" si="19"/>
        <v>#VALUE!</v>
      </c>
      <c r="BA105" s="5" t="e">
        <f>IF(((2015-LEFT(AD105,4))*12+12-MID(AD105,5,2)+1)/(Z105*12+AB105)&gt;1,0, AF105*(1-VLOOKUP(X105,折旧码!B:D,3,FALSE))*(12/(Z105*12+AB105)))</f>
        <v>#VALUE!</v>
      </c>
      <c r="BB105" s="2" t="e">
        <f t="shared" si="20"/>
        <v>#VALUE!</v>
      </c>
      <c r="BC105" s="2">
        <f t="shared" si="21"/>
        <v>0</v>
      </c>
      <c r="BD105" s="2" t="e">
        <f t="shared" si="22"/>
        <v>#VALUE!</v>
      </c>
      <c r="BE105" s="4" t="e">
        <f t="shared" si="23"/>
        <v>#VALUE!</v>
      </c>
      <c r="BF105" s="56" t="e">
        <f t="shared" si="24"/>
        <v>#VALUE!</v>
      </c>
      <c r="BG105" s="56" t="e">
        <f>IF(BE105="否",0,AF105*(1-VLOOKUP(X105,折旧码!B:D,3,FALSE))/BC105)</f>
        <v>#VALUE!</v>
      </c>
      <c r="BH105" s="56" t="e">
        <f t="shared" si="25"/>
        <v>#VALUE!</v>
      </c>
      <c r="BI105" s="4" t="e">
        <f>IF(OR(BE105="否",BC105&lt;=BD105),ROUND(AF105-ABS(AG105)-ABS(AI105)-AF105*VLOOKUP(X105,折旧码!B:D,3,FALSE),2)=0,ROUND(AF105-ABS(AG105)-ABS(AI105)-AF105*VLOOKUP(X105,折旧码!B:D,3,FALSE),2)&lt;&gt;0)</f>
        <v>#VALUE!</v>
      </c>
      <c r="BJ105" s="4" t="e">
        <f>ROUND(AF105-ABS(AG105)-ABS(AI105)-AF105*VLOOKUP(X105,折旧码!B:D,3,FALSE),2)</f>
        <v>#N/A</v>
      </c>
    </row>
    <row r="106" spans="1:62" x14ac:dyDescent="0.35">
      <c r="A106" s="3"/>
      <c r="B106" s="3"/>
      <c r="C106" s="3"/>
      <c r="D106" s="3"/>
      <c r="E106" s="3"/>
      <c r="F106" s="3"/>
      <c r="G106" s="3"/>
      <c r="H106" s="3"/>
      <c r="I106" s="8"/>
      <c r="J106" s="8"/>
      <c r="K106" s="8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8"/>
      <c r="AE106" s="8"/>
      <c r="AF106" s="3"/>
      <c r="AG106" s="3"/>
      <c r="AH106" s="3"/>
      <c r="AI106" s="3"/>
      <c r="AJ106" s="3"/>
      <c r="AK106" s="3"/>
      <c r="AL106" s="3"/>
      <c r="AM106" s="3"/>
      <c r="AN106" s="4" t="b">
        <f>COUNTIF(资产分类!B:B,以前年度!A106)=1</f>
        <v>0</v>
      </c>
      <c r="AO106" s="4" t="b">
        <f>COUNTIF(单位编码!C:C,H106)=1</f>
        <v>0</v>
      </c>
      <c r="AP106" s="4" t="e">
        <f t="shared" si="27"/>
        <v>#VALUE!</v>
      </c>
      <c r="AQ106" s="4" t="b">
        <f>COUNTIF(业务范围!B:B,以前年度!L106)=1</f>
        <v>0</v>
      </c>
      <c r="AR106" s="4" t="b">
        <f>COUNTIF(成本中心!B:B,以前年度!M106)=1</f>
        <v>0</v>
      </c>
      <c r="AS106" s="4" t="b">
        <f>COUNTIF(成本中心!B:B,以前年度!N106)=1</f>
        <v>0</v>
      </c>
      <c r="AT106" s="4" t="b">
        <f>COUNTIF(资产状态!B:B,Q106)=1</f>
        <v>0</v>
      </c>
      <c r="AU106" s="4" t="b">
        <f>COUNTIF(资产增加、减少方式!B:C,以前年度!R106)=1</f>
        <v>0</v>
      </c>
      <c r="AV106" s="4" t="b">
        <f t="shared" si="28"/>
        <v>1</v>
      </c>
      <c r="AW106" s="4" t="b">
        <f>COUNTIF(折旧码!B:B,以前年度!X106)=1</f>
        <v>0</v>
      </c>
      <c r="AX106" s="5" t="b">
        <f t="shared" si="18"/>
        <v>0</v>
      </c>
      <c r="AY106" s="59" t="e">
        <f>IF(((2015-LEFT(AD106,4))*12+12-MID(AD106,5,2)+1)/(Z106*12+AB106)&gt;1,AF106*(1-VLOOKUP(X106,折旧码!B:D,3,FALSE)),AF106*(1-VLOOKUP(X106,折旧码!B:D,3,FALSE))*((2015-LEFT(AD106,4))*12+12-MID(AD106,5,2)+1)/(Z106*12+AB106))</f>
        <v>#VALUE!</v>
      </c>
      <c r="AZ106" s="60" t="e">
        <f t="shared" si="19"/>
        <v>#VALUE!</v>
      </c>
      <c r="BA106" s="5" t="e">
        <f>IF(((2015-LEFT(AD106,4))*12+12-MID(AD106,5,2)+1)/(Z106*12+AB106)&gt;1,0, AF106*(1-VLOOKUP(X106,折旧码!B:D,3,FALSE))*(12/(Z106*12+AB106)))</f>
        <v>#VALUE!</v>
      </c>
      <c r="BB106" s="2" t="e">
        <f t="shared" si="20"/>
        <v>#VALUE!</v>
      </c>
      <c r="BC106" s="2">
        <f t="shared" si="21"/>
        <v>0</v>
      </c>
      <c r="BD106" s="2" t="e">
        <f t="shared" si="22"/>
        <v>#VALUE!</v>
      </c>
      <c r="BE106" s="4" t="e">
        <f t="shared" si="23"/>
        <v>#VALUE!</v>
      </c>
      <c r="BF106" s="56" t="e">
        <f t="shared" si="24"/>
        <v>#VALUE!</v>
      </c>
      <c r="BG106" s="56" t="e">
        <f>IF(BE106="否",0,AF106*(1-VLOOKUP(X106,折旧码!B:D,3,FALSE))/BC106)</f>
        <v>#VALUE!</v>
      </c>
      <c r="BH106" s="56" t="e">
        <f t="shared" si="25"/>
        <v>#VALUE!</v>
      </c>
      <c r="BI106" s="4" t="e">
        <f>IF(OR(BE106="否",BC106&lt;=BD106),ROUND(AF106-ABS(AG106)-ABS(AI106)-AF106*VLOOKUP(X106,折旧码!B:D,3,FALSE),2)=0,ROUND(AF106-ABS(AG106)-ABS(AI106)-AF106*VLOOKUP(X106,折旧码!B:D,3,FALSE),2)&lt;&gt;0)</f>
        <v>#VALUE!</v>
      </c>
      <c r="BJ106" s="4" t="e">
        <f>ROUND(AF106-ABS(AG106)-ABS(AI106)-AF106*VLOOKUP(X106,折旧码!B:D,3,FALSE),2)</f>
        <v>#N/A</v>
      </c>
    </row>
    <row r="107" spans="1:62" x14ac:dyDescent="0.35">
      <c r="A107" s="3"/>
      <c r="B107" s="3"/>
      <c r="C107" s="3"/>
      <c r="D107" s="3"/>
      <c r="E107" s="3"/>
      <c r="F107" s="3"/>
      <c r="G107" s="3"/>
      <c r="H107" s="3"/>
      <c r="I107" s="8"/>
      <c r="J107" s="8"/>
      <c r="K107" s="8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8"/>
      <c r="AE107" s="8"/>
      <c r="AF107" s="3"/>
      <c r="AG107" s="3"/>
      <c r="AH107" s="3"/>
      <c r="AI107" s="3"/>
      <c r="AJ107" s="3"/>
      <c r="AK107" s="3"/>
      <c r="AL107" s="3"/>
      <c r="AM107" s="3"/>
      <c r="AN107" s="4" t="b">
        <f>COUNTIF(资产分类!B:B,以前年度!A107)=1</f>
        <v>0</v>
      </c>
      <c r="AO107" s="4" t="b">
        <f>COUNTIF(单位编码!C:C,H107)=1</f>
        <v>0</v>
      </c>
      <c r="AP107" s="4" t="e">
        <f t="shared" si="27"/>
        <v>#VALUE!</v>
      </c>
      <c r="AQ107" s="4" t="b">
        <f>COUNTIF(业务范围!B:B,以前年度!L107)=1</f>
        <v>0</v>
      </c>
      <c r="AR107" s="4" t="b">
        <f>COUNTIF(成本中心!B:B,以前年度!M107)=1</f>
        <v>0</v>
      </c>
      <c r="AS107" s="4" t="b">
        <f>COUNTIF(成本中心!B:B,以前年度!N107)=1</f>
        <v>0</v>
      </c>
      <c r="AT107" s="4" t="b">
        <f>COUNTIF(资产状态!B:B,Q107)=1</f>
        <v>0</v>
      </c>
      <c r="AU107" s="4" t="b">
        <f>COUNTIF(资产增加、减少方式!B:C,以前年度!R107)=1</f>
        <v>0</v>
      </c>
      <c r="AV107" s="4" t="b">
        <f t="shared" si="28"/>
        <v>1</v>
      </c>
      <c r="AW107" s="4" t="b">
        <f>COUNTIF(折旧码!B:B,以前年度!X107)=1</f>
        <v>0</v>
      </c>
      <c r="AX107" s="5" t="b">
        <f t="shared" si="18"/>
        <v>0</v>
      </c>
      <c r="AY107" s="59" t="e">
        <f>IF(((2015-LEFT(AD107,4))*12+12-MID(AD107,5,2)+1)/(Z107*12+AB107)&gt;1,AF107*(1-VLOOKUP(X107,折旧码!B:D,3,FALSE)),AF107*(1-VLOOKUP(X107,折旧码!B:D,3,FALSE))*((2015-LEFT(AD107,4))*12+12-MID(AD107,5,2)+1)/(Z107*12+AB107))</f>
        <v>#VALUE!</v>
      </c>
      <c r="AZ107" s="60" t="e">
        <f t="shared" si="19"/>
        <v>#VALUE!</v>
      </c>
      <c r="BA107" s="5" t="e">
        <f>IF(((2015-LEFT(AD107,4))*12+12-MID(AD107,5,2)+1)/(Z107*12+AB107)&gt;1,0, AF107*(1-VLOOKUP(X107,折旧码!B:D,3,FALSE))*(12/(Z107*12+AB107)))</f>
        <v>#VALUE!</v>
      </c>
      <c r="BB107" s="2" t="e">
        <f t="shared" si="20"/>
        <v>#VALUE!</v>
      </c>
      <c r="BC107" s="2">
        <f t="shared" si="21"/>
        <v>0</v>
      </c>
      <c r="BD107" s="2" t="e">
        <f t="shared" si="22"/>
        <v>#VALUE!</v>
      </c>
      <c r="BE107" s="4" t="e">
        <f t="shared" si="23"/>
        <v>#VALUE!</v>
      </c>
      <c r="BF107" s="56" t="e">
        <f t="shared" si="24"/>
        <v>#VALUE!</v>
      </c>
      <c r="BG107" s="56" t="e">
        <f>IF(BE107="否",0,AF107*(1-VLOOKUP(X107,折旧码!B:D,3,FALSE))/BC107)</f>
        <v>#VALUE!</v>
      </c>
      <c r="BH107" s="56" t="e">
        <f t="shared" si="25"/>
        <v>#VALUE!</v>
      </c>
      <c r="BI107" s="4" t="e">
        <f>IF(OR(BE107="否",BC107&lt;=BD107),ROUND(AF107-ABS(AG107)-ABS(AI107)-AF107*VLOOKUP(X107,折旧码!B:D,3,FALSE),2)=0,ROUND(AF107-ABS(AG107)-ABS(AI107)-AF107*VLOOKUP(X107,折旧码!B:D,3,FALSE),2)&lt;&gt;0)</f>
        <v>#VALUE!</v>
      </c>
      <c r="BJ107" s="4" t="e">
        <f>ROUND(AF107-ABS(AG107)-ABS(AI107)-AF107*VLOOKUP(X107,折旧码!B:D,3,FALSE),2)</f>
        <v>#N/A</v>
      </c>
    </row>
    <row r="108" spans="1:62" x14ac:dyDescent="0.35">
      <c r="A108" s="3"/>
      <c r="B108" s="3"/>
      <c r="C108" s="3"/>
      <c r="D108" s="3"/>
      <c r="E108" s="3"/>
      <c r="F108" s="3"/>
      <c r="G108" s="3"/>
      <c r="H108" s="3"/>
      <c r="I108" s="8"/>
      <c r="J108" s="8"/>
      <c r="K108" s="8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8"/>
      <c r="AE108" s="8"/>
      <c r="AF108" s="3"/>
      <c r="AG108" s="3"/>
      <c r="AH108" s="3"/>
      <c r="AI108" s="3"/>
      <c r="AJ108" s="3"/>
      <c r="AK108" s="3"/>
      <c r="AL108" s="3"/>
      <c r="AM108" s="3"/>
      <c r="AN108" s="4" t="b">
        <f>COUNTIF(资产分类!B:B,以前年度!A108)=1</f>
        <v>0</v>
      </c>
      <c r="AO108" s="4" t="b">
        <f>COUNTIF(单位编码!C:C,H108)=1</f>
        <v>0</v>
      </c>
      <c r="AP108" s="4" t="e">
        <f t="shared" si="27"/>
        <v>#VALUE!</v>
      </c>
      <c r="AQ108" s="4" t="b">
        <f>COUNTIF(业务范围!B:B,以前年度!L108)=1</f>
        <v>0</v>
      </c>
      <c r="AR108" s="4" t="b">
        <f>COUNTIF(成本中心!B:B,以前年度!M108)=1</f>
        <v>0</v>
      </c>
      <c r="AS108" s="4" t="b">
        <f>COUNTIF(成本中心!B:B,以前年度!N108)=1</f>
        <v>0</v>
      </c>
      <c r="AT108" s="4" t="b">
        <f>COUNTIF(资产状态!B:B,Q108)=1</f>
        <v>0</v>
      </c>
      <c r="AU108" s="4" t="b">
        <f>COUNTIF(资产增加、减少方式!B:C,以前年度!R108)=1</f>
        <v>0</v>
      </c>
      <c r="AV108" s="4" t="b">
        <f t="shared" si="28"/>
        <v>1</v>
      </c>
      <c r="AW108" s="4" t="b">
        <f>COUNTIF(折旧码!B:B,以前年度!X108)=1</f>
        <v>0</v>
      </c>
      <c r="AX108" s="5" t="b">
        <f t="shared" si="18"/>
        <v>0</v>
      </c>
      <c r="AY108" s="59" t="e">
        <f>IF(((2015-LEFT(AD108,4))*12+12-MID(AD108,5,2)+1)/(Z108*12+AB108)&gt;1,AF108*(1-VLOOKUP(X108,折旧码!B:D,3,FALSE)),AF108*(1-VLOOKUP(X108,折旧码!B:D,3,FALSE))*((2015-LEFT(AD108,4))*12+12-MID(AD108,5,2)+1)/(Z108*12+AB108))</f>
        <v>#VALUE!</v>
      </c>
      <c r="AZ108" s="60" t="e">
        <f t="shared" si="19"/>
        <v>#VALUE!</v>
      </c>
      <c r="BA108" s="5" t="e">
        <f>IF(((2015-LEFT(AD108,4))*12+12-MID(AD108,5,2)+1)/(Z108*12+AB108)&gt;1,0, AF108*(1-VLOOKUP(X108,折旧码!B:D,3,FALSE))*(12/(Z108*12+AB108)))</f>
        <v>#VALUE!</v>
      </c>
      <c r="BB108" s="2" t="e">
        <f t="shared" si="20"/>
        <v>#VALUE!</v>
      </c>
      <c r="BC108" s="2">
        <f t="shared" si="21"/>
        <v>0</v>
      </c>
      <c r="BD108" s="2" t="e">
        <f t="shared" si="22"/>
        <v>#VALUE!</v>
      </c>
      <c r="BE108" s="4" t="e">
        <f t="shared" si="23"/>
        <v>#VALUE!</v>
      </c>
      <c r="BF108" s="56" t="e">
        <f t="shared" si="24"/>
        <v>#VALUE!</v>
      </c>
      <c r="BG108" s="56" t="e">
        <f>IF(BE108="否",0,AF108*(1-VLOOKUP(X108,折旧码!B:D,3,FALSE))/BC108)</f>
        <v>#VALUE!</v>
      </c>
      <c r="BH108" s="56" t="e">
        <f t="shared" si="25"/>
        <v>#VALUE!</v>
      </c>
      <c r="BI108" s="4" t="e">
        <f>IF(OR(BE108="否",BC108&lt;=BD108),ROUND(AF108-ABS(AG108)-ABS(AI108)-AF108*VLOOKUP(X108,折旧码!B:D,3,FALSE),2)=0,ROUND(AF108-ABS(AG108)-ABS(AI108)-AF108*VLOOKUP(X108,折旧码!B:D,3,FALSE),2)&lt;&gt;0)</f>
        <v>#VALUE!</v>
      </c>
      <c r="BJ108" s="4" t="e">
        <f>ROUND(AF108-ABS(AG108)-ABS(AI108)-AF108*VLOOKUP(X108,折旧码!B:D,3,FALSE),2)</f>
        <v>#N/A</v>
      </c>
    </row>
    <row r="109" spans="1:62" x14ac:dyDescent="0.35">
      <c r="A109" s="3"/>
      <c r="B109" s="3"/>
      <c r="C109" s="3"/>
      <c r="D109" s="3"/>
      <c r="E109" s="3"/>
      <c r="F109" s="3"/>
      <c r="G109" s="3"/>
      <c r="H109" s="3"/>
      <c r="I109" s="8"/>
      <c r="J109" s="8"/>
      <c r="K109" s="8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8"/>
      <c r="AE109" s="8"/>
      <c r="AF109" s="3"/>
      <c r="AG109" s="3"/>
      <c r="AH109" s="3"/>
      <c r="AI109" s="3"/>
      <c r="AJ109" s="3"/>
      <c r="AK109" s="3"/>
      <c r="AL109" s="3"/>
      <c r="AM109" s="3"/>
      <c r="AN109" s="4" t="b">
        <f>COUNTIF(资产分类!B:B,以前年度!A109)=1</f>
        <v>0</v>
      </c>
      <c r="AO109" s="4" t="b">
        <f>COUNTIF(单位编码!C:C,H109)=1</f>
        <v>0</v>
      </c>
      <c r="AP109" s="4" t="e">
        <f t="shared" si="27"/>
        <v>#VALUE!</v>
      </c>
      <c r="AQ109" s="4" t="b">
        <f>COUNTIF(业务范围!B:B,以前年度!L109)=1</f>
        <v>0</v>
      </c>
      <c r="AR109" s="4" t="b">
        <f>COUNTIF(成本中心!B:B,以前年度!M109)=1</f>
        <v>0</v>
      </c>
      <c r="AS109" s="4" t="b">
        <f>COUNTIF(成本中心!B:B,以前年度!N109)=1</f>
        <v>0</v>
      </c>
      <c r="AT109" s="4" t="b">
        <f>COUNTIF(资产状态!B:B,Q109)=1</f>
        <v>0</v>
      </c>
      <c r="AU109" s="4" t="b">
        <f>COUNTIF(资产增加、减少方式!B:C,以前年度!R109)=1</f>
        <v>0</v>
      </c>
      <c r="AV109" s="4" t="b">
        <f t="shared" si="28"/>
        <v>1</v>
      </c>
      <c r="AW109" s="4" t="b">
        <f>COUNTIF(折旧码!B:B,以前年度!X109)=1</f>
        <v>0</v>
      </c>
      <c r="AX109" s="5" t="b">
        <f t="shared" si="18"/>
        <v>0</v>
      </c>
      <c r="AY109" s="59" t="e">
        <f>IF(((2015-LEFT(AD109,4))*12+12-MID(AD109,5,2)+1)/(Z109*12+AB109)&gt;1,AF109*(1-VLOOKUP(X109,折旧码!B:D,3,FALSE)),AF109*(1-VLOOKUP(X109,折旧码!B:D,3,FALSE))*((2015-LEFT(AD109,4))*12+12-MID(AD109,5,2)+1)/(Z109*12+AB109))</f>
        <v>#VALUE!</v>
      </c>
      <c r="AZ109" s="60" t="e">
        <f t="shared" si="19"/>
        <v>#VALUE!</v>
      </c>
      <c r="BA109" s="5" t="e">
        <f>IF(((2015-LEFT(AD109,4))*12+12-MID(AD109,5,2)+1)/(Z109*12+AB109)&gt;1,0, AF109*(1-VLOOKUP(X109,折旧码!B:D,3,FALSE))*(12/(Z109*12+AB109)))</f>
        <v>#VALUE!</v>
      </c>
      <c r="BB109" s="2" t="e">
        <f t="shared" si="20"/>
        <v>#VALUE!</v>
      </c>
      <c r="BC109" s="2">
        <f t="shared" si="21"/>
        <v>0</v>
      </c>
      <c r="BD109" s="2" t="e">
        <f t="shared" si="22"/>
        <v>#VALUE!</v>
      </c>
      <c r="BE109" s="4" t="e">
        <f t="shared" si="23"/>
        <v>#VALUE!</v>
      </c>
      <c r="BF109" s="56" t="e">
        <f t="shared" si="24"/>
        <v>#VALUE!</v>
      </c>
      <c r="BG109" s="56" t="e">
        <f>IF(BE109="否",0,AF109*(1-VLOOKUP(X109,折旧码!B:D,3,FALSE))/BC109)</f>
        <v>#VALUE!</v>
      </c>
      <c r="BH109" s="56" t="e">
        <f t="shared" si="25"/>
        <v>#VALUE!</v>
      </c>
      <c r="BI109" s="4" t="e">
        <f>IF(OR(BE109="否",BC109&lt;=BD109),ROUND(AF109-ABS(AG109)-ABS(AI109)-AF109*VLOOKUP(X109,折旧码!B:D,3,FALSE),2)=0,ROUND(AF109-ABS(AG109)-ABS(AI109)-AF109*VLOOKUP(X109,折旧码!B:D,3,FALSE),2)&lt;&gt;0)</f>
        <v>#VALUE!</v>
      </c>
      <c r="BJ109" s="4" t="e">
        <f>ROUND(AF109-ABS(AG109)-ABS(AI109)-AF109*VLOOKUP(X109,折旧码!B:D,3,FALSE),2)</f>
        <v>#N/A</v>
      </c>
    </row>
    <row r="110" spans="1:62" x14ac:dyDescent="0.35">
      <c r="A110" s="3"/>
      <c r="B110" s="3"/>
      <c r="C110" s="3"/>
      <c r="D110" s="3"/>
      <c r="E110" s="3"/>
      <c r="F110" s="3"/>
      <c r="G110" s="3"/>
      <c r="H110" s="3"/>
      <c r="I110" s="8"/>
      <c r="J110" s="8"/>
      <c r="K110" s="8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8"/>
      <c r="AE110" s="8"/>
      <c r="AF110" s="3"/>
      <c r="AG110" s="3"/>
      <c r="AH110" s="3"/>
      <c r="AI110" s="3"/>
      <c r="AJ110" s="3"/>
      <c r="AK110" s="3"/>
      <c r="AL110" s="3"/>
      <c r="AM110" s="3"/>
      <c r="AN110" s="4" t="b">
        <f>COUNTIF(资产分类!B:B,以前年度!A110)=1</f>
        <v>0</v>
      </c>
      <c r="AO110" s="4" t="b">
        <f>COUNTIF(单位编码!C:C,H110)=1</f>
        <v>0</v>
      </c>
      <c r="AP110" s="4" t="e">
        <f t="shared" si="27"/>
        <v>#VALUE!</v>
      </c>
      <c r="AQ110" s="4" t="b">
        <f>COUNTIF(业务范围!B:B,以前年度!L110)=1</f>
        <v>0</v>
      </c>
      <c r="AR110" s="4" t="b">
        <f>COUNTIF(成本中心!B:B,以前年度!M110)=1</f>
        <v>0</v>
      </c>
      <c r="AS110" s="4" t="b">
        <f>COUNTIF(成本中心!B:B,以前年度!N110)=1</f>
        <v>0</v>
      </c>
      <c r="AT110" s="4" t="b">
        <f>COUNTIF(资产状态!B:B,Q110)=1</f>
        <v>0</v>
      </c>
      <c r="AU110" s="4" t="b">
        <f>COUNTIF(资产增加、减少方式!B:C,以前年度!R110)=1</f>
        <v>0</v>
      </c>
      <c r="AV110" s="4" t="b">
        <f t="shared" si="28"/>
        <v>1</v>
      </c>
      <c r="AW110" s="4" t="b">
        <f>COUNTIF(折旧码!B:B,以前年度!X110)=1</f>
        <v>0</v>
      </c>
      <c r="AX110" s="5" t="b">
        <f t="shared" si="18"/>
        <v>0</v>
      </c>
      <c r="AY110" s="59" t="e">
        <f>IF(((2015-LEFT(AD110,4))*12+12-MID(AD110,5,2)+1)/(Z110*12+AB110)&gt;1,AF110*(1-VLOOKUP(X110,折旧码!B:D,3,FALSE)),AF110*(1-VLOOKUP(X110,折旧码!B:D,3,FALSE))*((2015-LEFT(AD110,4))*12+12-MID(AD110,5,2)+1)/(Z110*12+AB110))</f>
        <v>#VALUE!</v>
      </c>
      <c r="AZ110" s="60" t="e">
        <f t="shared" si="19"/>
        <v>#VALUE!</v>
      </c>
      <c r="BA110" s="5" t="e">
        <f>IF(((2015-LEFT(AD110,4))*12+12-MID(AD110,5,2)+1)/(Z110*12+AB110)&gt;1,0, AF110*(1-VLOOKUP(X110,折旧码!B:D,3,FALSE))*(12/(Z110*12+AB110)))</f>
        <v>#VALUE!</v>
      </c>
      <c r="BB110" s="2" t="e">
        <f t="shared" si="20"/>
        <v>#VALUE!</v>
      </c>
      <c r="BC110" s="2">
        <f t="shared" si="21"/>
        <v>0</v>
      </c>
      <c r="BD110" s="2" t="e">
        <f t="shared" si="22"/>
        <v>#VALUE!</v>
      </c>
      <c r="BE110" s="4" t="e">
        <f t="shared" si="23"/>
        <v>#VALUE!</v>
      </c>
      <c r="BF110" s="56" t="e">
        <f t="shared" si="24"/>
        <v>#VALUE!</v>
      </c>
      <c r="BG110" s="56" t="e">
        <f>IF(BE110="否",0,AF110*(1-VLOOKUP(X110,折旧码!B:D,3,FALSE))/BC110)</f>
        <v>#VALUE!</v>
      </c>
      <c r="BH110" s="56" t="e">
        <f t="shared" si="25"/>
        <v>#VALUE!</v>
      </c>
      <c r="BI110" s="4" t="e">
        <f>IF(OR(BE110="否",BC110&lt;=BD110),ROUND(AF110-ABS(AG110)-ABS(AI110)-AF110*VLOOKUP(X110,折旧码!B:D,3,FALSE),2)=0,ROUND(AF110-ABS(AG110)-ABS(AI110)-AF110*VLOOKUP(X110,折旧码!B:D,3,FALSE),2)&lt;&gt;0)</f>
        <v>#VALUE!</v>
      </c>
      <c r="BJ110" s="4" t="e">
        <f>ROUND(AF110-ABS(AG110)-ABS(AI110)-AF110*VLOOKUP(X110,折旧码!B:D,3,FALSE),2)</f>
        <v>#N/A</v>
      </c>
    </row>
    <row r="111" spans="1:62" x14ac:dyDescent="0.35">
      <c r="A111" s="3"/>
      <c r="B111" s="3"/>
      <c r="C111" s="3"/>
      <c r="D111" s="3"/>
      <c r="E111" s="3"/>
      <c r="F111" s="3"/>
      <c r="G111" s="3"/>
      <c r="H111" s="3"/>
      <c r="I111" s="8"/>
      <c r="J111" s="8"/>
      <c r="K111" s="8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8"/>
      <c r="AE111" s="8"/>
      <c r="AF111" s="3"/>
      <c r="AG111" s="3"/>
      <c r="AH111" s="3"/>
      <c r="AI111" s="3"/>
      <c r="AJ111" s="3"/>
      <c r="AK111" s="3"/>
      <c r="AL111" s="3"/>
      <c r="AM111" s="3"/>
      <c r="AN111" s="4" t="b">
        <f>COUNTIF(资产分类!B:B,以前年度!A111)=1</f>
        <v>0</v>
      </c>
      <c r="AO111" s="4" t="b">
        <f>COUNTIF(单位编码!C:C,H111)=1</f>
        <v>0</v>
      </c>
      <c r="AP111" s="4" t="e">
        <f t="shared" si="27"/>
        <v>#VALUE!</v>
      </c>
      <c r="AQ111" s="4" t="b">
        <f>COUNTIF(业务范围!B:B,以前年度!L111)=1</f>
        <v>0</v>
      </c>
      <c r="AR111" s="4" t="b">
        <f>COUNTIF(成本中心!B:B,以前年度!M111)=1</f>
        <v>0</v>
      </c>
      <c r="AS111" s="4" t="b">
        <f>COUNTIF(成本中心!B:B,以前年度!N111)=1</f>
        <v>0</v>
      </c>
      <c r="AT111" s="4" t="b">
        <f>COUNTIF(资产状态!B:B,Q111)=1</f>
        <v>0</v>
      </c>
      <c r="AU111" s="4" t="b">
        <f>COUNTIF(资产增加、减少方式!B:C,以前年度!R111)=1</f>
        <v>0</v>
      </c>
      <c r="AV111" s="4" t="b">
        <f t="shared" si="28"/>
        <v>1</v>
      </c>
      <c r="AW111" s="4" t="b">
        <f>COUNTIF(折旧码!B:B,以前年度!X111)=1</f>
        <v>0</v>
      </c>
      <c r="AX111" s="5" t="b">
        <f t="shared" si="18"/>
        <v>0</v>
      </c>
      <c r="AY111" s="59" t="e">
        <f>IF(((2015-LEFT(AD111,4))*12+12-MID(AD111,5,2)+1)/(Z111*12+AB111)&gt;1,AF111*(1-VLOOKUP(X111,折旧码!B:D,3,FALSE)),AF111*(1-VLOOKUP(X111,折旧码!B:D,3,FALSE))*((2015-LEFT(AD111,4))*12+12-MID(AD111,5,2)+1)/(Z111*12+AB111))</f>
        <v>#VALUE!</v>
      </c>
      <c r="AZ111" s="60" t="e">
        <f t="shared" si="19"/>
        <v>#VALUE!</v>
      </c>
      <c r="BA111" s="5" t="e">
        <f>IF(((2015-LEFT(AD111,4))*12+12-MID(AD111,5,2)+1)/(Z111*12+AB111)&gt;1,0, AF111*(1-VLOOKUP(X111,折旧码!B:D,3,FALSE))*(12/(Z111*12+AB111)))</f>
        <v>#VALUE!</v>
      </c>
      <c r="BB111" s="2" t="e">
        <f t="shared" si="20"/>
        <v>#VALUE!</v>
      </c>
      <c r="BC111" s="2">
        <f t="shared" si="21"/>
        <v>0</v>
      </c>
      <c r="BD111" s="2" t="e">
        <f t="shared" si="22"/>
        <v>#VALUE!</v>
      </c>
      <c r="BE111" s="4" t="e">
        <f t="shared" si="23"/>
        <v>#VALUE!</v>
      </c>
      <c r="BF111" s="56" t="e">
        <f t="shared" si="24"/>
        <v>#VALUE!</v>
      </c>
      <c r="BG111" s="56" t="e">
        <f>IF(BE111="否",0,AF111*(1-VLOOKUP(X111,折旧码!B:D,3,FALSE))/BC111)</f>
        <v>#VALUE!</v>
      </c>
      <c r="BH111" s="56" t="e">
        <f t="shared" si="25"/>
        <v>#VALUE!</v>
      </c>
      <c r="BI111" s="4" t="e">
        <f>IF(OR(BE111="否",BC111&lt;=BD111),ROUND(AF111-ABS(AG111)-ABS(AI111)-AF111*VLOOKUP(X111,折旧码!B:D,3,FALSE),2)=0,ROUND(AF111-ABS(AG111)-ABS(AI111)-AF111*VLOOKUP(X111,折旧码!B:D,3,FALSE),2)&lt;&gt;0)</f>
        <v>#VALUE!</v>
      </c>
      <c r="BJ111" s="4" t="e">
        <f>ROUND(AF111-ABS(AG111)-ABS(AI111)-AF111*VLOOKUP(X111,折旧码!B:D,3,FALSE),2)</f>
        <v>#N/A</v>
      </c>
    </row>
    <row r="112" spans="1:62" x14ac:dyDescent="0.35">
      <c r="A112" s="3"/>
      <c r="B112" s="3"/>
      <c r="C112" s="3"/>
      <c r="D112" s="3"/>
      <c r="E112" s="3"/>
      <c r="F112" s="3"/>
      <c r="G112" s="3"/>
      <c r="H112" s="3"/>
      <c r="I112" s="8"/>
      <c r="J112" s="8"/>
      <c r="K112" s="8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8"/>
      <c r="AE112" s="8"/>
      <c r="AF112" s="3"/>
      <c r="AG112" s="3"/>
      <c r="AH112" s="3"/>
      <c r="AI112" s="3"/>
      <c r="AJ112" s="3"/>
      <c r="AK112" s="3"/>
      <c r="AL112" s="3"/>
      <c r="AM112" s="3"/>
      <c r="AN112" s="4" t="b">
        <f>COUNTIF(资产分类!B:B,以前年度!A112)=1</f>
        <v>0</v>
      </c>
      <c r="AO112" s="4" t="b">
        <f>COUNTIF(单位编码!C:C,H112)=1</f>
        <v>0</v>
      </c>
      <c r="AP112" s="4" t="e">
        <f t="shared" si="27"/>
        <v>#VALUE!</v>
      </c>
      <c r="AQ112" s="4" t="b">
        <f>COUNTIF(业务范围!B:B,以前年度!L112)=1</f>
        <v>0</v>
      </c>
      <c r="AR112" s="4" t="b">
        <f>COUNTIF(成本中心!B:B,以前年度!M112)=1</f>
        <v>0</v>
      </c>
      <c r="AS112" s="4" t="b">
        <f>COUNTIF(成本中心!B:B,以前年度!N112)=1</f>
        <v>0</v>
      </c>
      <c r="AT112" s="4" t="b">
        <f>COUNTIF(资产状态!B:B,Q112)=1</f>
        <v>0</v>
      </c>
      <c r="AU112" s="4" t="b">
        <f>COUNTIF(资产增加、减少方式!B:C,以前年度!R112)=1</f>
        <v>0</v>
      </c>
      <c r="AV112" s="4" t="b">
        <f t="shared" si="28"/>
        <v>1</v>
      </c>
      <c r="AW112" s="4" t="b">
        <f>COUNTIF(折旧码!B:B,以前年度!X112)=1</f>
        <v>0</v>
      </c>
      <c r="AX112" s="5" t="b">
        <f t="shared" si="18"/>
        <v>0</v>
      </c>
      <c r="AY112" s="59" t="e">
        <f>IF(((2015-LEFT(AD112,4))*12+12-MID(AD112,5,2)+1)/(Z112*12+AB112)&gt;1,AF112*(1-VLOOKUP(X112,折旧码!B:D,3,FALSE)),AF112*(1-VLOOKUP(X112,折旧码!B:D,3,FALSE))*((2015-LEFT(AD112,4))*12+12-MID(AD112,5,2)+1)/(Z112*12+AB112))</f>
        <v>#VALUE!</v>
      </c>
      <c r="AZ112" s="60" t="e">
        <f t="shared" si="19"/>
        <v>#VALUE!</v>
      </c>
      <c r="BA112" s="5" t="e">
        <f>IF(((2015-LEFT(AD112,4))*12+12-MID(AD112,5,2)+1)/(Z112*12+AB112)&gt;1,0, AF112*(1-VLOOKUP(X112,折旧码!B:D,3,FALSE))*(12/(Z112*12+AB112)))</f>
        <v>#VALUE!</v>
      </c>
      <c r="BB112" s="2" t="e">
        <f t="shared" si="20"/>
        <v>#VALUE!</v>
      </c>
      <c r="BC112" s="2">
        <f t="shared" si="21"/>
        <v>0</v>
      </c>
      <c r="BD112" s="2" t="e">
        <f t="shared" si="22"/>
        <v>#VALUE!</v>
      </c>
      <c r="BE112" s="4" t="e">
        <f t="shared" si="23"/>
        <v>#VALUE!</v>
      </c>
      <c r="BF112" s="56" t="e">
        <f t="shared" si="24"/>
        <v>#VALUE!</v>
      </c>
      <c r="BG112" s="56" t="e">
        <f>IF(BE112="否",0,AF112*(1-VLOOKUP(X112,折旧码!B:D,3,FALSE))/BC112)</f>
        <v>#VALUE!</v>
      </c>
      <c r="BH112" s="56" t="e">
        <f t="shared" si="25"/>
        <v>#VALUE!</v>
      </c>
      <c r="BI112" s="4" t="e">
        <f>IF(OR(BE112="否",BC112&lt;=BD112),ROUND(AF112-ABS(AG112)-ABS(AI112)-AF112*VLOOKUP(X112,折旧码!B:D,3,FALSE),2)=0,ROUND(AF112-ABS(AG112)-ABS(AI112)-AF112*VLOOKUP(X112,折旧码!B:D,3,FALSE),2)&lt;&gt;0)</f>
        <v>#VALUE!</v>
      </c>
      <c r="BJ112" s="4" t="e">
        <f>ROUND(AF112-ABS(AG112)-ABS(AI112)-AF112*VLOOKUP(X112,折旧码!B:D,3,FALSE),2)</f>
        <v>#N/A</v>
      </c>
    </row>
    <row r="113" spans="1:62" x14ac:dyDescent="0.35">
      <c r="A113" s="3"/>
      <c r="B113" s="3"/>
      <c r="C113" s="3"/>
      <c r="D113" s="3"/>
      <c r="E113" s="3"/>
      <c r="F113" s="3"/>
      <c r="G113" s="3"/>
      <c r="H113" s="3"/>
      <c r="I113" s="8"/>
      <c r="J113" s="8"/>
      <c r="K113" s="8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8"/>
      <c r="AE113" s="8"/>
      <c r="AF113" s="3"/>
      <c r="AG113" s="3"/>
      <c r="AH113" s="3"/>
      <c r="AI113" s="3"/>
      <c r="AJ113" s="3"/>
      <c r="AK113" s="3"/>
      <c r="AL113" s="3"/>
      <c r="AM113" s="3"/>
      <c r="AN113" s="4" t="b">
        <f>COUNTIF(资产分类!B:B,以前年度!A113)=1</f>
        <v>0</v>
      </c>
      <c r="AO113" s="4" t="b">
        <f>COUNTIF(单位编码!C:C,H113)=1</f>
        <v>0</v>
      </c>
      <c r="AP113" s="4" t="e">
        <f t="shared" si="27"/>
        <v>#VALUE!</v>
      </c>
      <c r="AQ113" s="4" t="b">
        <f>COUNTIF(业务范围!B:B,以前年度!L113)=1</f>
        <v>0</v>
      </c>
      <c r="AR113" s="4" t="b">
        <f>COUNTIF(成本中心!B:B,以前年度!M113)=1</f>
        <v>0</v>
      </c>
      <c r="AS113" s="4" t="b">
        <f>COUNTIF(成本中心!B:B,以前年度!N113)=1</f>
        <v>0</v>
      </c>
      <c r="AT113" s="4" t="b">
        <f>COUNTIF(资产状态!B:B,Q113)=1</f>
        <v>0</v>
      </c>
      <c r="AU113" s="4" t="b">
        <f>COUNTIF(资产增加、减少方式!B:C,以前年度!R113)=1</f>
        <v>0</v>
      </c>
      <c r="AV113" s="4" t="b">
        <f t="shared" si="28"/>
        <v>1</v>
      </c>
      <c r="AW113" s="4" t="b">
        <f>COUNTIF(折旧码!B:B,以前年度!X113)=1</f>
        <v>0</v>
      </c>
      <c r="AX113" s="5" t="b">
        <f t="shared" si="18"/>
        <v>0</v>
      </c>
      <c r="AY113" s="59" t="e">
        <f>IF(((2015-LEFT(AD113,4))*12+12-MID(AD113,5,2)+1)/(Z113*12+AB113)&gt;1,AF113*(1-VLOOKUP(X113,折旧码!B:D,3,FALSE)),AF113*(1-VLOOKUP(X113,折旧码!B:D,3,FALSE))*((2015-LEFT(AD113,4))*12+12-MID(AD113,5,2)+1)/(Z113*12+AB113))</f>
        <v>#VALUE!</v>
      </c>
      <c r="AZ113" s="60" t="e">
        <f t="shared" si="19"/>
        <v>#VALUE!</v>
      </c>
      <c r="BA113" s="5" t="e">
        <f>IF(((2015-LEFT(AD113,4))*12+12-MID(AD113,5,2)+1)/(Z113*12+AB113)&gt;1,0, AF113*(1-VLOOKUP(X113,折旧码!B:D,3,FALSE))*(12/(Z113*12+AB113)))</f>
        <v>#VALUE!</v>
      </c>
      <c r="BB113" s="2" t="e">
        <f t="shared" si="20"/>
        <v>#VALUE!</v>
      </c>
      <c r="BC113" s="2">
        <f t="shared" si="21"/>
        <v>0</v>
      </c>
      <c r="BD113" s="2" t="e">
        <f t="shared" si="22"/>
        <v>#VALUE!</v>
      </c>
      <c r="BE113" s="4" t="e">
        <f t="shared" si="23"/>
        <v>#VALUE!</v>
      </c>
      <c r="BF113" s="56" t="e">
        <f t="shared" si="24"/>
        <v>#VALUE!</v>
      </c>
      <c r="BG113" s="56" t="e">
        <f>IF(BE113="否",0,AF113*(1-VLOOKUP(X113,折旧码!B:D,3,FALSE))/BC113)</f>
        <v>#VALUE!</v>
      </c>
      <c r="BH113" s="56" t="e">
        <f t="shared" si="25"/>
        <v>#VALUE!</v>
      </c>
      <c r="BI113" s="4" t="e">
        <f>IF(OR(BE113="否",BC113&lt;=BD113),ROUND(AF113-ABS(AG113)-ABS(AI113)-AF113*VLOOKUP(X113,折旧码!B:D,3,FALSE),2)=0,ROUND(AF113-ABS(AG113)-ABS(AI113)-AF113*VLOOKUP(X113,折旧码!B:D,3,FALSE),2)&lt;&gt;0)</f>
        <v>#VALUE!</v>
      </c>
      <c r="BJ113" s="4" t="e">
        <f>ROUND(AF113-ABS(AG113)-ABS(AI113)-AF113*VLOOKUP(X113,折旧码!B:D,3,FALSE),2)</f>
        <v>#N/A</v>
      </c>
    </row>
    <row r="114" spans="1:62" x14ac:dyDescent="0.35">
      <c r="A114" s="3"/>
      <c r="B114" s="3"/>
      <c r="C114" s="3"/>
      <c r="D114" s="3"/>
      <c r="E114" s="3"/>
      <c r="F114" s="3"/>
      <c r="G114" s="3"/>
      <c r="H114" s="3"/>
      <c r="I114" s="8"/>
      <c r="J114" s="8"/>
      <c r="K114" s="8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8"/>
      <c r="AE114" s="8"/>
      <c r="AF114" s="3"/>
      <c r="AG114" s="3"/>
      <c r="AH114" s="3"/>
      <c r="AI114" s="3"/>
      <c r="AJ114" s="3"/>
      <c r="AK114" s="3"/>
      <c r="AL114" s="3"/>
      <c r="AM114" s="3"/>
      <c r="AN114" s="4" t="b">
        <f>COUNTIF(资产分类!B:B,以前年度!A114)=1</f>
        <v>0</v>
      </c>
      <c r="AO114" s="4" t="b">
        <f>COUNTIF(单位编码!C:C,H114)=1</f>
        <v>0</v>
      </c>
      <c r="AP114" s="4" t="e">
        <f t="shared" si="27"/>
        <v>#VALUE!</v>
      </c>
      <c r="AQ114" s="4" t="b">
        <f>COUNTIF(业务范围!B:B,以前年度!L114)=1</f>
        <v>0</v>
      </c>
      <c r="AR114" s="4" t="b">
        <f>COUNTIF(成本中心!B:B,以前年度!M114)=1</f>
        <v>0</v>
      </c>
      <c r="AS114" s="4" t="b">
        <f>COUNTIF(成本中心!B:B,以前年度!N114)=1</f>
        <v>0</v>
      </c>
      <c r="AT114" s="4" t="b">
        <f>COUNTIF(资产状态!B:B,Q114)=1</f>
        <v>0</v>
      </c>
      <c r="AU114" s="4" t="b">
        <f>COUNTIF(资产增加、减少方式!B:C,以前年度!R114)=1</f>
        <v>0</v>
      </c>
      <c r="AV114" s="4" t="b">
        <f t="shared" si="28"/>
        <v>1</v>
      </c>
      <c r="AW114" s="4" t="b">
        <f>COUNTIF(折旧码!B:B,以前年度!X114)=1</f>
        <v>0</v>
      </c>
      <c r="AX114" s="5" t="b">
        <f t="shared" si="18"/>
        <v>0</v>
      </c>
      <c r="AY114" s="59" t="e">
        <f>IF(((2015-LEFT(AD114,4))*12+12-MID(AD114,5,2)+1)/(Z114*12+AB114)&gt;1,AF114*(1-VLOOKUP(X114,折旧码!B:D,3,FALSE)),AF114*(1-VLOOKUP(X114,折旧码!B:D,3,FALSE))*((2015-LEFT(AD114,4))*12+12-MID(AD114,5,2)+1)/(Z114*12+AB114))</f>
        <v>#VALUE!</v>
      </c>
      <c r="AZ114" s="60" t="e">
        <f t="shared" si="19"/>
        <v>#VALUE!</v>
      </c>
      <c r="BA114" s="5" t="e">
        <f>IF(((2015-LEFT(AD114,4))*12+12-MID(AD114,5,2)+1)/(Z114*12+AB114)&gt;1,0, AF114*(1-VLOOKUP(X114,折旧码!B:D,3,FALSE))*(12/(Z114*12+AB114)))</f>
        <v>#VALUE!</v>
      </c>
      <c r="BB114" s="2" t="e">
        <f t="shared" si="20"/>
        <v>#VALUE!</v>
      </c>
      <c r="BC114" s="2">
        <f t="shared" si="21"/>
        <v>0</v>
      </c>
      <c r="BD114" s="2" t="e">
        <f t="shared" si="22"/>
        <v>#VALUE!</v>
      </c>
      <c r="BE114" s="4" t="e">
        <f t="shared" si="23"/>
        <v>#VALUE!</v>
      </c>
      <c r="BF114" s="56" t="e">
        <f t="shared" si="24"/>
        <v>#VALUE!</v>
      </c>
      <c r="BG114" s="56" t="e">
        <f>IF(BE114="否",0,AF114*(1-VLOOKUP(X114,折旧码!B:D,3,FALSE))/BC114)</f>
        <v>#VALUE!</v>
      </c>
      <c r="BH114" s="56" t="e">
        <f t="shared" si="25"/>
        <v>#VALUE!</v>
      </c>
      <c r="BI114" s="4" t="e">
        <f>IF(OR(BE114="否",BC114&lt;=BD114),ROUND(AF114-ABS(AG114)-ABS(AI114)-AF114*VLOOKUP(X114,折旧码!B:D,3,FALSE),2)=0,ROUND(AF114-ABS(AG114)-ABS(AI114)-AF114*VLOOKUP(X114,折旧码!B:D,3,FALSE),2)&lt;&gt;0)</f>
        <v>#VALUE!</v>
      </c>
      <c r="BJ114" s="4" t="e">
        <f>ROUND(AF114-ABS(AG114)-ABS(AI114)-AF114*VLOOKUP(X114,折旧码!B:D,3,FALSE),2)</f>
        <v>#N/A</v>
      </c>
    </row>
    <row r="115" spans="1:62" x14ac:dyDescent="0.35">
      <c r="A115" s="3"/>
      <c r="B115" s="3"/>
      <c r="C115" s="3"/>
      <c r="D115" s="3"/>
      <c r="E115" s="3"/>
      <c r="F115" s="3"/>
      <c r="G115" s="3"/>
      <c r="H115" s="3"/>
      <c r="I115" s="8"/>
      <c r="J115" s="8"/>
      <c r="K115" s="8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8"/>
      <c r="AE115" s="8"/>
      <c r="AF115" s="3"/>
      <c r="AG115" s="3"/>
      <c r="AH115" s="3"/>
      <c r="AI115" s="3"/>
      <c r="AJ115" s="3"/>
      <c r="AK115" s="3"/>
      <c r="AL115" s="3"/>
      <c r="AM115" s="3"/>
      <c r="AN115" s="4" t="b">
        <f>COUNTIF(资产分类!B:B,以前年度!A115)=1</f>
        <v>0</v>
      </c>
      <c r="AO115" s="4" t="b">
        <f>COUNTIF(单位编码!C:C,H115)=1</f>
        <v>0</v>
      </c>
      <c r="AP115" s="4" t="e">
        <f t="shared" si="27"/>
        <v>#VALUE!</v>
      </c>
      <c r="AQ115" s="4" t="b">
        <f>COUNTIF(业务范围!B:B,以前年度!L115)=1</f>
        <v>0</v>
      </c>
      <c r="AR115" s="4" t="b">
        <f>COUNTIF(成本中心!B:B,以前年度!M115)=1</f>
        <v>0</v>
      </c>
      <c r="AS115" s="4" t="b">
        <f>COUNTIF(成本中心!B:B,以前年度!N115)=1</f>
        <v>0</v>
      </c>
      <c r="AT115" s="4" t="b">
        <f>COUNTIF(资产状态!B:B,Q115)=1</f>
        <v>0</v>
      </c>
      <c r="AU115" s="4" t="b">
        <f>COUNTIF(资产增加、减少方式!B:C,以前年度!R115)=1</f>
        <v>0</v>
      </c>
      <c r="AV115" s="4" t="b">
        <f t="shared" si="28"/>
        <v>1</v>
      </c>
      <c r="AW115" s="4" t="b">
        <f>COUNTIF(折旧码!B:B,以前年度!X115)=1</f>
        <v>0</v>
      </c>
      <c r="AX115" s="5" t="b">
        <f t="shared" si="18"/>
        <v>0</v>
      </c>
      <c r="AY115" s="59" t="e">
        <f>IF(((2015-LEFT(AD115,4))*12+12-MID(AD115,5,2)+1)/(Z115*12+AB115)&gt;1,AF115*(1-VLOOKUP(X115,折旧码!B:D,3,FALSE)),AF115*(1-VLOOKUP(X115,折旧码!B:D,3,FALSE))*((2015-LEFT(AD115,4))*12+12-MID(AD115,5,2)+1)/(Z115*12+AB115))</f>
        <v>#VALUE!</v>
      </c>
      <c r="AZ115" s="60" t="e">
        <f t="shared" si="19"/>
        <v>#VALUE!</v>
      </c>
      <c r="BA115" s="5" t="e">
        <f>IF(((2015-LEFT(AD115,4))*12+12-MID(AD115,5,2)+1)/(Z115*12+AB115)&gt;1,0, AF115*(1-VLOOKUP(X115,折旧码!B:D,3,FALSE))*(12/(Z115*12+AB115)))</f>
        <v>#VALUE!</v>
      </c>
      <c r="BB115" s="2" t="e">
        <f t="shared" si="20"/>
        <v>#VALUE!</v>
      </c>
      <c r="BC115" s="2">
        <f t="shared" si="21"/>
        <v>0</v>
      </c>
      <c r="BD115" s="2" t="e">
        <f t="shared" si="22"/>
        <v>#VALUE!</v>
      </c>
      <c r="BE115" s="4" t="e">
        <f t="shared" si="23"/>
        <v>#VALUE!</v>
      </c>
      <c r="BF115" s="56" t="e">
        <f t="shared" si="24"/>
        <v>#VALUE!</v>
      </c>
      <c r="BG115" s="56" t="e">
        <f>IF(BE115="否",0,AF115*(1-VLOOKUP(X115,折旧码!B:D,3,FALSE))/BC115)</f>
        <v>#VALUE!</v>
      </c>
      <c r="BH115" s="56" t="e">
        <f t="shared" si="25"/>
        <v>#VALUE!</v>
      </c>
      <c r="BI115" s="4" t="e">
        <f>IF(OR(BE115="否",BC115&lt;=BD115),ROUND(AF115-ABS(AG115)-ABS(AI115)-AF115*VLOOKUP(X115,折旧码!B:D,3,FALSE),2)=0,ROUND(AF115-ABS(AG115)-ABS(AI115)-AF115*VLOOKUP(X115,折旧码!B:D,3,FALSE),2)&lt;&gt;0)</f>
        <v>#VALUE!</v>
      </c>
      <c r="BJ115" s="4" t="e">
        <f>ROUND(AF115-ABS(AG115)-ABS(AI115)-AF115*VLOOKUP(X115,折旧码!B:D,3,FALSE),2)</f>
        <v>#N/A</v>
      </c>
    </row>
    <row r="116" spans="1:62" x14ac:dyDescent="0.35">
      <c r="A116" s="3"/>
      <c r="B116" s="3"/>
      <c r="C116" s="3"/>
      <c r="D116" s="3"/>
      <c r="E116" s="3"/>
      <c r="F116" s="3"/>
      <c r="G116" s="3"/>
      <c r="H116" s="3"/>
      <c r="I116" s="8"/>
      <c r="J116" s="8"/>
      <c r="K116" s="8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8"/>
      <c r="AE116" s="8"/>
      <c r="AF116" s="3"/>
      <c r="AG116" s="3"/>
      <c r="AH116" s="3"/>
      <c r="AI116" s="3"/>
      <c r="AJ116" s="3"/>
      <c r="AK116" s="3"/>
      <c r="AL116" s="3"/>
      <c r="AM116" s="3"/>
      <c r="AN116" s="4" t="b">
        <f>COUNTIF(资产分类!B:B,以前年度!A116)=1</f>
        <v>0</v>
      </c>
      <c r="AO116" s="4" t="b">
        <f>COUNTIF(单位编码!C:C,H116)=1</f>
        <v>0</v>
      </c>
      <c r="AP116" s="4" t="e">
        <f t="shared" si="27"/>
        <v>#VALUE!</v>
      </c>
      <c r="AQ116" s="4" t="b">
        <f>COUNTIF(业务范围!B:B,以前年度!L116)=1</f>
        <v>0</v>
      </c>
      <c r="AR116" s="4" t="b">
        <f>COUNTIF(成本中心!B:B,以前年度!M116)=1</f>
        <v>0</v>
      </c>
      <c r="AS116" s="4" t="b">
        <f>COUNTIF(成本中心!B:B,以前年度!N116)=1</f>
        <v>0</v>
      </c>
      <c r="AT116" s="4" t="b">
        <f>COUNTIF(资产状态!B:B,Q116)=1</f>
        <v>0</v>
      </c>
      <c r="AU116" s="4" t="b">
        <f>COUNTIF(资产增加、减少方式!B:C,以前年度!R116)=1</f>
        <v>0</v>
      </c>
      <c r="AV116" s="4" t="b">
        <f t="shared" si="28"/>
        <v>1</v>
      </c>
      <c r="AW116" s="4" t="b">
        <f>COUNTIF(折旧码!B:B,以前年度!X116)=1</f>
        <v>0</v>
      </c>
      <c r="AX116" s="5" t="b">
        <f t="shared" si="18"/>
        <v>0</v>
      </c>
      <c r="AY116" s="59" t="e">
        <f>IF(((2015-LEFT(AD116,4))*12+12-MID(AD116,5,2)+1)/(Z116*12+AB116)&gt;1,AF116*(1-VLOOKUP(X116,折旧码!B:D,3,FALSE)),AF116*(1-VLOOKUP(X116,折旧码!B:D,3,FALSE))*((2015-LEFT(AD116,4))*12+12-MID(AD116,5,2)+1)/(Z116*12+AB116))</f>
        <v>#VALUE!</v>
      </c>
      <c r="AZ116" s="60" t="e">
        <f t="shared" si="19"/>
        <v>#VALUE!</v>
      </c>
      <c r="BA116" s="5" t="e">
        <f>IF(((2015-LEFT(AD116,4))*12+12-MID(AD116,5,2)+1)/(Z116*12+AB116)&gt;1,0, AF116*(1-VLOOKUP(X116,折旧码!B:D,3,FALSE))*(12/(Z116*12+AB116)))</f>
        <v>#VALUE!</v>
      </c>
      <c r="BB116" s="2" t="e">
        <f t="shared" si="20"/>
        <v>#VALUE!</v>
      </c>
      <c r="BC116" s="2">
        <f t="shared" si="21"/>
        <v>0</v>
      </c>
      <c r="BD116" s="2" t="e">
        <f t="shared" si="22"/>
        <v>#VALUE!</v>
      </c>
      <c r="BE116" s="4" t="e">
        <f t="shared" si="23"/>
        <v>#VALUE!</v>
      </c>
      <c r="BF116" s="56" t="e">
        <f t="shared" si="24"/>
        <v>#VALUE!</v>
      </c>
      <c r="BG116" s="56" t="e">
        <f>IF(BE116="否",0,AF116*(1-VLOOKUP(X116,折旧码!B:D,3,FALSE))/BC116)</f>
        <v>#VALUE!</v>
      </c>
      <c r="BH116" s="56" t="e">
        <f t="shared" si="25"/>
        <v>#VALUE!</v>
      </c>
      <c r="BI116" s="4" t="e">
        <f>IF(OR(BE116="否",BC116&lt;=BD116),ROUND(AF116-ABS(AG116)-ABS(AI116)-AF116*VLOOKUP(X116,折旧码!B:D,3,FALSE),2)=0,ROUND(AF116-ABS(AG116)-ABS(AI116)-AF116*VLOOKUP(X116,折旧码!B:D,3,FALSE),2)&lt;&gt;0)</f>
        <v>#VALUE!</v>
      </c>
      <c r="BJ116" s="4" t="e">
        <f>ROUND(AF116-ABS(AG116)-ABS(AI116)-AF116*VLOOKUP(X116,折旧码!B:D,3,FALSE),2)</f>
        <v>#N/A</v>
      </c>
    </row>
    <row r="117" spans="1:62" x14ac:dyDescent="0.35">
      <c r="A117" s="3"/>
      <c r="B117" s="3"/>
      <c r="C117" s="3"/>
      <c r="D117" s="3"/>
      <c r="E117" s="3"/>
      <c r="F117" s="3"/>
      <c r="G117" s="3"/>
      <c r="H117" s="3"/>
      <c r="I117" s="8"/>
      <c r="J117" s="8"/>
      <c r="K117" s="8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8"/>
      <c r="AE117" s="8"/>
      <c r="AF117" s="3"/>
      <c r="AG117" s="3"/>
      <c r="AH117" s="3"/>
      <c r="AI117" s="3"/>
      <c r="AJ117" s="3"/>
      <c r="AK117" s="3"/>
      <c r="AL117" s="3"/>
      <c r="AM117" s="3"/>
      <c r="AN117" s="4" t="b">
        <f>COUNTIF(资产分类!B:B,以前年度!A117)=1</f>
        <v>0</v>
      </c>
      <c r="AO117" s="4" t="b">
        <f>COUNTIF(单位编码!C:C,H117)=1</f>
        <v>0</v>
      </c>
      <c r="AP117" s="4" t="e">
        <f t="shared" si="27"/>
        <v>#VALUE!</v>
      </c>
      <c r="AQ117" s="4" t="b">
        <f>COUNTIF(业务范围!B:B,以前年度!L117)=1</f>
        <v>0</v>
      </c>
      <c r="AR117" s="4" t="b">
        <f>COUNTIF(成本中心!B:B,以前年度!M117)=1</f>
        <v>0</v>
      </c>
      <c r="AS117" s="4" t="b">
        <f>COUNTIF(成本中心!B:B,以前年度!N117)=1</f>
        <v>0</v>
      </c>
      <c r="AT117" s="4" t="b">
        <f>COUNTIF(资产状态!B:B,Q117)=1</f>
        <v>0</v>
      </c>
      <c r="AU117" s="4" t="b">
        <f>COUNTIF(资产增加、减少方式!B:C,以前年度!R117)=1</f>
        <v>0</v>
      </c>
      <c r="AV117" s="4" t="b">
        <f t="shared" si="28"/>
        <v>1</v>
      </c>
      <c r="AW117" s="4" t="b">
        <f>COUNTIF(折旧码!B:B,以前年度!X117)=1</f>
        <v>0</v>
      </c>
      <c r="AX117" s="5" t="b">
        <f t="shared" si="18"/>
        <v>0</v>
      </c>
      <c r="AY117" s="59" t="e">
        <f>IF(((2015-LEFT(AD117,4))*12+12-MID(AD117,5,2)+1)/(Z117*12+AB117)&gt;1,AF117*(1-VLOOKUP(X117,折旧码!B:D,3,FALSE)),AF117*(1-VLOOKUP(X117,折旧码!B:D,3,FALSE))*((2015-LEFT(AD117,4))*12+12-MID(AD117,5,2)+1)/(Z117*12+AB117))</f>
        <v>#VALUE!</v>
      </c>
      <c r="AZ117" s="60" t="e">
        <f t="shared" si="19"/>
        <v>#VALUE!</v>
      </c>
      <c r="BA117" s="5" t="e">
        <f>IF(((2015-LEFT(AD117,4))*12+12-MID(AD117,5,2)+1)/(Z117*12+AB117)&gt;1,0, AF117*(1-VLOOKUP(X117,折旧码!B:D,3,FALSE))*(12/(Z117*12+AB117)))</f>
        <v>#VALUE!</v>
      </c>
      <c r="BB117" s="2" t="e">
        <f t="shared" si="20"/>
        <v>#VALUE!</v>
      </c>
      <c r="BC117" s="2">
        <f t="shared" si="21"/>
        <v>0</v>
      </c>
      <c r="BD117" s="2" t="e">
        <f t="shared" si="22"/>
        <v>#VALUE!</v>
      </c>
      <c r="BE117" s="4" t="e">
        <f t="shared" si="23"/>
        <v>#VALUE!</v>
      </c>
      <c r="BF117" s="56" t="e">
        <f t="shared" si="24"/>
        <v>#VALUE!</v>
      </c>
      <c r="BG117" s="56" t="e">
        <f>IF(BE117="否",0,AF117*(1-VLOOKUP(X117,折旧码!B:D,3,FALSE))/BC117)</f>
        <v>#VALUE!</v>
      </c>
      <c r="BH117" s="56" t="e">
        <f t="shared" si="25"/>
        <v>#VALUE!</v>
      </c>
      <c r="BI117" s="4" t="e">
        <f>IF(OR(BE117="否",BC117&lt;=BD117),ROUND(AF117-ABS(AG117)-ABS(AI117)-AF117*VLOOKUP(X117,折旧码!B:D,3,FALSE),2)=0,ROUND(AF117-ABS(AG117)-ABS(AI117)-AF117*VLOOKUP(X117,折旧码!B:D,3,FALSE),2)&lt;&gt;0)</f>
        <v>#VALUE!</v>
      </c>
      <c r="BJ117" s="4" t="e">
        <f>ROUND(AF117-ABS(AG117)-ABS(AI117)-AF117*VLOOKUP(X117,折旧码!B:D,3,FALSE),2)</f>
        <v>#N/A</v>
      </c>
    </row>
    <row r="118" spans="1:62" x14ac:dyDescent="0.35">
      <c r="A118" s="3"/>
      <c r="B118" s="3"/>
      <c r="C118" s="3"/>
      <c r="D118" s="3"/>
      <c r="E118" s="3"/>
      <c r="F118" s="3"/>
      <c r="G118" s="3"/>
      <c r="H118" s="3"/>
      <c r="I118" s="8"/>
      <c r="J118" s="8"/>
      <c r="K118" s="8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8"/>
      <c r="AE118" s="8"/>
      <c r="AF118" s="3"/>
      <c r="AG118" s="3"/>
      <c r="AH118" s="3"/>
      <c r="AI118" s="3"/>
      <c r="AJ118" s="3"/>
      <c r="AK118" s="3"/>
      <c r="AL118" s="3"/>
      <c r="AM118" s="3"/>
      <c r="AN118" s="4" t="b">
        <f>COUNTIF(资产分类!B:B,以前年度!A118)=1</f>
        <v>0</v>
      </c>
      <c r="AO118" s="4" t="b">
        <f>COUNTIF(单位编码!C:C,H118)=1</f>
        <v>0</v>
      </c>
      <c r="AP118" s="4" t="e">
        <f t="shared" si="27"/>
        <v>#VALUE!</v>
      </c>
      <c r="AQ118" s="4" t="b">
        <f>COUNTIF(业务范围!B:B,以前年度!L118)=1</f>
        <v>0</v>
      </c>
      <c r="AR118" s="4" t="b">
        <f>COUNTIF(成本中心!B:B,以前年度!M118)=1</f>
        <v>0</v>
      </c>
      <c r="AS118" s="4" t="b">
        <f>COUNTIF(成本中心!B:B,以前年度!N118)=1</f>
        <v>0</v>
      </c>
      <c r="AT118" s="4" t="b">
        <f>COUNTIF(资产状态!B:B,Q118)=1</f>
        <v>0</v>
      </c>
      <c r="AU118" s="4" t="b">
        <f>COUNTIF(资产增加、减少方式!B:C,以前年度!R118)=1</f>
        <v>0</v>
      </c>
      <c r="AV118" s="4" t="b">
        <f t="shared" si="28"/>
        <v>1</v>
      </c>
      <c r="AW118" s="4" t="b">
        <f>COUNTIF(折旧码!B:B,以前年度!X118)=1</f>
        <v>0</v>
      </c>
      <c r="AX118" s="5" t="b">
        <f t="shared" si="18"/>
        <v>0</v>
      </c>
      <c r="AY118" s="59" t="e">
        <f>IF(((2015-LEFT(AD118,4))*12+12-MID(AD118,5,2)+1)/(Z118*12+AB118)&gt;1,AF118*(1-VLOOKUP(X118,折旧码!B:D,3,FALSE)),AF118*(1-VLOOKUP(X118,折旧码!B:D,3,FALSE))*((2015-LEFT(AD118,4))*12+12-MID(AD118,5,2)+1)/(Z118*12+AB118))</f>
        <v>#VALUE!</v>
      </c>
      <c r="AZ118" s="60" t="e">
        <f t="shared" si="19"/>
        <v>#VALUE!</v>
      </c>
      <c r="BA118" s="5" t="e">
        <f>IF(((2015-LEFT(AD118,4))*12+12-MID(AD118,5,2)+1)/(Z118*12+AB118)&gt;1,0, AF118*(1-VLOOKUP(X118,折旧码!B:D,3,FALSE))*(12/(Z118*12+AB118)))</f>
        <v>#VALUE!</v>
      </c>
      <c r="BB118" s="2" t="e">
        <f t="shared" si="20"/>
        <v>#VALUE!</v>
      </c>
      <c r="BC118" s="2">
        <f t="shared" si="21"/>
        <v>0</v>
      </c>
      <c r="BD118" s="2" t="e">
        <f t="shared" si="22"/>
        <v>#VALUE!</v>
      </c>
      <c r="BE118" s="4" t="e">
        <f t="shared" si="23"/>
        <v>#VALUE!</v>
      </c>
      <c r="BF118" s="56" t="e">
        <f t="shared" si="24"/>
        <v>#VALUE!</v>
      </c>
      <c r="BG118" s="56" t="e">
        <f>IF(BE118="否",0,AF118*(1-VLOOKUP(X118,折旧码!B:D,3,FALSE))/BC118)</f>
        <v>#VALUE!</v>
      </c>
      <c r="BH118" s="56" t="e">
        <f t="shared" si="25"/>
        <v>#VALUE!</v>
      </c>
      <c r="BI118" s="4" t="e">
        <f>IF(OR(BE118="否",BC118&lt;=BD118),ROUND(AF118-ABS(AG118)-ABS(AI118)-AF118*VLOOKUP(X118,折旧码!B:D,3,FALSE),2)=0,ROUND(AF118-ABS(AG118)-ABS(AI118)-AF118*VLOOKUP(X118,折旧码!B:D,3,FALSE),2)&lt;&gt;0)</f>
        <v>#VALUE!</v>
      </c>
      <c r="BJ118" s="4" t="e">
        <f>ROUND(AF118-ABS(AG118)-ABS(AI118)-AF118*VLOOKUP(X118,折旧码!B:D,3,FALSE),2)</f>
        <v>#N/A</v>
      </c>
    </row>
    <row r="119" spans="1:62" x14ac:dyDescent="0.35">
      <c r="A119" s="3"/>
      <c r="B119" s="3"/>
      <c r="C119" s="3"/>
      <c r="D119" s="3"/>
      <c r="E119" s="3"/>
      <c r="F119" s="3"/>
      <c r="G119" s="3"/>
      <c r="H119" s="3"/>
      <c r="I119" s="8"/>
      <c r="J119" s="8"/>
      <c r="K119" s="8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8"/>
      <c r="AE119" s="8"/>
      <c r="AF119" s="3"/>
      <c r="AG119" s="3"/>
      <c r="AH119" s="3"/>
      <c r="AI119" s="3"/>
      <c r="AJ119" s="3"/>
      <c r="AK119" s="3"/>
      <c r="AL119" s="3"/>
      <c r="AM119" s="3"/>
      <c r="AN119" s="4" t="b">
        <f>COUNTIF(资产分类!B:B,以前年度!A119)=1</f>
        <v>0</v>
      </c>
      <c r="AO119" s="4" t="b">
        <f>COUNTIF(单位编码!C:C,H119)=1</f>
        <v>0</v>
      </c>
      <c r="AP119" s="4" t="e">
        <f t="shared" si="27"/>
        <v>#VALUE!</v>
      </c>
      <c r="AQ119" s="4" t="b">
        <f>COUNTIF(业务范围!B:B,以前年度!L119)=1</f>
        <v>0</v>
      </c>
      <c r="AR119" s="4" t="b">
        <f>COUNTIF(成本中心!B:B,以前年度!M119)=1</f>
        <v>0</v>
      </c>
      <c r="AS119" s="4" t="b">
        <f>COUNTIF(成本中心!B:B,以前年度!N119)=1</f>
        <v>0</v>
      </c>
      <c r="AT119" s="4" t="b">
        <f>COUNTIF(资产状态!B:B,Q119)=1</f>
        <v>0</v>
      </c>
      <c r="AU119" s="4" t="b">
        <f>COUNTIF(资产增加、减少方式!B:C,以前年度!R119)=1</f>
        <v>0</v>
      </c>
      <c r="AV119" s="4" t="b">
        <f t="shared" si="28"/>
        <v>1</v>
      </c>
      <c r="AW119" s="4" t="b">
        <f>COUNTIF(折旧码!B:B,以前年度!X119)=1</f>
        <v>0</v>
      </c>
      <c r="AX119" s="5" t="b">
        <f t="shared" si="18"/>
        <v>0</v>
      </c>
      <c r="AY119" s="59" t="e">
        <f>IF(((2015-LEFT(AD119,4))*12+12-MID(AD119,5,2)+1)/(Z119*12+AB119)&gt;1,AF119*(1-VLOOKUP(X119,折旧码!B:D,3,FALSE)),AF119*(1-VLOOKUP(X119,折旧码!B:D,3,FALSE))*((2015-LEFT(AD119,4))*12+12-MID(AD119,5,2)+1)/(Z119*12+AB119))</f>
        <v>#VALUE!</v>
      </c>
      <c r="AZ119" s="60" t="e">
        <f t="shared" si="19"/>
        <v>#VALUE!</v>
      </c>
      <c r="BA119" s="5" t="e">
        <f>IF(((2015-LEFT(AD119,4))*12+12-MID(AD119,5,2)+1)/(Z119*12+AB119)&gt;1,0, AF119*(1-VLOOKUP(X119,折旧码!B:D,3,FALSE))*(12/(Z119*12+AB119)))</f>
        <v>#VALUE!</v>
      </c>
      <c r="BB119" s="2" t="e">
        <f t="shared" si="20"/>
        <v>#VALUE!</v>
      </c>
      <c r="BC119" s="2">
        <f t="shared" si="21"/>
        <v>0</v>
      </c>
      <c r="BD119" s="2" t="e">
        <f t="shared" si="22"/>
        <v>#VALUE!</v>
      </c>
      <c r="BE119" s="4" t="e">
        <f t="shared" si="23"/>
        <v>#VALUE!</v>
      </c>
      <c r="BF119" s="56" t="e">
        <f t="shared" si="24"/>
        <v>#VALUE!</v>
      </c>
      <c r="BG119" s="56" t="e">
        <f>IF(BE119="否",0,AF119*(1-VLOOKUP(X119,折旧码!B:D,3,FALSE))/BC119)</f>
        <v>#VALUE!</v>
      </c>
      <c r="BH119" s="56" t="e">
        <f t="shared" si="25"/>
        <v>#VALUE!</v>
      </c>
      <c r="BI119" s="4" t="e">
        <f>IF(OR(BE119="否",BC119&lt;=BD119),ROUND(AF119-ABS(AG119)-ABS(AI119)-AF119*VLOOKUP(X119,折旧码!B:D,3,FALSE),2)=0,ROUND(AF119-ABS(AG119)-ABS(AI119)-AF119*VLOOKUP(X119,折旧码!B:D,3,FALSE),2)&lt;&gt;0)</f>
        <v>#VALUE!</v>
      </c>
      <c r="BJ119" s="4" t="e">
        <f>ROUND(AF119-ABS(AG119)-ABS(AI119)-AF119*VLOOKUP(X119,折旧码!B:D,3,FALSE),2)</f>
        <v>#N/A</v>
      </c>
    </row>
    <row r="120" spans="1:62" x14ac:dyDescent="0.35">
      <c r="A120" s="3"/>
      <c r="B120" s="3"/>
      <c r="C120" s="3"/>
      <c r="D120" s="3"/>
      <c r="E120" s="3"/>
      <c r="F120" s="3"/>
      <c r="G120" s="3"/>
      <c r="H120" s="3"/>
      <c r="I120" s="8"/>
      <c r="J120" s="8"/>
      <c r="K120" s="8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8"/>
      <c r="AE120" s="8"/>
      <c r="AF120" s="3"/>
      <c r="AG120" s="3"/>
      <c r="AH120" s="3"/>
      <c r="AI120" s="3"/>
      <c r="AJ120" s="3"/>
      <c r="AK120" s="3"/>
      <c r="AL120" s="3"/>
      <c r="AM120" s="3"/>
      <c r="AN120" s="4" t="b">
        <f>COUNTIF(资产分类!B:B,以前年度!A120)=1</f>
        <v>0</v>
      </c>
      <c r="AO120" s="4" t="b">
        <f>COUNTIF(单位编码!C:C,H120)=1</f>
        <v>0</v>
      </c>
      <c r="AP120" s="4" t="e">
        <f t="shared" si="27"/>
        <v>#VALUE!</v>
      </c>
      <c r="AQ120" s="4" t="b">
        <f>COUNTIF(业务范围!B:B,以前年度!L120)=1</f>
        <v>0</v>
      </c>
      <c r="AR120" s="4" t="b">
        <f>COUNTIF(成本中心!B:B,以前年度!M120)=1</f>
        <v>0</v>
      </c>
      <c r="AS120" s="4" t="b">
        <f>COUNTIF(成本中心!B:B,以前年度!N120)=1</f>
        <v>0</v>
      </c>
      <c r="AT120" s="4" t="b">
        <f>COUNTIF(资产状态!B:B,Q120)=1</f>
        <v>0</v>
      </c>
      <c r="AU120" s="4" t="b">
        <f>COUNTIF(资产增加、减少方式!B:C,以前年度!R120)=1</f>
        <v>0</v>
      </c>
      <c r="AV120" s="4" t="b">
        <f t="shared" si="28"/>
        <v>1</v>
      </c>
      <c r="AW120" s="4" t="b">
        <f>COUNTIF(折旧码!B:B,以前年度!X120)=1</f>
        <v>0</v>
      </c>
      <c r="AX120" s="5" t="b">
        <f t="shared" si="18"/>
        <v>0</v>
      </c>
      <c r="AY120" s="59" t="e">
        <f>IF(((2015-LEFT(AD120,4))*12+12-MID(AD120,5,2)+1)/(Z120*12+AB120)&gt;1,AF120*(1-VLOOKUP(X120,折旧码!B:D,3,FALSE)),AF120*(1-VLOOKUP(X120,折旧码!B:D,3,FALSE))*((2015-LEFT(AD120,4))*12+12-MID(AD120,5,2)+1)/(Z120*12+AB120))</f>
        <v>#VALUE!</v>
      </c>
      <c r="AZ120" s="60" t="e">
        <f t="shared" si="19"/>
        <v>#VALUE!</v>
      </c>
      <c r="BA120" s="5" t="e">
        <f>IF(((2015-LEFT(AD120,4))*12+12-MID(AD120,5,2)+1)/(Z120*12+AB120)&gt;1,0, AF120*(1-VLOOKUP(X120,折旧码!B:D,3,FALSE))*(12/(Z120*12+AB120)))</f>
        <v>#VALUE!</v>
      </c>
      <c r="BB120" s="2" t="e">
        <f t="shared" si="20"/>
        <v>#VALUE!</v>
      </c>
      <c r="BC120" s="2">
        <f t="shared" si="21"/>
        <v>0</v>
      </c>
      <c r="BD120" s="2" t="e">
        <f t="shared" si="22"/>
        <v>#VALUE!</v>
      </c>
      <c r="BE120" s="4" t="e">
        <f t="shared" si="23"/>
        <v>#VALUE!</v>
      </c>
      <c r="BF120" s="56" t="e">
        <f t="shared" si="24"/>
        <v>#VALUE!</v>
      </c>
      <c r="BG120" s="56" t="e">
        <f>IF(BE120="否",0,AF120*(1-VLOOKUP(X120,折旧码!B:D,3,FALSE))/BC120)</f>
        <v>#VALUE!</v>
      </c>
      <c r="BH120" s="56" t="e">
        <f t="shared" si="25"/>
        <v>#VALUE!</v>
      </c>
      <c r="BI120" s="4" t="e">
        <f>IF(OR(BE120="否",BC120&lt;=BD120),ROUND(AF120-ABS(AG120)-ABS(AI120)-AF120*VLOOKUP(X120,折旧码!B:D,3,FALSE),2)=0,ROUND(AF120-ABS(AG120)-ABS(AI120)-AF120*VLOOKUP(X120,折旧码!B:D,3,FALSE),2)&lt;&gt;0)</f>
        <v>#VALUE!</v>
      </c>
      <c r="BJ120" s="4" t="e">
        <f>ROUND(AF120-ABS(AG120)-ABS(AI120)-AF120*VLOOKUP(X120,折旧码!B:D,3,FALSE),2)</f>
        <v>#N/A</v>
      </c>
    </row>
    <row r="121" spans="1:62" x14ac:dyDescent="0.35">
      <c r="A121" s="3"/>
      <c r="B121" s="3"/>
      <c r="C121" s="3"/>
      <c r="D121" s="3"/>
      <c r="E121" s="3"/>
      <c r="F121" s="3"/>
      <c r="G121" s="3"/>
      <c r="H121" s="3"/>
      <c r="I121" s="8"/>
      <c r="J121" s="8"/>
      <c r="K121" s="8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8"/>
      <c r="AE121" s="8"/>
      <c r="AF121" s="3"/>
      <c r="AG121" s="3"/>
      <c r="AH121" s="3"/>
      <c r="AI121" s="3"/>
      <c r="AJ121" s="3"/>
      <c r="AK121" s="3"/>
      <c r="AL121" s="3"/>
      <c r="AM121" s="3"/>
      <c r="AN121" s="4" t="b">
        <f>COUNTIF(资产分类!B:B,以前年度!A121)=1</f>
        <v>0</v>
      </c>
      <c r="AO121" s="4" t="b">
        <f>COUNTIF(单位编码!C:C,H121)=1</f>
        <v>0</v>
      </c>
      <c r="AP121" s="4" t="e">
        <f t="shared" si="27"/>
        <v>#VALUE!</v>
      </c>
      <c r="AQ121" s="4" t="b">
        <f>COUNTIF(业务范围!B:B,以前年度!L121)=1</f>
        <v>0</v>
      </c>
      <c r="AR121" s="4" t="b">
        <f>COUNTIF(成本中心!B:B,以前年度!M121)=1</f>
        <v>0</v>
      </c>
      <c r="AS121" s="4" t="b">
        <f>COUNTIF(成本中心!B:B,以前年度!N121)=1</f>
        <v>0</v>
      </c>
      <c r="AT121" s="4" t="b">
        <f>COUNTIF(资产状态!B:B,Q121)=1</f>
        <v>0</v>
      </c>
      <c r="AU121" s="4" t="b">
        <f>COUNTIF(资产增加、减少方式!B:C,以前年度!R121)=1</f>
        <v>0</v>
      </c>
      <c r="AV121" s="4" t="b">
        <f t="shared" si="28"/>
        <v>1</v>
      </c>
      <c r="AW121" s="4" t="b">
        <f>COUNTIF(折旧码!B:B,以前年度!X121)=1</f>
        <v>0</v>
      </c>
      <c r="AX121" s="5" t="b">
        <f t="shared" si="18"/>
        <v>0</v>
      </c>
      <c r="AY121" s="59" t="e">
        <f>IF(((2015-LEFT(AD121,4))*12+12-MID(AD121,5,2)+1)/(Z121*12+AB121)&gt;1,AF121*(1-VLOOKUP(X121,折旧码!B:D,3,FALSE)),AF121*(1-VLOOKUP(X121,折旧码!B:D,3,FALSE))*((2015-LEFT(AD121,4))*12+12-MID(AD121,5,2)+1)/(Z121*12+AB121))</f>
        <v>#VALUE!</v>
      </c>
      <c r="AZ121" s="60" t="e">
        <f t="shared" si="19"/>
        <v>#VALUE!</v>
      </c>
      <c r="BA121" s="5" t="e">
        <f>IF(((2015-LEFT(AD121,4))*12+12-MID(AD121,5,2)+1)/(Z121*12+AB121)&gt;1,0, AF121*(1-VLOOKUP(X121,折旧码!B:D,3,FALSE))*(12/(Z121*12+AB121)))</f>
        <v>#VALUE!</v>
      </c>
      <c r="BB121" s="2" t="e">
        <f t="shared" si="20"/>
        <v>#VALUE!</v>
      </c>
      <c r="BC121" s="2">
        <f t="shared" si="21"/>
        <v>0</v>
      </c>
      <c r="BD121" s="2" t="e">
        <f t="shared" si="22"/>
        <v>#VALUE!</v>
      </c>
      <c r="BE121" s="4" t="e">
        <f t="shared" si="23"/>
        <v>#VALUE!</v>
      </c>
      <c r="BF121" s="56" t="e">
        <f t="shared" si="24"/>
        <v>#VALUE!</v>
      </c>
      <c r="BG121" s="56" t="e">
        <f>IF(BE121="否",0,AF121*(1-VLOOKUP(X121,折旧码!B:D,3,FALSE))/BC121)</f>
        <v>#VALUE!</v>
      </c>
      <c r="BH121" s="56" t="e">
        <f t="shared" si="25"/>
        <v>#VALUE!</v>
      </c>
      <c r="BI121" s="4" t="e">
        <f>IF(OR(BE121="否",BC121&lt;=BD121),ROUND(AF121-ABS(AG121)-ABS(AI121)-AF121*VLOOKUP(X121,折旧码!B:D,3,FALSE),2)=0,ROUND(AF121-ABS(AG121)-ABS(AI121)-AF121*VLOOKUP(X121,折旧码!B:D,3,FALSE),2)&lt;&gt;0)</f>
        <v>#VALUE!</v>
      </c>
      <c r="BJ121" s="4" t="e">
        <f>ROUND(AF121-ABS(AG121)-ABS(AI121)-AF121*VLOOKUP(X121,折旧码!B:D,3,FALSE),2)</f>
        <v>#N/A</v>
      </c>
    </row>
    <row r="122" spans="1:62" x14ac:dyDescent="0.35">
      <c r="A122" s="3"/>
      <c r="B122" s="3"/>
      <c r="C122" s="3"/>
      <c r="D122" s="3"/>
      <c r="E122" s="3"/>
      <c r="F122" s="3"/>
      <c r="G122" s="3"/>
      <c r="H122" s="3"/>
      <c r="I122" s="8"/>
      <c r="J122" s="8"/>
      <c r="K122" s="8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8"/>
      <c r="AE122" s="8"/>
      <c r="AF122" s="3"/>
      <c r="AG122" s="3"/>
      <c r="AH122" s="3"/>
      <c r="AI122" s="3"/>
      <c r="AJ122" s="3"/>
      <c r="AK122" s="3"/>
      <c r="AL122" s="3"/>
      <c r="AM122" s="3"/>
      <c r="AN122" s="4" t="b">
        <f>COUNTIF(资产分类!B:B,以前年度!A122)=1</f>
        <v>0</v>
      </c>
      <c r="AO122" s="4" t="b">
        <f>COUNTIF(单位编码!C:C,H122)=1</f>
        <v>0</v>
      </c>
      <c r="AP122" s="4" t="e">
        <f t="shared" si="27"/>
        <v>#VALUE!</v>
      </c>
      <c r="AQ122" s="4" t="b">
        <f>COUNTIF(业务范围!B:B,以前年度!L122)=1</f>
        <v>0</v>
      </c>
      <c r="AR122" s="4" t="b">
        <f>COUNTIF(成本中心!B:B,以前年度!M122)=1</f>
        <v>0</v>
      </c>
      <c r="AS122" s="4" t="b">
        <f>COUNTIF(成本中心!B:B,以前年度!N122)=1</f>
        <v>0</v>
      </c>
      <c r="AT122" s="4" t="b">
        <f>COUNTIF(资产状态!B:B,Q122)=1</f>
        <v>0</v>
      </c>
      <c r="AU122" s="4" t="b">
        <f>COUNTIF(资产增加、减少方式!B:C,以前年度!R122)=1</f>
        <v>0</v>
      </c>
      <c r="AV122" s="4" t="b">
        <f t="shared" si="28"/>
        <v>1</v>
      </c>
      <c r="AW122" s="4" t="b">
        <f>COUNTIF(折旧码!B:B,以前年度!X122)=1</f>
        <v>0</v>
      </c>
      <c r="AX122" s="5" t="b">
        <f t="shared" si="18"/>
        <v>0</v>
      </c>
      <c r="AY122" s="59" t="e">
        <f>IF(((2015-LEFT(AD122,4))*12+12-MID(AD122,5,2)+1)/(Z122*12+AB122)&gt;1,AF122*(1-VLOOKUP(X122,折旧码!B:D,3,FALSE)),AF122*(1-VLOOKUP(X122,折旧码!B:D,3,FALSE))*((2015-LEFT(AD122,4))*12+12-MID(AD122,5,2)+1)/(Z122*12+AB122))</f>
        <v>#VALUE!</v>
      </c>
      <c r="AZ122" s="60" t="e">
        <f t="shared" si="19"/>
        <v>#VALUE!</v>
      </c>
      <c r="BA122" s="5" t="e">
        <f>IF(((2015-LEFT(AD122,4))*12+12-MID(AD122,5,2)+1)/(Z122*12+AB122)&gt;1,0, AF122*(1-VLOOKUP(X122,折旧码!B:D,3,FALSE))*(12/(Z122*12+AB122)))</f>
        <v>#VALUE!</v>
      </c>
      <c r="BB122" s="2" t="e">
        <f t="shared" si="20"/>
        <v>#VALUE!</v>
      </c>
      <c r="BC122" s="2">
        <f t="shared" si="21"/>
        <v>0</v>
      </c>
      <c r="BD122" s="2" t="e">
        <f t="shared" si="22"/>
        <v>#VALUE!</v>
      </c>
      <c r="BE122" s="4" t="e">
        <f t="shared" si="23"/>
        <v>#VALUE!</v>
      </c>
      <c r="BF122" s="56" t="e">
        <f t="shared" si="24"/>
        <v>#VALUE!</v>
      </c>
      <c r="BG122" s="56" t="e">
        <f>IF(BE122="否",0,AF122*(1-VLOOKUP(X122,折旧码!B:D,3,FALSE))/BC122)</f>
        <v>#VALUE!</v>
      </c>
      <c r="BH122" s="56" t="e">
        <f t="shared" si="25"/>
        <v>#VALUE!</v>
      </c>
      <c r="BI122" s="4" t="e">
        <f>IF(OR(BE122="否",BC122&lt;=BD122),ROUND(AF122-ABS(AG122)-ABS(AI122)-AF122*VLOOKUP(X122,折旧码!B:D,3,FALSE),2)=0,ROUND(AF122-ABS(AG122)-ABS(AI122)-AF122*VLOOKUP(X122,折旧码!B:D,3,FALSE),2)&lt;&gt;0)</f>
        <v>#VALUE!</v>
      </c>
      <c r="BJ122" s="4" t="e">
        <f>ROUND(AF122-ABS(AG122)-ABS(AI122)-AF122*VLOOKUP(X122,折旧码!B:D,3,FALSE),2)</f>
        <v>#N/A</v>
      </c>
    </row>
    <row r="123" spans="1:62" x14ac:dyDescent="0.35">
      <c r="A123" s="3"/>
      <c r="B123" s="3"/>
      <c r="C123" s="3"/>
      <c r="D123" s="3"/>
      <c r="E123" s="3"/>
      <c r="F123" s="3"/>
      <c r="G123" s="3"/>
      <c r="H123" s="3"/>
      <c r="I123" s="8"/>
      <c r="J123" s="8"/>
      <c r="K123" s="8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8"/>
      <c r="AE123" s="8"/>
      <c r="AF123" s="3"/>
      <c r="AG123" s="3"/>
      <c r="AH123" s="3"/>
      <c r="AI123" s="3"/>
      <c r="AJ123" s="3"/>
      <c r="AK123" s="3"/>
      <c r="AL123" s="3"/>
      <c r="AM123" s="3"/>
      <c r="AN123" s="4" t="b">
        <f>COUNTIF(资产分类!B:B,以前年度!A123)=1</f>
        <v>0</v>
      </c>
      <c r="AO123" s="4" t="b">
        <f>COUNTIF(单位编码!C:C,H123)=1</f>
        <v>0</v>
      </c>
      <c r="AP123" s="4" t="e">
        <f t="shared" si="27"/>
        <v>#VALUE!</v>
      </c>
      <c r="AQ123" s="4" t="b">
        <f>COUNTIF(业务范围!B:B,以前年度!L123)=1</f>
        <v>0</v>
      </c>
      <c r="AR123" s="4" t="b">
        <f>COUNTIF(成本中心!B:B,以前年度!M123)=1</f>
        <v>0</v>
      </c>
      <c r="AS123" s="4" t="b">
        <f>COUNTIF(成本中心!B:B,以前年度!N123)=1</f>
        <v>0</v>
      </c>
      <c r="AT123" s="4" t="b">
        <f>COUNTIF(资产状态!B:B,Q123)=1</f>
        <v>0</v>
      </c>
      <c r="AU123" s="4" t="b">
        <f>COUNTIF(资产增加、减少方式!B:C,以前年度!R123)=1</f>
        <v>0</v>
      </c>
      <c r="AV123" s="4" t="b">
        <f t="shared" si="28"/>
        <v>1</v>
      </c>
      <c r="AW123" s="4" t="b">
        <f>COUNTIF(折旧码!B:B,以前年度!X123)=1</f>
        <v>0</v>
      </c>
      <c r="AX123" s="5" t="b">
        <f t="shared" si="18"/>
        <v>0</v>
      </c>
      <c r="AY123" s="59" t="e">
        <f>IF(((2015-LEFT(AD123,4))*12+12-MID(AD123,5,2)+1)/(Z123*12+AB123)&gt;1,AF123*(1-VLOOKUP(X123,折旧码!B:D,3,FALSE)),AF123*(1-VLOOKUP(X123,折旧码!B:D,3,FALSE))*((2015-LEFT(AD123,4))*12+12-MID(AD123,5,2)+1)/(Z123*12+AB123))</f>
        <v>#VALUE!</v>
      </c>
      <c r="AZ123" s="60" t="e">
        <f t="shared" si="19"/>
        <v>#VALUE!</v>
      </c>
      <c r="BA123" s="5" t="e">
        <f>IF(((2015-LEFT(AD123,4))*12+12-MID(AD123,5,2)+1)/(Z123*12+AB123)&gt;1,0, AF123*(1-VLOOKUP(X123,折旧码!B:D,3,FALSE))*(12/(Z123*12+AB123)))</f>
        <v>#VALUE!</v>
      </c>
      <c r="BB123" s="2" t="e">
        <f t="shared" si="20"/>
        <v>#VALUE!</v>
      </c>
      <c r="BC123" s="2">
        <f t="shared" si="21"/>
        <v>0</v>
      </c>
      <c r="BD123" s="2" t="e">
        <f t="shared" si="22"/>
        <v>#VALUE!</v>
      </c>
      <c r="BE123" s="4" t="e">
        <f t="shared" si="23"/>
        <v>#VALUE!</v>
      </c>
      <c r="BF123" s="56" t="e">
        <f t="shared" si="24"/>
        <v>#VALUE!</v>
      </c>
      <c r="BG123" s="56" t="e">
        <f>IF(BE123="否",0,AF123*(1-VLOOKUP(X123,折旧码!B:D,3,FALSE))/BC123)</f>
        <v>#VALUE!</v>
      </c>
      <c r="BH123" s="56" t="e">
        <f t="shared" si="25"/>
        <v>#VALUE!</v>
      </c>
      <c r="BI123" s="4" t="e">
        <f>IF(OR(BE123="否",BC123&lt;=BD123),ROUND(AF123-ABS(AG123)-ABS(AI123)-AF123*VLOOKUP(X123,折旧码!B:D,3,FALSE),2)=0,ROUND(AF123-ABS(AG123)-ABS(AI123)-AF123*VLOOKUP(X123,折旧码!B:D,3,FALSE),2)&lt;&gt;0)</f>
        <v>#VALUE!</v>
      </c>
      <c r="BJ123" s="4" t="e">
        <f>ROUND(AF123-ABS(AG123)-ABS(AI123)-AF123*VLOOKUP(X123,折旧码!B:D,3,FALSE),2)</f>
        <v>#N/A</v>
      </c>
    </row>
    <row r="124" spans="1:62" x14ac:dyDescent="0.35">
      <c r="A124" s="3"/>
      <c r="B124" s="3"/>
      <c r="C124" s="3"/>
      <c r="D124" s="3"/>
      <c r="E124" s="3"/>
      <c r="F124" s="3"/>
      <c r="G124" s="3"/>
      <c r="H124" s="3"/>
      <c r="I124" s="8"/>
      <c r="J124" s="8"/>
      <c r="K124" s="8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8"/>
      <c r="AE124" s="8"/>
      <c r="AF124" s="3"/>
      <c r="AG124" s="3"/>
      <c r="AH124" s="3"/>
      <c r="AI124" s="3"/>
      <c r="AJ124" s="3"/>
      <c r="AK124" s="3"/>
      <c r="AL124" s="3"/>
      <c r="AM124" s="3"/>
      <c r="AN124" s="4" t="b">
        <f>COUNTIF(资产分类!B:B,以前年度!A124)=1</f>
        <v>0</v>
      </c>
      <c r="AO124" s="4" t="b">
        <f>COUNTIF(单位编码!C:C,H124)=1</f>
        <v>0</v>
      </c>
      <c r="AP124" s="4" t="e">
        <f t="shared" si="27"/>
        <v>#VALUE!</v>
      </c>
      <c r="AQ124" s="4" t="b">
        <f>COUNTIF(业务范围!B:B,以前年度!L124)=1</f>
        <v>0</v>
      </c>
      <c r="AR124" s="4" t="b">
        <f>COUNTIF(成本中心!B:B,以前年度!M124)=1</f>
        <v>0</v>
      </c>
      <c r="AS124" s="4" t="b">
        <f>COUNTIF(成本中心!B:B,以前年度!N124)=1</f>
        <v>0</v>
      </c>
      <c r="AT124" s="4" t="b">
        <f>COUNTIF(资产状态!B:B,Q124)=1</f>
        <v>0</v>
      </c>
      <c r="AU124" s="4" t="b">
        <f>COUNTIF(资产增加、减少方式!B:C,以前年度!R124)=1</f>
        <v>0</v>
      </c>
      <c r="AV124" s="4" t="b">
        <f t="shared" si="28"/>
        <v>1</v>
      </c>
      <c r="AW124" s="4" t="b">
        <f>COUNTIF(折旧码!B:B,以前年度!X124)=1</f>
        <v>0</v>
      </c>
      <c r="AX124" s="5" t="b">
        <f t="shared" si="18"/>
        <v>0</v>
      </c>
      <c r="AY124" s="59" t="e">
        <f>IF(((2015-LEFT(AD124,4))*12+12-MID(AD124,5,2)+1)/(Z124*12+AB124)&gt;1,AF124*(1-VLOOKUP(X124,折旧码!B:D,3,FALSE)),AF124*(1-VLOOKUP(X124,折旧码!B:D,3,FALSE))*((2015-LEFT(AD124,4))*12+12-MID(AD124,5,2)+1)/(Z124*12+AB124))</f>
        <v>#VALUE!</v>
      </c>
      <c r="AZ124" s="60" t="e">
        <f t="shared" si="19"/>
        <v>#VALUE!</v>
      </c>
      <c r="BA124" s="5" t="e">
        <f>IF(((2015-LEFT(AD124,4))*12+12-MID(AD124,5,2)+1)/(Z124*12+AB124)&gt;1,0, AF124*(1-VLOOKUP(X124,折旧码!B:D,3,FALSE))*(12/(Z124*12+AB124)))</f>
        <v>#VALUE!</v>
      </c>
      <c r="BB124" s="2" t="e">
        <f t="shared" si="20"/>
        <v>#VALUE!</v>
      </c>
      <c r="BC124" s="2">
        <f t="shared" si="21"/>
        <v>0</v>
      </c>
      <c r="BD124" s="2" t="e">
        <f t="shared" si="22"/>
        <v>#VALUE!</v>
      </c>
      <c r="BE124" s="4" t="e">
        <f t="shared" si="23"/>
        <v>#VALUE!</v>
      </c>
      <c r="BF124" s="56" t="e">
        <f t="shared" si="24"/>
        <v>#VALUE!</v>
      </c>
      <c r="BG124" s="56" t="e">
        <f>IF(BE124="否",0,AF124*(1-VLOOKUP(X124,折旧码!B:D,3,FALSE))/BC124)</f>
        <v>#VALUE!</v>
      </c>
      <c r="BH124" s="56" t="e">
        <f t="shared" si="25"/>
        <v>#VALUE!</v>
      </c>
      <c r="BI124" s="4" t="e">
        <f>IF(OR(BE124="否",BC124&lt;=BD124),ROUND(AF124-ABS(AG124)-ABS(AI124)-AF124*VLOOKUP(X124,折旧码!B:D,3,FALSE),2)=0,ROUND(AF124-ABS(AG124)-ABS(AI124)-AF124*VLOOKUP(X124,折旧码!B:D,3,FALSE),2)&lt;&gt;0)</f>
        <v>#VALUE!</v>
      </c>
      <c r="BJ124" s="4" t="e">
        <f>ROUND(AF124-ABS(AG124)-ABS(AI124)-AF124*VLOOKUP(X124,折旧码!B:D,3,FALSE),2)</f>
        <v>#N/A</v>
      </c>
    </row>
    <row r="125" spans="1:62" x14ac:dyDescent="0.35">
      <c r="A125" s="3"/>
      <c r="B125" s="3"/>
      <c r="C125" s="3"/>
      <c r="D125" s="3"/>
      <c r="E125" s="3"/>
      <c r="F125" s="3"/>
      <c r="G125" s="3"/>
      <c r="H125" s="3"/>
      <c r="I125" s="8"/>
      <c r="J125" s="8"/>
      <c r="K125" s="8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8"/>
      <c r="AE125" s="8"/>
      <c r="AF125" s="3"/>
      <c r="AG125" s="3"/>
      <c r="AH125" s="3"/>
      <c r="AI125" s="3"/>
      <c r="AJ125" s="3"/>
      <c r="AK125" s="3"/>
      <c r="AL125" s="3"/>
      <c r="AM125" s="3"/>
      <c r="AN125" s="4" t="b">
        <f>COUNTIF(资产分类!B:B,以前年度!A125)=1</f>
        <v>0</v>
      </c>
      <c r="AO125" s="4" t="b">
        <f>COUNTIF(单位编码!C:C,H125)=1</f>
        <v>0</v>
      </c>
      <c r="AP125" s="4" t="e">
        <f t="shared" si="27"/>
        <v>#VALUE!</v>
      </c>
      <c r="AQ125" s="4" t="b">
        <f>COUNTIF(业务范围!B:B,以前年度!L125)=1</f>
        <v>0</v>
      </c>
      <c r="AR125" s="4" t="b">
        <f>COUNTIF(成本中心!B:B,以前年度!M125)=1</f>
        <v>0</v>
      </c>
      <c r="AS125" s="4" t="b">
        <f>COUNTIF(成本中心!B:B,以前年度!N125)=1</f>
        <v>0</v>
      </c>
      <c r="AT125" s="4" t="b">
        <f>COUNTIF(资产状态!B:B,Q125)=1</f>
        <v>0</v>
      </c>
      <c r="AU125" s="4" t="b">
        <f>COUNTIF(资产增加、减少方式!B:C,以前年度!R125)=1</f>
        <v>0</v>
      </c>
      <c r="AV125" s="4" t="b">
        <f t="shared" si="28"/>
        <v>1</v>
      </c>
      <c r="AW125" s="4" t="b">
        <f>COUNTIF(折旧码!B:B,以前年度!X125)=1</f>
        <v>0</v>
      </c>
      <c r="AX125" s="5" t="b">
        <f t="shared" si="18"/>
        <v>0</v>
      </c>
      <c r="AY125" s="59" t="e">
        <f>IF(((2015-LEFT(AD125,4))*12+12-MID(AD125,5,2)+1)/(Z125*12+AB125)&gt;1,AF125*(1-VLOOKUP(X125,折旧码!B:D,3,FALSE)),AF125*(1-VLOOKUP(X125,折旧码!B:D,3,FALSE))*((2015-LEFT(AD125,4))*12+12-MID(AD125,5,2)+1)/(Z125*12+AB125))</f>
        <v>#VALUE!</v>
      </c>
      <c r="AZ125" s="60" t="e">
        <f t="shared" si="19"/>
        <v>#VALUE!</v>
      </c>
      <c r="BA125" s="5" t="e">
        <f>IF(((2015-LEFT(AD125,4))*12+12-MID(AD125,5,2)+1)/(Z125*12+AB125)&gt;1,0, AF125*(1-VLOOKUP(X125,折旧码!B:D,3,FALSE))*(12/(Z125*12+AB125)))</f>
        <v>#VALUE!</v>
      </c>
      <c r="BB125" s="2" t="e">
        <f t="shared" si="20"/>
        <v>#VALUE!</v>
      </c>
      <c r="BC125" s="2">
        <f t="shared" si="21"/>
        <v>0</v>
      </c>
      <c r="BD125" s="2" t="e">
        <f t="shared" si="22"/>
        <v>#VALUE!</v>
      </c>
      <c r="BE125" s="4" t="e">
        <f t="shared" si="23"/>
        <v>#VALUE!</v>
      </c>
      <c r="BF125" s="56" t="e">
        <f t="shared" si="24"/>
        <v>#VALUE!</v>
      </c>
      <c r="BG125" s="56" t="e">
        <f>IF(BE125="否",0,AF125*(1-VLOOKUP(X125,折旧码!B:D,3,FALSE))/BC125)</f>
        <v>#VALUE!</v>
      </c>
      <c r="BH125" s="56" t="e">
        <f t="shared" si="25"/>
        <v>#VALUE!</v>
      </c>
      <c r="BI125" s="4" t="e">
        <f>IF(OR(BE125="否",BC125&lt;=BD125),ROUND(AF125-ABS(AG125)-ABS(AI125)-AF125*VLOOKUP(X125,折旧码!B:D,3,FALSE),2)=0,ROUND(AF125-ABS(AG125)-ABS(AI125)-AF125*VLOOKUP(X125,折旧码!B:D,3,FALSE),2)&lt;&gt;0)</f>
        <v>#VALUE!</v>
      </c>
      <c r="BJ125" s="4" t="e">
        <f>ROUND(AF125-ABS(AG125)-ABS(AI125)-AF125*VLOOKUP(X125,折旧码!B:D,3,FALSE),2)</f>
        <v>#N/A</v>
      </c>
    </row>
    <row r="126" spans="1:62" x14ac:dyDescent="0.35">
      <c r="A126" s="3"/>
      <c r="B126" s="3"/>
      <c r="C126" s="3"/>
      <c r="D126" s="3"/>
      <c r="E126" s="3"/>
      <c r="F126" s="3"/>
      <c r="G126" s="3"/>
      <c r="H126" s="3"/>
      <c r="I126" s="8"/>
      <c r="J126" s="8"/>
      <c r="K126" s="8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8"/>
      <c r="AE126" s="8"/>
      <c r="AF126" s="3"/>
      <c r="AG126" s="3"/>
      <c r="AH126" s="3"/>
      <c r="AI126" s="3"/>
      <c r="AJ126" s="3"/>
      <c r="AK126" s="3"/>
      <c r="AL126" s="3"/>
      <c r="AM126" s="3"/>
      <c r="AN126" s="4" t="b">
        <f>COUNTIF(资产分类!B:B,以前年度!A126)=1</f>
        <v>0</v>
      </c>
      <c r="AO126" s="4" t="b">
        <f>COUNTIF(单位编码!C:C,H126)=1</f>
        <v>0</v>
      </c>
      <c r="AP126" s="4" t="e">
        <f t="shared" si="27"/>
        <v>#VALUE!</v>
      </c>
      <c r="AQ126" s="4" t="b">
        <f>COUNTIF(业务范围!B:B,以前年度!L126)=1</f>
        <v>0</v>
      </c>
      <c r="AR126" s="4" t="b">
        <f>COUNTIF(成本中心!B:B,以前年度!M126)=1</f>
        <v>0</v>
      </c>
      <c r="AS126" s="4" t="b">
        <f>COUNTIF(成本中心!B:B,以前年度!N126)=1</f>
        <v>0</v>
      </c>
      <c r="AT126" s="4" t="b">
        <f>COUNTIF(资产状态!B:B,Q126)=1</f>
        <v>0</v>
      </c>
      <c r="AU126" s="4" t="b">
        <f>COUNTIF(资产增加、减少方式!B:C,以前年度!R126)=1</f>
        <v>0</v>
      </c>
      <c r="AV126" s="4" t="b">
        <f t="shared" si="28"/>
        <v>1</v>
      </c>
      <c r="AW126" s="4" t="b">
        <f>COUNTIF(折旧码!B:B,以前年度!X126)=1</f>
        <v>0</v>
      </c>
      <c r="AX126" s="5" t="b">
        <f t="shared" si="18"/>
        <v>0</v>
      </c>
      <c r="AY126" s="59" t="e">
        <f>IF(((2015-LEFT(AD126,4))*12+12-MID(AD126,5,2)+1)/(Z126*12+AB126)&gt;1,AF126*(1-VLOOKUP(X126,折旧码!B:D,3,FALSE)),AF126*(1-VLOOKUP(X126,折旧码!B:D,3,FALSE))*((2015-LEFT(AD126,4))*12+12-MID(AD126,5,2)+1)/(Z126*12+AB126))</f>
        <v>#VALUE!</v>
      </c>
      <c r="AZ126" s="60" t="e">
        <f t="shared" si="19"/>
        <v>#VALUE!</v>
      </c>
      <c r="BA126" s="5" t="e">
        <f>IF(((2015-LEFT(AD126,4))*12+12-MID(AD126,5,2)+1)/(Z126*12+AB126)&gt;1,0, AF126*(1-VLOOKUP(X126,折旧码!B:D,3,FALSE))*(12/(Z126*12+AB126)))</f>
        <v>#VALUE!</v>
      </c>
      <c r="BB126" s="2" t="e">
        <f t="shared" si="20"/>
        <v>#VALUE!</v>
      </c>
      <c r="BC126" s="2">
        <f t="shared" si="21"/>
        <v>0</v>
      </c>
      <c r="BD126" s="2" t="e">
        <f t="shared" si="22"/>
        <v>#VALUE!</v>
      </c>
      <c r="BE126" s="4" t="e">
        <f t="shared" si="23"/>
        <v>#VALUE!</v>
      </c>
      <c r="BF126" s="56" t="e">
        <f t="shared" si="24"/>
        <v>#VALUE!</v>
      </c>
      <c r="BG126" s="56" t="e">
        <f>IF(BE126="否",0,AF126*(1-VLOOKUP(X126,折旧码!B:D,3,FALSE))/BC126)</f>
        <v>#VALUE!</v>
      </c>
      <c r="BH126" s="56" t="e">
        <f t="shared" si="25"/>
        <v>#VALUE!</v>
      </c>
      <c r="BI126" s="4" t="e">
        <f>IF(OR(BE126="否",BC126&lt;=BD126),ROUND(AF126-ABS(AG126)-ABS(AI126)-AF126*VLOOKUP(X126,折旧码!B:D,3,FALSE),2)=0,ROUND(AF126-ABS(AG126)-ABS(AI126)-AF126*VLOOKUP(X126,折旧码!B:D,3,FALSE),2)&lt;&gt;0)</f>
        <v>#VALUE!</v>
      </c>
      <c r="BJ126" s="4" t="e">
        <f>ROUND(AF126-ABS(AG126)-ABS(AI126)-AF126*VLOOKUP(X126,折旧码!B:D,3,FALSE),2)</f>
        <v>#N/A</v>
      </c>
    </row>
    <row r="127" spans="1:62" x14ac:dyDescent="0.35">
      <c r="A127" s="3"/>
      <c r="B127" s="3"/>
      <c r="C127" s="3"/>
      <c r="D127" s="3"/>
      <c r="E127" s="3"/>
      <c r="F127" s="3"/>
      <c r="G127" s="3"/>
      <c r="H127" s="3"/>
      <c r="I127" s="8"/>
      <c r="J127" s="8"/>
      <c r="K127" s="8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8"/>
      <c r="AE127" s="8"/>
      <c r="AF127" s="3"/>
      <c r="AG127" s="3"/>
      <c r="AH127" s="3"/>
      <c r="AI127" s="3"/>
      <c r="AJ127" s="3"/>
      <c r="AK127" s="3"/>
      <c r="AL127" s="3"/>
      <c r="AM127" s="3"/>
      <c r="AN127" s="4" t="b">
        <f>COUNTIF(资产分类!B:B,以前年度!A127)=1</f>
        <v>0</v>
      </c>
      <c r="AO127" s="4" t="b">
        <f>COUNTIF(单位编码!C:C,H127)=1</f>
        <v>0</v>
      </c>
      <c r="AP127" s="4" t="e">
        <f t="shared" si="27"/>
        <v>#VALUE!</v>
      </c>
      <c r="AQ127" s="4" t="b">
        <f>COUNTIF(业务范围!B:B,以前年度!L127)=1</f>
        <v>0</v>
      </c>
      <c r="AR127" s="4" t="b">
        <f>COUNTIF(成本中心!B:B,以前年度!M127)=1</f>
        <v>0</v>
      </c>
      <c r="AS127" s="4" t="b">
        <f>COUNTIF(成本中心!B:B,以前年度!N127)=1</f>
        <v>0</v>
      </c>
      <c r="AT127" s="4" t="b">
        <f>COUNTIF(资产状态!B:B,Q127)=1</f>
        <v>0</v>
      </c>
      <c r="AU127" s="4" t="b">
        <f>COUNTIF(资产增加、减少方式!B:C,以前年度!R127)=1</f>
        <v>0</v>
      </c>
      <c r="AV127" s="4" t="b">
        <f t="shared" si="28"/>
        <v>1</v>
      </c>
      <c r="AW127" s="4" t="b">
        <f>COUNTIF(折旧码!B:B,以前年度!X127)=1</f>
        <v>0</v>
      </c>
      <c r="AX127" s="5" t="b">
        <f t="shared" si="18"/>
        <v>0</v>
      </c>
      <c r="AY127" s="59" t="e">
        <f>IF(((2015-LEFT(AD127,4))*12+12-MID(AD127,5,2)+1)/(Z127*12+AB127)&gt;1,AF127*(1-VLOOKUP(X127,折旧码!B:D,3,FALSE)),AF127*(1-VLOOKUP(X127,折旧码!B:D,3,FALSE))*((2015-LEFT(AD127,4))*12+12-MID(AD127,5,2)+1)/(Z127*12+AB127))</f>
        <v>#VALUE!</v>
      </c>
      <c r="AZ127" s="60" t="e">
        <f t="shared" si="19"/>
        <v>#VALUE!</v>
      </c>
      <c r="BA127" s="5" t="e">
        <f>IF(((2015-LEFT(AD127,4))*12+12-MID(AD127,5,2)+1)/(Z127*12+AB127)&gt;1,0, AF127*(1-VLOOKUP(X127,折旧码!B:D,3,FALSE))*(12/(Z127*12+AB127)))</f>
        <v>#VALUE!</v>
      </c>
      <c r="BB127" s="2" t="e">
        <f t="shared" si="20"/>
        <v>#VALUE!</v>
      </c>
      <c r="BC127" s="2">
        <f t="shared" si="21"/>
        <v>0</v>
      </c>
      <c r="BD127" s="2" t="e">
        <f t="shared" si="22"/>
        <v>#VALUE!</v>
      </c>
      <c r="BE127" s="4" t="e">
        <f t="shared" si="23"/>
        <v>#VALUE!</v>
      </c>
      <c r="BF127" s="56" t="e">
        <f t="shared" si="24"/>
        <v>#VALUE!</v>
      </c>
      <c r="BG127" s="56" t="e">
        <f>IF(BE127="否",0,AF127*(1-VLOOKUP(X127,折旧码!B:D,3,FALSE))/BC127)</f>
        <v>#VALUE!</v>
      </c>
      <c r="BH127" s="56" t="e">
        <f t="shared" si="25"/>
        <v>#VALUE!</v>
      </c>
      <c r="BI127" s="4" t="e">
        <f>IF(OR(BE127="否",BC127&lt;=BD127),ROUND(AF127-ABS(AG127)-ABS(AI127)-AF127*VLOOKUP(X127,折旧码!B:D,3,FALSE),2)=0,ROUND(AF127-ABS(AG127)-ABS(AI127)-AF127*VLOOKUP(X127,折旧码!B:D,3,FALSE),2)&lt;&gt;0)</f>
        <v>#VALUE!</v>
      </c>
      <c r="BJ127" s="4" t="e">
        <f>ROUND(AF127-ABS(AG127)-ABS(AI127)-AF127*VLOOKUP(X127,折旧码!B:D,3,FALSE),2)</f>
        <v>#N/A</v>
      </c>
    </row>
    <row r="128" spans="1:62" x14ac:dyDescent="0.35">
      <c r="A128" s="3"/>
      <c r="B128" s="3"/>
      <c r="C128" s="3"/>
      <c r="D128" s="3"/>
      <c r="E128" s="3"/>
      <c r="F128" s="3"/>
      <c r="G128" s="3"/>
      <c r="H128" s="3"/>
      <c r="I128" s="8"/>
      <c r="J128" s="8"/>
      <c r="K128" s="8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8"/>
      <c r="AE128" s="8"/>
      <c r="AF128" s="3"/>
      <c r="AG128" s="3"/>
      <c r="AH128" s="3"/>
      <c r="AI128" s="3"/>
      <c r="AJ128" s="3"/>
      <c r="AK128" s="3"/>
      <c r="AL128" s="3"/>
      <c r="AM128" s="3"/>
      <c r="AN128" s="4" t="b">
        <f>COUNTIF(资产分类!B:B,以前年度!A128)=1</f>
        <v>0</v>
      </c>
      <c r="AO128" s="4" t="b">
        <f>COUNTIF(单位编码!C:C,H128)=1</f>
        <v>0</v>
      </c>
      <c r="AP128" s="4" t="e">
        <f t="shared" si="27"/>
        <v>#VALUE!</v>
      </c>
      <c r="AQ128" s="4" t="b">
        <f>COUNTIF(业务范围!B:B,以前年度!L128)=1</f>
        <v>0</v>
      </c>
      <c r="AR128" s="4" t="b">
        <f>COUNTIF(成本中心!B:B,以前年度!M128)=1</f>
        <v>0</v>
      </c>
      <c r="AS128" s="4" t="b">
        <f>COUNTIF(成本中心!B:B,以前年度!N128)=1</f>
        <v>0</v>
      </c>
      <c r="AT128" s="4" t="b">
        <f>COUNTIF(资产状态!B:B,Q128)=1</f>
        <v>0</v>
      </c>
      <c r="AU128" s="4" t="b">
        <f>COUNTIF(资产增加、减少方式!B:C,以前年度!R128)=1</f>
        <v>0</v>
      </c>
      <c r="AV128" s="4" t="b">
        <f t="shared" si="28"/>
        <v>1</v>
      </c>
      <c r="AW128" s="4" t="b">
        <f>COUNTIF(折旧码!B:B,以前年度!X128)=1</f>
        <v>0</v>
      </c>
      <c r="AX128" s="5" t="b">
        <f t="shared" si="18"/>
        <v>0</v>
      </c>
      <c r="AY128" s="59" t="e">
        <f>IF(((2015-LEFT(AD128,4))*12+12-MID(AD128,5,2)+1)/(Z128*12+AB128)&gt;1,AF128*(1-VLOOKUP(X128,折旧码!B:D,3,FALSE)),AF128*(1-VLOOKUP(X128,折旧码!B:D,3,FALSE))*((2015-LEFT(AD128,4))*12+12-MID(AD128,5,2)+1)/(Z128*12+AB128))</f>
        <v>#VALUE!</v>
      </c>
      <c r="AZ128" s="60" t="e">
        <f t="shared" si="19"/>
        <v>#VALUE!</v>
      </c>
      <c r="BA128" s="5" t="e">
        <f>IF(((2015-LEFT(AD128,4))*12+12-MID(AD128,5,2)+1)/(Z128*12+AB128)&gt;1,0, AF128*(1-VLOOKUP(X128,折旧码!B:D,3,FALSE))*(12/(Z128*12+AB128)))</f>
        <v>#VALUE!</v>
      </c>
      <c r="BB128" s="2" t="e">
        <f t="shared" si="20"/>
        <v>#VALUE!</v>
      </c>
      <c r="BC128" s="2">
        <f t="shared" si="21"/>
        <v>0</v>
      </c>
      <c r="BD128" s="2" t="e">
        <f t="shared" si="22"/>
        <v>#VALUE!</v>
      </c>
      <c r="BE128" s="4" t="e">
        <f t="shared" si="23"/>
        <v>#VALUE!</v>
      </c>
      <c r="BF128" s="56" t="e">
        <f t="shared" si="24"/>
        <v>#VALUE!</v>
      </c>
      <c r="BG128" s="56" t="e">
        <f>IF(BE128="否",0,AF128*(1-VLOOKUP(X128,折旧码!B:D,3,FALSE))/BC128)</f>
        <v>#VALUE!</v>
      </c>
      <c r="BH128" s="56" t="e">
        <f t="shared" si="25"/>
        <v>#VALUE!</v>
      </c>
      <c r="BI128" s="4" t="e">
        <f>IF(OR(BE128="否",BC128&lt;=BD128),ROUND(AF128-ABS(AG128)-ABS(AI128)-AF128*VLOOKUP(X128,折旧码!B:D,3,FALSE),2)=0,ROUND(AF128-ABS(AG128)-ABS(AI128)-AF128*VLOOKUP(X128,折旧码!B:D,3,FALSE),2)&lt;&gt;0)</f>
        <v>#VALUE!</v>
      </c>
      <c r="BJ128" s="4" t="e">
        <f>ROUND(AF128-ABS(AG128)-ABS(AI128)-AF128*VLOOKUP(X128,折旧码!B:D,3,FALSE),2)</f>
        <v>#N/A</v>
      </c>
    </row>
    <row r="129" spans="1:62" x14ac:dyDescent="0.35">
      <c r="A129" s="3"/>
      <c r="B129" s="3"/>
      <c r="C129" s="3"/>
      <c r="D129" s="3"/>
      <c r="E129" s="3"/>
      <c r="F129" s="3"/>
      <c r="G129" s="3"/>
      <c r="H129" s="3"/>
      <c r="I129" s="8"/>
      <c r="J129" s="8"/>
      <c r="K129" s="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8"/>
      <c r="AE129" s="8"/>
      <c r="AF129" s="3"/>
      <c r="AG129" s="3"/>
      <c r="AH129" s="3"/>
      <c r="AI129" s="3"/>
      <c r="AJ129" s="3"/>
      <c r="AK129" s="3"/>
      <c r="AL129" s="3"/>
      <c r="AM129" s="3"/>
      <c r="AN129" s="4" t="b">
        <f>COUNTIF(资产分类!B:B,以前年度!A129)=1</f>
        <v>0</v>
      </c>
      <c r="AO129" s="4" t="b">
        <f>COUNTIF(单位编码!C:C,H129)=1</f>
        <v>0</v>
      </c>
      <c r="AP129" s="4" t="e">
        <f t="shared" si="27"/>
        <v>#VALUE!</v>
      </c>
      <c r="AQ129" s="4" t="b">
        <f>COUNTIF(业务范围!B:B,以前年度!L129)=1</f>
        <v>0</v>
      </c>
      <c r="AR129" s="4" t="b">
        <f>COUNTIF(成本中心!B:B,以前年度!M129)=1</f>
        <v>0</v>
      </c>
      <c r="AS129" s="4" t="b">
        <f>COUNTIF(成本中心!B:B,以前年度!N129)=1</f>
        <v>0</v>
      </c>
      <c r="AT129" s="4" t="b">
        <f>COUNTIF(资产状态!B:B,Q129)=1</f>
        <v>0</v>
      </c>
      <c r="AU129" s="4" t="b">
        <f>COUNTIF(资产增加、减少方式!B:C,以前年度!R129)=1</f>
        <v>0</v>
      </c>
      <c r="AV129" s="4" t="b">
        <f t="shared" si="28"/>
        <v>1</v>
      </c>
      <c r="AW129" s="4" t="b">
        <f>COUNTIF(折旧码!B:B,以前年度!X129)=1</f>
        <v>0</v>
      </c>
      <c r="AX129" s="5" t="b">
        <f t="shared" si="18"/>
        <v>0</v>
      </c>
      <c r="AY129" s="59" t="e">
        <f>IF(((2015-LEFT(AD129,4))*12+12-MID(AD129,5,2)+1)/(Z129*12+AB129)&gt;1,AF129*(1-VLOOKUP(X129,折旧码!B:D,3,FALSE)),AF129*(1-VLOOKUP(X129,折旧码!B:D,3,FALSE))*((2015-LEFT(AD129,4))*12+12-MID(AD129,5,2)+1)/(Z129*12+AB129))</f>
        <v>#VALUE!</v>
      </c>
      <c r="AZ129" s="60" t="e">
        <f t="shared" si="19"/>
        <v>#VALUE!</v>
      </c>
      <c r="BA129" s="5" t="e">
        <f>IF(((2015-LEFT(AD129,4))*12+12-MID(AD129,5,2)+1)/(Z129*12+AB129)&gt;1,0, AF129*(1-VLOOKUP(X129,折旧码!B:D,3,FALSE))*(12/(Z129*12+AB129)))</f>
        <v>#VALUE!</v>
      </c>
      <c r="BB129" s="2" t="e">
        <f t="shared" si="20"/>
        <v>#VALUE!</v>
      </c>
      <c r="BC129" s="2">
        <f t="shared" si="21"/>
        <v>0</v>
      </c>
      <c r="BD129" s="2" t="e">
        <f t="shared" si="22"/>
        <v>#VALUE!</v>
      </c>
      <c r="BE129" s="4" t="e">
        <f t="shared" si="23"/>
        <v>#VALUE!</v>
      </c>
      <c r="BF129" s="56" t="e">
        <f t="shared" si="24"/>
        <v>#VALUE!</v>
      </c>
      <c r="BG129" s="56" t="e">
        <f>IF(BE129="否",0,AF129*(1-VLOOKUP(X129,折旧码!B:D,3,FALSE))/BC129)</f>
        <v>#VALUE!</v>
      </c>
      <c r="BH129" s="56" t="e">
        <f t="shared" si="25"/>
        <v>#VALUE!</v>
      </c>
      <c r="BI129" s="4" t="e">
        <f>IF(OR(BE129="否",BC129&lt;=BD129),ROUND(AF129-ABS(AG129)-ABS(AI129)-AF129*VLOOKUP(X129,折旧码!B:D,3,FALSE),2)=0,ROUND(AF129-ABS(AG129)-ABS(AI129)-AF129*VLOOKUP(X129,折旧码!B:D,3,FALSE),2)&lt;&gt;0)</f>
        <v>#VALUE!</v>
      </c>
      <c r="BJ129" s="4" t="e">
        <f>ROUND(AF129-ABS(AG129)-ABS(AI129)-AF129*VLOOKUP(X129,折旧码!B:D,3,FALSE),2)</f>
        <v>#N/A</v>
      </c>
    </row>
    <row r="130" spans="1:62" x14ac:dyDescent="0.35">
      <c r="A130" s="3"/>
      <c r="B130" s="3"/>
      <c r="C130" s="3"/>
      <c r="D130" s="3"/>
      <c r="E130" s="3"/>
      <c r="F130" s="3"/>
      <c r="G130" s="3"/>
      <c r="H130" s="3"/>
      <c r="I130" s="8"/>
      <c r="J130" s="8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8"/>
      <c r="AE130" s="8"/>
      <c r="AF130" s="3"/>
      <c r="AG130" s="3"/>
      <c r="AH130" s="3"/>
      <c r="AI130" s="3"/>
      <c r="AJ130" s="3"/>
      <c r="AK130" s="3"/>
      <c r="AL130" s="3"/>
      <c r="AM130" s="3"/>
      <c r="AN130" s="4" t="b">
        <f>COUNTIF(资产分类!B:B,以前年度!A130)=1</f>
        <v>0</v>
      </c>
      <c r="AO130" s="4" t="b">
        <f>COUNTIF(单位编码!C:C,H130)=1</f>
        <v>0</v>
      </c>
      <c r="AP130" s="4" t="e">
        <f t="shared" si="27"/>
        <v>#VALUE!</v>
      </c>
      <c r="AQ130" s="4" t="b">
        <f>COUNTIF(业务范围!B:B,以前年度!L130)=1</f>
        <v>0</v>
      </c>
      <c r="AR130" s="4" t="b">
        <f>COUNTIF(成本中心!B:B,以前年度!M130)=1</f>
        <v>0</v>
      </c>
      <c r="AS130" s="4" t="b">
        <f>COUNTIF(成本中心!B:B,以前年度!N130)=1</f>
        <v>0</v>
      </c>
      <c r="AT130" s="4" t="b">
        <f>COUNTIF(资产状态!B:B,Q130)=1</f>
        <v>0</v>
      </c>
      <c r="AU130" s="4" t="b">
        <f>COUNTIF(资产增加、减少方式!B:C,以前年度!R130)=1</f>
        <v>0</v>
      </c>
      <c r="AV130" s="4" t="b">
        <f t="shared" si="28"/>
        <v>1</v>
      </c>
      <c r="AW130" s="4" t="b">
        <f>COUNTIF(折旧码!B:B,以前年度!X130)=1</f>
        <v>0</v>
      </c>
      <c r="AX130" s="5" t="b">
        <f t="shared" si="18"/>
        <v>0</v>
      </c>
      <c r="AY130" s="59" t="e">
        <f>IF(((2015-LEFT(AD130,4))*12+12-MID(AD130,5,2)+1)/(Z130*12+AB130)&gt;1,AF130*(1-VLOOKUP(X130,折旧码!B:D,3,FALSE)),AF130*(1-VLOOKUP(X130,折旧码!B:D,3,FALSE))*((2015-LEFT(AD130,4))*12+12-MID(AD130,5,2)+1)/(Z130*12+AB130))</f>
        <v>#VALUE!</v>
      </c>
      <c r="AZ130" s="60" t="e">
        <f t="shared" si="19"/>
        <v>#VALUE!</v>
      </c>
      <c r="BA130" s="5" t="e">
        <f>IF(((2015-LEFT(AD130,4))*12+12-MID(AD130,5,2)+1)/(Z130*12+AB130)&gt;1,0, AF130*(1-VLOOKUP(X130,折旧码!B:D,3,FALSE))*(12/(Z130*12+AB130)))</f>
        <v>#VALUE!</v>
      </c>
      <c r="BB130" s="2" t="e">
        <f t="shared" si="20"/>
        <v>#VALUE!</v>
      </c>
      <c r="BC130" s="2">
        <f t="shared" si="21"/>
        <v>0</v>
      </c>
      <c r="BD130" s="2" t="e">
        <f t="shared" si="22"/>
        <v>#VALUE!</v>
      </c>
      <c r="BE130" s="4" t="e">
        <f t="shared" si="23"/>
        <v>#VALUE!</v>
      </c>
      <c r="BF130" s="56" t="e">
        <f t="shared" si="24"/>
        <v>#VALUE!</v>
      </c>
      <c r="BG130" s="56" t="e">
        <f>IF(BE130="否",0,AF130*(1-VLOOKUP(X130,折旧码!B:D,3,FALSE))/BC130)</f>
        <v>#VALUE!</v>
      </c>
      <c r="BH130" s="56" t="e">
        <f t="shared" si="25"/>
        <v>#VALUE!</v>
      </c>
      <c r="BI130" s="4" t="e">
        <f>IF(OR(BE130="否",BC130&lt;=BD130),ROUND(AF130-ABS(AG130)-ABS(AI130)-AF130*VLOOKUP(X130,折旧码!B:D,3,FALSE),2)=0,ROUND(AF130-ABS(AG130)-ABS(AI130)-AF130*VLOOKUP(X130,折旧码!B:D,3,FALSE),2)&lt;&gt;0)</f>
        <v>#VALUE!</v>
      </c>
      <c r="BJ130" s="4" t="e">
        <f>ROUND(AF130-ABS(AG130)-ABS(AI130)-AF130*VLOOKUP(X130,折旧码!B:D,3,FALSE),2)</f>
        <v>#N/A</v>
      </c>
    </row>
    <row r="131" spans="1:62" x14ac:dyDescent="0.35">
      <c r="A131" s="3"/>
      <c r="B131" s="3"/>
      <c r="C131" s="3"/>
      <c r="D131" s="3"/>
      <c r="E131" s="3"/>
      <c r="F131" s="3"/>
      <c r="G131" s="3"/>
      <c r="H131" s="3"/>
      <c r="I131" s="8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8"/>
      <c r="AE131" s="8"/>
      <c r="AF131" s="3"/>
      <c r="AG131" s="3"/>
      <c r="AH131" s="3"/>
      <c r="AI131" s="3"/>
      <c r="AJ131" s="3"/>
      <c r="AK131" s="3"/>
      <c r="AL131" s="3"/>
      <c r="AM131" s="3"/>
      <c r="AN131" s="4" t="b">
        <f>COUNTIF(资产分类!B:B,以前年度!A131)=1</f>
        <v>0</v>
      </c>
      <c r="AO131" s="4" t="b">
        <f>COUNTIF(单位编码!C:C,H131)=1</f>
        <v>0</v>
      </c>
      <c r="AP131" s="4" t="e">
        <f t="shared" si="27"/>
        <v>#VALUE!</v>
      </c>
      <c r="AQ131" s="4" t="b">
        <f>COUNTIF(业务范围!B:B,以前年度!L131)=1</f>
        <v>0</v>
      </c>
      <c r="AR131" s="4" t="b">
        <f>COUNTIF(成本中心!B:B,以前年度!M131)=1</f>
        <v>0</v>
      </c>
      <c r="AS131" s="4" t="b">
        <f>COUNTIF(成本中心!B:B,以前年度!N131)=1</f>
        <v>0</v>
      </c>
      <c r="AT131" s="4" t="b">
        <f>COUNTIF(资产状态!B:B,Q131)=1</f>
        <v>0</v>
      </c>
      <c r="AU131" s="4" t="b">
        <f>COUNTIF(资产增加、减少方式!B:C,以前年度!R131)=1</f>
        <v>0</v>
      </c>
      <c r="AV131" s="4" t="b">
        <f t="shared" si="28"/>
        <v>1</v>
      </c>
      <c r="AW131" s="4" t="b">
        <f>COUNTIF(折旧码!B:B,以前年度!X131)=1</f>
        <v>0</v>
      </c>
      <c r="AX131" s="5" t="b">
        <f t="shared" si="18"/>
        <v>0</v>
      </c>
      <c r="AY131" s="59" t="e">
        <f>IF(((2015-LEFT(AD131,4))*12+12-MID(AD131,5,2)+1)/(Z131*12+AB131)&gt;1,AF131*(1-VLOOKUP(X131,折旧码!B:D,3,FALSE)),AF131*(1-VLOOKUP(X131,折旧码!B:D,3,FALSE))*((2015-LEFT(AD131,4))*12+12-MID(AD131,5,2)+1)/(Z131*12+AB131))</f>
        <v>#VALUE!</v>
      </c>
      <c r="AZ131" s="60" t="e">
        <f t="shared" si="19"/>
        <v>#VALUE!</v>
      </c>
      <c r="BA131" s="5" t="e">
        <f>IF(((2015-LEFT(AD131,4))*12+12-MID(AD131,5,2)+1)/(Z131*12+AB131)&gt;1,0, AF131*(1-VLOOKUP(X131,折旧码!B:D,3,FALSE))*(12/(Z131*12+AB131)))</f>
        <v>#VALUE!</v>
      </c>
      <c r="BB131" s="2" t="e">
        <f t="shared" si="20"/>
        <v>#VALUE!</v>
      </c>
      <c r="BC131" s="2">
        <f t="shared" si="21"/>
        <v>0</v>
      </c>
      <c r="BD131" s="2" t="e">
        <f t="shared" si="22"/>
        <v>#VALUE!</v>
      </c>
      <c r="BE131" s="4" t="e">
        <f t="shared" si="23"/>
        <v>#VALUE!</v>
      </c>
      <c r="BF131" s="56" t="e">
        <f t="shared" si="24"/>
        <v>#VALUE!</v>
      </c>
      <c r="BG131" s="56" t="e">
        <f>IF(BE131="否",0,AF131*(1-VLOOKUP(X131,折旧码!B:D,3,FALSE))/BC131)</f>
        <v>#VALUE!</v>
      </c>
      <c r="BH131" s="56" t="e">
        <f t="shared" si="25"/>
        <v>#VALUE!</v>
      </c>
      <c r="BI131" s="4" t="e">
        <f>IF(OR(BE131="否",BC131&lt;=BD131),ROUND(AF131-ABS(AG131)-ABS(AI131)-AF131*VLOOKUP(X131,折旧码!B:D,3,FALSE),2)=0,ROUND(AF131-ABS(AG131)-ABS(AI131)-AF131*VLOOKUP(X131,折旧码!B:D,3,FALSE),2)&lt;&gt;0)</f>
        <v>#VALUE!</v>
      </c>
      <c r="BJ131" s="4" t="e">
        <f>ROUND(AF131-ABS(AG131)-ABS(AI131)-AF131*VLOOKUP(X131,折旧码!B:D,3,FALSE),2)</f>
        <v>#N/A</v>
      </c>
    </row>
    <row r="132" spans="1:62" x14ac:dyDescent="0.35">
      <c r="A132" s="3"/>
      <c r="B132" s="3"/>
      <c r="C132" s="3"/>
      <c r="D132" s="3"/>
      <c r="E132" s="3"/>
      <c r="F132" s="3"/>
      <c r="G132" s="3"/>
      <c r="H132" s="3"/>
      <c r="I132" s="8"/>
      <c r="J132" s="8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8"/>
      <c r="AE132" s="8"/>
      <c r="AF132" s="3"/>
      <c r="AG132" s="3"/>
      <c r="AH132" s="3"/>
      <c r="AI132" s="3"/>
      <c r="AJ132" s="3"/>
      <c r="AK132" s="3"/>
      <c r="AL132" s="3"/>
      <c r="AM132" s="3"/>
      <c r="AN132" s="4" t="b">
        <f>COUNTIF(资产分类!B:B,以前年度!A132)=1</f>
        <v>0</v>
      </c>
      <c r="AO132" s="4" t="b">
        <f>COUNTIF(单位编码!C:C,H132)=1</f>
        <v>0</v>
      </c>
      <c r="AP132" s="4" t="e">
        <f t="shared" si="27"/>
        <v>#VALUE!</v>
      </c>
      <c r="AQ132" s="4" t="b">
        <f>COUNTIF(业务范围!B:B,以前年度!L132)=1</f>
        <v>0</v>
      </c>
      <c r="AR132" s="4" t="b">
        <f>COUNTIF(成本中心!B:B,以前年度!M132)=1</f>
        <v>0</v>
      </c>
      <c r="AS132" s="4" t="b">
        <f>COUNTIF(成本中心!B:B,以前年度!N132)=1</f>
        <v>0</v>
      </c>
      <c r="AT132" s="4" t="b">
        <f>COUNTIF(资产状态!B:B,Q132)=1</f>
        <v>0</v>
      </c>
      <c r="AU132" s="4" t="b">
        <f>COUNTIF(资产增加、减少方式!B:C,以前年度!R132)=1</f>
        <v>0</v>
      </c>
      <c r="AV132" s="4" t="b">
        <f t="shared" si="28"/>
        <v>1</v>
      </c>
      <c r="AW132" s="4" t="b">
        <f>COUNTIF(折旧码!B:B,以前年度!X132)=1</f>
        <v>0</v>
      </c>
      <c r="AX132" s="5" t="b">
        <f t="shared" ref="AX132:AX195" si="29">AND(AND(LEN(I132)=8,IFERROR(FIND("/",I132),0)=0),AND(LEN(J132)=8,IFERROR(FIND("/",J132),0)=0),AND(LEN(K132)=8,IFERROR(FIND("/",K132),0)=0),AND(LEN(AD132)=8,IFERROR(FIND("/",AD132),0)=0),AND(LEN(AE132)=8,IFERROR(FIND("/",AE132),0)=0))</f>
        <v>0</v>
      </c>
      <c r="AY132" s="59" t="e">
        <f>IF(((2015-LEFT(AD132,4))*12+12-MID(AD132,5,2)+1)/(Z132*12+AB132)&gt;1,AF132*(1-VLOOKUP(X132,折旧码!B:D,3,FALSE)),AF132*(1-VLOOKUP(X132,折旧码!B:D,3,FALSE))*((2015-LEFT(AD132,4))*12+12-MID(AD132,5,2)+1)/(Z132*12+AB132))</f>
        <v>#VALUE!</v>
      </c>
      <c r="AZ132" s="60" t="e">
        <f t="shared" ref="AZ132:AZ195" si="30">AY132+AK132</f>
        <v>#VALUE!</v>
      </c>
      <c r="BA132" s="5" t="e">
        <f>IF(((2015-LEFT(AD132,4))*12+12-MID(AD132,5,2)+1)/(Z132*12+AB132)&gt;1,0, AF132*(1-VLOOKUP(X132,折旧码!B:D,3,FALSE))*(12/(Z132*12+AB132)))</f>
        <v>#VALUE!</v>
      </c>
      <c r="BB132" s="2" t="e">
        <f t="shared" ref="BB132:BB195" si="31">BA132+AM132</f>
        <v>#VALUE!</v>
      </c>
      <c r="BC132" s="2">
        <f t="shared" ref="BC132:BC195" si="32">Z132*12+AB132</f>
        <v>0</v>
      </c>
      <c r="BD132" s="2" t="e">
        <f t="shared" ref="BD132:BD195" si="33">(2015-LEFT(AD132,4))*12+(12-MID(AD132,5,2))+1+11</f>
        <v>#VALUE!</v>
      </c>
      <c r="BE132" s="4" t="e">
        <f t="shared" ref="BE132:BE195" si="34">IF(BD132-BC132&gt;12,"否","是")</f>
        <v>#VALUE!</v>
      </c>
      <c r="BF132" s="56" t="e">
        <f t="shared" ref="BF132:BF195" si="35">ABS(IF(BE132="否",0,IF(BC132&gt;=BD132,AI132/11,AI132/(BC132-BD132+11))))</f>
        <v>#VALUE!</v>
      </c>
      <c r="BG132" s="56" t="e">
        <f>IF(BE132="否",0,AF132*(1-VLOOKUP(X132,折旧码!B:D,3,FALSE))/BC132)</f>
        <v>#VALUE!</v>
      </c>
      <c r="BH132" s="56" t="e">
        <f t="shared" ref="BH132:BH195" si="36">BG132-BF132</f>
        <v>#VALUE!</v>
      </c>
      <c r="BI132" s="4" t="e">
        <f>IF(OR(BE132="否",BC132&lt;=BD132),ROUND(AF132-ABS(AG132)-ABS(AI132)-AF132*VLOOKUP(X132,折旧码!B:D,3,FALSE),2)=0,ROUND(AF132-ABS(AG132)-ABS(AI132)-AF132*VLOOKUP(X132,折旧码!B:D,3,FALSE),2)&lt;&gt;0)</f>
        <v>#VALUE!</v>
      </c>
      <c r="BJ132" s="4" t="e">
        <f>ROUND(AF132-ABS(AG132)-ABS(AI132)-AF132*VLOOKUP(X132,折旧码!B:D,3,FALSE),2)</f>
        <v>#N/A</v>
      </c>
    </row>
    <row r="133" spans="1:62" x14ac:dyDescent="0.35">
      <c r="A133" s="3"/>
      <c r="B133" s="3"/>
      <c r="C133" s="3"/>
      <c r="D133" s="3"/>
      <c r="E133" s="3"/>
      <c r="F133" s="3"/>
      <c r="G133" s="3"/>
      <c r="H133" s="3"/>
      <c r="I133" s="8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8"/>
      <c r="AE133" s="8"/>
      <c r="AF133" s="3"/>
      <c r="AG133" s="3"/>
      <c r="AH133" s="3"/>
      <c r="AI133" s="3"/>
      <c r="AJ133" s="3"/>
      <c r="AK133" s="3"/>
      <c r="AL133" s="3"/>
      <c r="AM133" s="3"/>
      <c r="AN133" s="4" t="b">
        <f>COUNTIF(资产分类!B:B,以前年度!A133)=1</f>
        <v>0</v>
      </c>
      <c r="AO133" s="4" t="b">
        <f>COUNTIF(单位编码!C:C,H133)=1</f>
        <v>0</v>
      </c>
      <c r="AP133" s="4" t="e">
        <f t="shared" si="27"/>
        <v>#VALUE!</v>
      </c>
      <c r="AQ133" s="4" t="b">
        <f>COUNTIF(业务范围!B:B,以前年度!L133)=1</f>
        <v>0</v>
      </c>
      <c r="AR133" s="4" t="b">
        <f>COUNTIF(成本中心!B:B,以前年度!M133)=1</f>
        <v>0</v>
      </c>
      <c r="AS133" s="4" t="b">
        <f>COUNTIF(成本中心!B:B,以前年度!N133)=1</f>
        <v>0</v>
      </c>
      <c r="AT133" s="4" t="b">
        <f>COUNTIF(资产状态!B:B,Q133)=1</f>
        <v>0</v>
      </c>
      <c r="AU133" s="4" t="b">
        <f>COUNTIF(资产增加、减少方式!B:C,以前年度!R133)=1</f>
        <v>0</v>
      </c>
      <c r="AV133" s="4" t="b">
        <f t="shared" si="28"/>
        <v>1</v>
      </c>
      <c r="AW133" s="4" t="b">
        <f>COUNTIF(折旧码!B:B,以前年度!X133)=1</f>
        <v>0</v>
      </c>
      <c r="AX133" s="5" t="b">
        <f t="shared" si="29"/>
        <v>0</v>
      </c>
      <c r="AY133" s="59" t="e">
        <f>IF(((2015-LEFT(AD133,4))*12+12-MID(AD133,5,2)+1)/(Z133*12+AB133)&gt;1,AF133*(1-VLOOKUP(X133,折旧码!B:D,3,FALSE)),AF133*(1-VLOOKUP(X133,折旧码!B:D,3,FALSE))*((2015-LEFT(AD133,4))*12+12-MID(AD133,5,2)+1)/(Z133*12+AB133))</f>
        <v>#VALUE!</v>
      </c>
      <c r="AZ133" s="60" t="e">
        <f t="shared" si="30"/>
        <v>#VALUE!</v>
      </c>
      <c r="BA133" s="5" t="e">
        <f>IF(((2015-LEFT(AD133,4))*12+12-MID(AD133,5,2)+1)/(Z133*12+AB133)&gt;1,0, AF133*(1-VLOOKUP(X133,折旧码!B:D,3,FALSE))*(12/(Z133*12+AB133)))</f>
        <v>#VALUE!</v>
      </c>
      <c r="BB133" s="2" t="e">
        <f t="shared" si="31"/>
        <v>#VALUE!</v>
      </c>
      <c r="BC133" s="2">
        <f t="shared" si="32"/>
        <v>0</v>
      </c>
      <c r="BD133" s="2" t="e">
        <f t="shared" si="33"/>
        <v>#VALUE!</v>
      </c>
      <c r="BE133" s="4" t="e">
        <f t="shared" si="34"/>
        <v>#VALUE!</v>
      </c>
      <c r="BF133" s="56" t="e">
        <f t="shared" si="35"/>
        <v>#VALUE!</v>
      </c>
      <c r="BG133" s="56" t="e">
        <f>IF(BE133="否",0,AF133*(1-VLOOKUP(X133,折旧码!B:D,3,FALSE))/BC133)</f>
        <v>#VALUE!</v>
      </c>
      <c r="BH133" s="56" t="e">
        <f t="shared" si="36"/>
        <v>#VALUE!</v>
      </c>
      <c r="BI133" s="4" t="e">
        <f>IF(OR(BE133="否",BC133&lt;=BD133),ROUND(AF133-ABS(AG133)-ABS(AI133)-AF133*VLOOKUP(X133,折旧码!B:D,3,FALSE),2)=0,ROUND(AF133-ABS(AG133)-ABS(AI133)-AF133*VLOOKUP(X133,折旧码!B:D,3,FALSE),2)&lt;&gt;0)</f>
        <v>#VALUE!</v>
      </c>
      <c r="BJ133" s="4" t="e">
        <f>ROUND(AF133-ABS(AG133)-ABS(AI133)-AF133*VLOOKUP(X133,折旧码!B:D,3,FALSE),2)</f>
        <v>#N/A</v>
      </c>
    </row>
    <row r="134" spans="1:62" x14ac:dyDescent="0.35">
      <c r="A134" s="3"/>
      <c r="B134" s="3"/>
      <c r="C134" s="3"/>
      <c r="D134" s="3"/>
      <c r="E134" s="3"/>
      <c r="F134" s="3"/>
      <c r="G134" s="3"/>
      <c r="H134" s="3"/>
      <c r="I134" s="8"/>
      <c r="J134" s="8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8"/>
      <c r="AE134" s="8"/>
      <c r="AF134" s="3"/>
      <c r="AG134" s="3"/>
      <c r="AH134" s="3"/>
      <c r="AI134" s="3"/>
      <c r="AJ134" s="3"/>
      <c r="AK134" s="3"/>
      <c r="AL134" s="3"/>
      <c r="AM134" s="3"/>
      <c r="AN134" s="4" t="b">
        <f>COUNTIF(资产分类!B:B,以前年度!A134)=1</f>
        <v>0</v>
      </c>
      <c r="AO134" s="4" t="b">
        <f>COUNTIF(单位编码!C:C,H134)=1</f>
        <v>0</v>
      </c>
      <c r="AP134" s="4" t="e">
        <f t="shared" si="27"/>
        <v>#VALUE!</v>
      </c>
      <c r="AQ134" s="4" t="b">
        <f>COUNTIF(业务范围!B:B,以前年度!L134)=1</f>
        <v>0</v>
      </c>
      <c r="AR134" s="4" t="b">
        <f>COUNTIF(成本中心!B:B,以前年度!M134)=1</f>
        <v>0</v>
      </c>
      <c r="AS134" s="4" t="b">
        <f>COUNTIF(成本中心!B:B,以前年度!N134)=1</f>
        <v>0</v>
      </c>
      <c r="AT134" s="4" t="b">
        <f>COUNTIF(资产状态!B:B,Q134)=1</f>
        <v>0</v>
      </c>
      <c r="AU134" s="4" t="b">
        <f>COUNTIF(资产增加、减少方式!B:C,以前年度!R134)=1</f>
        <v>0</v>
      </c>
      <c r="AV134" s="4" t="b">
        <f t="shared" si="28"/>
        <v>1</v>
      </c>
      <c r="AW134" s="4" t="b">
        <f>COUNTIF(折旧码!B:B,以前年度!X134)=1</f>
        <v>0</v>
      </c>
      <c r="AX134" s="5" t="b">
        <f t="shared" si="29"/>
        <v>0</v>
      </c>
      <c r="AY134" s="59" t="e">
        <f>IF(((2015-LEFT(AD134,4))*12+12-MID(AD134,5,2)+1)/(Z134*12+AB134)&gt;1,AF134*(1-VLOOKUP(X134,折旧码!B:D,3,FALSE)),AF134*(1-VLOOKUP(X134,折旧码!B:D,3,FALSE))*((2015-LEFT(AD134,4))*12+12-MID(AD134,5,2)+1)/(Z134*12+AB134))</f>
        <v>#VALUE!</v>
      </c>
      <c r="AZ134" s="60" t="e">
        <f t="shared" si="30"/>
        <v>#VALUE!</v>
      </c>
      <c r="BA134" s="5" t="e">
        <f>IF(((2015-LEFT(AD134,4))*12+12-MID(AD134,5,2)+1)/(Z134*12+AB134)&gt;1,0, AF134*(1-VLOOKUP(X134,折旧码!B:D,3,FALSE))*(12/(Z134*12+AB134)))</f>
        <v>#VALUE!</v>
      </c>
      <c r="BB134" s="2" t="e">
        <f t="shared" si="31"/>
        <v>#VALUE!</v>
      </c>
      <c r="BC134" s="2">
        <f t="shared" si="32"/>
        <v>0</v>
      </c>
      <c r="BD134" s="2" t="e">
        <f t="shared" si="33"/>
        <v>#VALUE!</v>
      </c>
      <c r="BE134" s="4" t="e">
        <f t="shared" si="34"/>
        <v>#VALUE!</v>
      </c>
      <c r="BF134" s="56" t="e">
        <f t="shared" si="35"/>
        <v>#VALUE!</v>
      </c>
      <c r="BG134" s="56" t="e">
        <f>IF(BE134="否",0,AF134*(1-VLOOKUP(X134,折旧码!B:D,3,FALSE))/BC134)</f>
        <v>#VALUE!</v>
      </c>
      <c r="BH134" s="56" t="e">
        <f t="shared" si="36"/>
        <v>#VALUE!</v>
      </c>
      <c r="BI134" s="4" t="e">
        <f>IF(OR(BE134="否",BC134&lt;=BD134),ROUND(AF134-ABS(AG134)-ABS(AI134)-AF134*VLOOKUP(X134,折旧码!B:D,3,FALSE),2)=0,ROUND(AF134-ABS(AG134)-ABS(AI134)-AF134*VLOOKUP(X134,折旧码!B:D,3,FALSE),2)&lt;&gt;0)</f>
        <v>#VALUE!</v>
      </c>
      <c r="BJ134" s="4" t="e">
        <f>ROUND(AF134-ABS(AG134)-ABS(AI134)-AF134*VLOOKUP(X134,折旧码!B:D,3,FALSE),2)</f>
        <v>#N/A</v>
      </c>
    </row>
    <row r="135" spans="1:62" x14ac:dyDescent="0.35">
      <c r="A135" s="3"/>
      <c r="B135" s="3"/>
      <c r="C135" s="3"/>
      <c r="D135" s="3"/>
      <c r="E135" s="3"/>
      <c r="F135" s="3"/>
      <c r="G135" s="3"/>
      <c r="H135" s="3"/>
      <c r="I135" s="8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8"/>
      <c r="AE135" s="8"/>
      <c r="AF135" s="3"/>
      <c r="AG135" s="3"/>
      <c r="AH135" s="3"/>
      <c r="AI135" s="3"/>
      <c r="AJ135" s="3"/>
      <c r="AK135" s="3"/>
      <c r="AL135" s="3"/>
      <c r="AM135" s="3"/>
      <c r="AN135" s="4" t="b">
        <f>COUNTIF(资产分类!B:B,以前年度!A135)=1</f>
        <v>0</v>
      </c>
      <c r="AO135" s="4" t="b">
        <f>COUNTIF(单位编码!C:C,H135)=1</f>
        <v>0</v>
      </c>
      <c r="AP135" s="4" t="e">
        <f t="shared" si="27"/>
        <v>#VALUE!</v>
      </c>
      <c r="AQ135" s="4" t="b">
        <f>COUNTIF(业务范围!B:B,以前年度!L135)=1</f>
        <v>0</v>
      </c>
      <c r="AR135" s="4" t="b">
        <f>COUNTIF(成本中心!B:B,以前年度!M135)=1</f>
        <v>0</v>
      </c>
      <c r="AS135" s="4" t="b">
        <f>COUNTIF(成本中心!B:B,以前年度!N135)=1</f>
        <v>0</v>
      </c>
      <c r="AT135" s="4" t="b">
        <f>COUNTIF(资产状态!B:B,Q135)=1</f>
        <v>0</v>
      </c>
      <c r="AU135" s="4" t="b">
        <f>COUNTIF(资产增加、减少方式!B:C,以前年度!R135)=1</f>
        <v>0</v>
      </c>
      <c r="AV135" s="4" t="b">
        <f t="shared" si="28"/>
        <v>1</v>
      </c>
      <c r="AW135" s="4" t="b">
        <f>COUNTIF(折旧码!B:B,以前年度!X135)=1</f>
        <v>0</v>
      </c>
      <c r="AX135" s="5" t="b">
        <f t="shared" si="29"/>
        <v>0</v>
      </c>
      <c r="AY135" s="59" t="e">
        <f>IF(((2015-LEFT(AD135,4))*12+12-MID(AD135,5,2)+1)/(Z135*12+AB135)&gt;1,AF135*(1-VLOOKUP(X135,折旧码!B:D,3,FALSE)),AF135*(1-VLOOKUP(X135,折旧码!B:D,3,FALSE))*((2015-LEFT(AD135,4))*12+12-MID(AD135,5,2)+1)/(Z135*12+AB135))</f>
        <v>#VALUE!</v>
      </c>
      <c r="AZ135" s="60" t="e">
        <f t="shared" si="30"/>
        <v>#VALUE!</v>
      </c>
      <c r="BA135" s="5" t="e">
        <f>IF(((2015-LEFT(AD135,4))*12+12-MID(AD135,5,2)+1)/(Z135*12+AB135)&gt;1,0, AF135*(1-VLOOKUP(X135,折旧码!B:D,3,FALSE))*(12/(Z135*12+AB135)))</f>
        <v>#VALUE!</v>
      </c>
      <c r="BB135" s="2" t="e">
        <f t="shared" si="31"/>
        <v>#VALUE!</v>
      </c>
      <c r="BC135" s="2">
        <f t="shared" si="32"/>
        <v>0</v>
      </c>
      <c r="BD135" s="2" t="e">
        <f t="shared" si="33"/>
        <v>#VALUE!</v>
      </c>
      <c r="BE135" s="4" t="e">
        <f t="shared" si="34"/>
        <v>#VALUE!</v>
      </c>
      <c r="BF135" s="56" t="e">
        <f t="shared" si="35"/>
        <v>#VALUE!</v>
      </c>
      <c r="BG135" s="56" t="e">
        <f>IF(BE135="否",0,AF135*(1-VLOOKUP(X135,折旧码!B:D,3,FALSE))/BC135)</f>
        <v>#VALUE!</v>
      </c>
      <c r="BH135" s="56" t="e">
        <f t="shared" si="36"/>
        <v>#VALUE!</v>
      </c>
      <c r="BI135" s="4" t="e">
        <f>IF(OR(BE135="否",BC135&lt;=BD135),ROUND(AF135-ABS(AG135)-ABS(AI135)-AF135*VLOOKUP(X135,折旧码!B:D,3,FALSE),2)=0,ROUND(AF135-ABS(AG135)-ABS(AI135)-AF135*VLOOKUP(X135,折旧码!B:D,3,FALSE),2)&lt;&gt;0)</f>
        <v>#VALUE!</v>
      </c>
      <c r="BJ135" s="4" t="e">
        <f>ROUND(AF135-ABS(AG135)-ABS(AI135)-AF135*VLOOKUP(X135,折旧码!B:D,3,FALSE),2)</f>
        <v>#N/A</v>
      </c>
    </row>
    <row r="136" spans="1:62" x14ac:dyDescent="0.35">
      <c r="A136" s="3"/>
      <c r="B136" s="3"/>
      <c r="C136" s="3"/>
      <c r="D136" s="3"/>
      <c r="E136" s="3"/>
      <c r="F136" s="3"/>
      <c r="G136" s="3"/>
      <c r="H136" s="3"/>
      <c r="I136" s="8"/>
      <c r="J136" s="8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8"/>
      <c r="AE136" s="8"/>
      <c r="AF136" s="3"/>
      <c r="AG136" s="3"/>
      <c r="AH136" s="3"/>
      <c r="AI136" s="3"/>
      <c r="AJ136" s="3"/>
      <c r="AK136" s="3"/>
      <c r="AL136" s="3"/>
      <c r="AM136" s="3"/>
      <c r="AN136" s="4" t="b">
        <f>COUNTIF(资产分类!B:B,以前年度!A136)=1</f>
        <v>0</v>
      </c>
      <c r="AO136" s="4" t="b">
        <f>COUNTIF(单位编码!C:C,H136)=1</f>
        <v>0</v>
      </c>
      <c r="AP136" s="4" t="e">
        <f t="shared" si="27"/>
        <v>#VALUE!</v>
      </c>
      <c r="AQ136" s="4" t="b">
        <f>COUNTIF(业务范围!B:B,以前年度!L136)=1</f>
        <v>0</v>
      </c>
      <c r="AR136" s="4" t="b">
        <f>COUNTIF(成本中心!B:B,以前年度!M136)=1</f>
        <v>0</v>
      </c>
      <c r="AS136" s="4" t="b">
        <f>COUNTIF(成本中心!B:B,以前年度!N136)=1</f>
        <v>0</v>
      </c>
      <c r="AT136" s="4" t="b">
        <f>COUNTIF(资产状态!B:B,Q136)=1</f>
        <v>0</v>
      </c>
      <c r="AU136" s="4" t="b">
        <f>COUNTIF(资产增加、减少方式!B:C,以前年度!R136)=1</f>
        <v>0</v>
      </c>
      <c r="AV136" s="4" t="b">
        <f t="shared" si="28"/>
        <v>1</v>
      </c>
      <c r="AW136" s="4" t="b">
        <f>COUNTIF(折旧码!B:B,以前年度!X136)=1</f>
        <v>0</v>
      </c>
      <c r="AX136" s="5" t="b">
        <f t="shared" si="29"/>
        <v>0</v>
      </c>
      <c r="AY136" s="59" t="e">
        <f>IF(((2015-LEFT(AD136,4))*12+12-MID(AD136,5,2)+1)/(Z136*12+AB136)&gt;1,AF136*(1-VLOOKUP(X136,折旧码!B:D,3,FALSE)),AF136*(1-VLOOKUP(X136,折旧码!B:D,3,FALSE))*((2015-LEFT(AD136,4))*12+12-MID(AD136,5,2)+1)/(Z136*12+AB136))</f>
        <v>#VALUE!</v>
      </c>
      <c r="AZ136" s="60" t="e">
        <f t="shared" si="30"/>
        <v>#VALUE!</v>
      </c>
      <c r="BA136" s="5" t="e">
        <f>IF(((2015-LEFT(AD136,4))*12+12-MID(AD136,5,2)+1)/(Z136*12+AB136)&gt;1,0, AF136*(1-VLOOKUP(X136,折旧码!B:D,3,FALSE))*(12/(Z136*12+AB136)))</f>
        <v>#VALUE!</v>
      </c>
      <c r="BB136" s="2" t="e">
        <f t="shared" si="31"/>
        <v>#VALUE!</v>
      </c>
      <c r="BC136" s="2">
        <f t="shared" si="32"/>
        <v>0</v>
      </c>
      <c r="BD136" s="2" t="e">
        <f t="shared" si="33"/>
        <v>#VALUE!</v>
      </c>
      <c r="BE136" s="4" t="e">
        <f t="shared" si="34"/>
        <v>#VALUE!</v>
      </c>
      <c r="BF136" s="56" t="e">
        <f t="shared" si="35"/>
        <v>#VALUE!</v>
      </c>
      <c r="BG136" s="56" t="e">
        <f>IF(BE136="否",0,AF136*(1-VLOOKUP(X136,折旧码!B:D,3,FALSE))/BC136)</f>
        <v>#VALUE!</v>
      </c>
      <c r="BH136" s="56" t="e">
        <f t="shared" si="36"/>
        <v>#VALUE!</v>
      </c>
      <c r="BI136" s="4" t="e">
        <f>IF(OR(BE136="否",BC136&lt;=BD136),ROUND(AF136-ABS(AG136)-ABS(AI136)-AF136*VLOOKUP(X136,折旧码!B:D,3,FALSE),2)=0,ROUND(AF136-ABS(AG136)-ABS(AI136)-AF136*VLOOKUP(X136,折旧码!B:D,3,FALSE),2)&lt;&gt;0)</f>
        <v>#VALUE!</v>
      </c>
      <c r="BJ136" s="4" t="e">
        <f>ROUND(AF136-ABS(AG136)-ABS(AI136)-AF136*VLOOKUP(X136,折旧码!B:D,3,FALSE),2)</f>
        <v>#N/A</v>
      </c>
    </row>
    <row r="137" spans="1:62" x14ac:dyDescent="0.35">
      <c r="A137" s="3"/>
      <c r="B137" s="3"/>
      <c r="C137" s="3"/>
      <c r="D137" s="3"/>
      <c r="E137" s="3"/>
      <c r="F137" s="3"/>
      <c r="G137" s="3"/>
      <c r="H137" s="3"/>
      <c r="I137" s="8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8"/>
      <c r="AE137" s="8"/>
      <c r="AF137" s="3"/>
      <c r="AG137" s="3"/>
      <c r="AH137" s="3"/>
      <c r="AI137" s="3"/>
      <c r="AJ137" s="3"/>
      <c r="AK137" s="3"/>
      <c r="AL137" s="3"/>
      <c r="AM137" s="3"/>
      <c r="AN137" s="4" t="b">
        <f>COUNTIF(资产分类!B:B,以前年度!A137)=1</f>
        <v>0</v>
      </c>
      <c r="AO137" s="4" t="b">
        <f>COUNTIF(单位编码!C:C,H137)=1</f>
        <v>0</v>
      </c>
      <c r="AP137" s="4" t="e">
        <f t="shared" si="27"/>
        <v>#VALUE!</v>
      </c>
      <c r="AQ137" s="4" t="b">
        <f>COUNTIF(业务范围!B:B,以前年度!L137)=1</f>
        <v>0</v>
      </c>
      <c r="AR137" s="4" t="b">
        <f>COUNTIF(成本中心!B:B,以前年度!M137)=1</f>
        <v>0</v>
      </c>
      <c r="AS137" s="4" t="b">
        <f>COUNTIF(成本中心!B:B,以前年度!N137)=1</f>
        <v>0</v>
      </c>
      <c r="AT137" s="4" t="b">
        <f>COUNTIF(资产状态!B:B,Q137)=1</f>
        <v>0</v>
      </c>
      <c r="AU137" s="4" t="b">
        <f>COUNTIF(资产增加、减少方式!B:C,以前年度!R137)=1</f>
        <v>0</v>
      </c>
      <c r="AV137" s="4" t="b">
        <f t="shared" si="28"/>
        <v>1</v>
      </c>
      <c r="AW137" s="4" t="b">
        <f>COUNTIF(折旧码!B:B,以前年度!X137)=1</f>
        <v>0</v>
      </c>
      <c r="AX137" s="5" t="b">
        <f t="shared" si="29"/>
        <v>0</v>
      </c>
      <c r="AY137" s="59" t="e">
        <f>IF(((2015-LEFT(AD137,4))*12+12-MID(AD137,5,2)+1)/(Z137*12+AB137)&gt;1,AF137*(1-VLOOKUP(X137,折旧码!B:D,3,FALSE)),AF137*(1-VLOOKUP(X137,折旧码!B:D,3,FALSE))*((2015-LEFT(AD137,4))*12+12-MID(AD137,5,2)+1)/(Z137*12+AB137))</f>
        <v>#VALUE!</v>
      </c>
      <c r="AZ137" s="60" t="e">
        <f t="shared" si="30"/>
        <v>#VALUE!</v>
      </c>
      <c r="BA137" s="5" t="e">
        <f>IF(((2015-LEFT(AD137,4))*12+12-MID(AD137,5,2)+1)/(Z137*12+AB137)&gt;1,0, AF137*(1-VLOOKUP(X137,折旧码!B:D,3,FALSE))*(12/(Z137*12+AB137)))</f>
        <v>#VALUE!</v>
      </c>
      <c r="BB137" s="2" t="e">
        <f t="shared" si="31"/>
        <v>#VALUE!</v>
      </c>
      <c r="BC137" s="2">
        <f t="shared" si="32"/>
        <v>0</v>
      </c>
      <c r="BD137" s="2" t="e">
        <f t="shared" si="33"/>
        <v>#VALUE!</v>
      </c>
      <c r="BE137" s="4" t="e">
        <f t="shared" si="34"/>
        <v>#VALUE!</v>
      </c>
      <c r="BF137" s="56" t="e">
        <f t="shared" si="35"/>
        <v>#VALUE!</v>
      </c>
      <c r="BG137" s="56" t="e">
        <f>IF(BE137="否",0,AF137*(1-VLOOKUP(X137,折旧码!B:D,3,FALSE))/BC137)</f>
        <v>#VALUE!</v>
      </c>
      <c r="BH137" s="56" t="e">
        <f t="shared" si="36"/>
        <v>#VALUE!</v>
      </c>
      <c r="BI137" s="4" t="e">
        <f>IF(OR(BE137="否",BC137&lt;=BD137),ROUND(AF137-ABS(AG137)-ABS(AI137)-AF137*VLOOKUP(X137,折旧码!B:D,3,FALSE),2)=0,ROUND(AF137-ABS(AG137)-ABS(AI137)-AF137*VLOOKUP(X137,折旧码!B:D,3,FALSE),2)&lt;&gt;0)</f>
        <v>#VALUE!</v>
      </c>
      <c r="BJ137" s="4" t="e">
        <f>ROUND(AF137-ABS(AG137)-ABS(AI137)-AF137*VLOOKUP(X137,折旧码!B:D,3,FALSE),2)</f>
        <v>#N/A</v>
      </c>
    </row>
    <row r="138" spans="1:62" x14ac:dyDescent="0.35">
      <c r="A138" s="3"/>
      <c r="B138" s="3"/>
      <c r="C138" s="3"/>
      <c r="D138" s="3"/>
      <c r="E138" s="3"/>
      <c r="F138" s="3"/>
      <c r="G138" s="3"/>
      <c r="H138" s="3"/>
      <c r="I138" s="8"/>
      <c r="J138" s="8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8"/>
      <c r="AE138" s="8"/>
      <c r="AF138" s="3"/>
      <c r="AG138" s="3"/>
      <c r="AH138" s="3"/>
      <c r="AI138" s="3"/>
      <c r="AJ138" s="3"/>
      <c r="AK138" s="3"/>
      <c r="AL138" s="3"/>
      <c r="AM138" s="3"/>
      <c r="AN138" s="4" t="b">
        <f>COUNTIF(资产分类!B:B,以前年度!A138)=1</f>
        <v>0</v>
      </c>
      <c r="AO138" s="4" t="b">
        <f>COUNTIF(单位编码!C:C,H138)=1</f>
        <v>0</v>
      </c>
      <c r="AP138" s="4" t="e">
        <f t="shared" si="27"/>
        <v>#VALUE!</v>
      </c>
      <c r="AQ138" s="4" t="b">
        <f>COUNTIF(业务范围!B:B,以前年度!L138)=1</f>
        <v>0</v>
      </c>
      <c r="AR138" s="4" t="b">
        <f>COUNTIF(成本中心!B:B,以前年度!M138)=1</f>
        <v>0</v>
      </c>
      <c r="AS138" s="4" t="b">
        <f>COUNTIF(成本中心!B:B,以前年度!N138)=1</f>
        <v>0</v>
      </c>
      <c r="AT138" s="4" t="b">
        <f>COUNTIF(资产状态!B:B,Q138)=1</f>
        <v>0</v>
      </c>
      <c r="AU138" s="4" t="b">
        <f>COUNTIF(资产增加、减少方式!B:C,以前年度!R138)=1</f>
        <v>0</v>
      </c>
      <c r="AV138" s="4" t="b">
        <f t="shared" si="28"/>
        <v>1</v>
      </c>
      <c r="AW138" s="4" t="b">
        <f>COUNTIF(折旧码!B:B,以前年度!X138)=1</f>
        <v>0</v>
      </c>
      <c r="AX138" s="5" t="b">
        <f t="shared" si="29"/>
        <v>0</v>
      </c>
      <c r="AY138" s="59" t="e">
        <f>IF(((2015-LEFT(AD138,4))*12+12-MID(AD138,5,2)+1)/(Z138*12+AB138)&gt;1,AF138*(1-VLOOKUP(X138,折旧码!B:D,3,FALSE)),AF138*(1-VLOOKUP(X138,折旧码!B:D,3,FALSE))*((2015-LEFT(AD138,4))*12+12-MID(AD138,5,2)+1)/(Z138*12+AB138))</f>
        <v>#VALUE!</v>
      </c>
      <c r="AZ138" s="60" t="e">
        <f t="shared" si="30"/>
        <v>#VALUE!</v>
      </c>
      <c r="BA138" s="5" t="e">
        <f>IF(((2015-LEFT(AD138,4))*12+12-MID(AD138,5,2)+1)/(Z138*12+AB138)&gt;1,0, AF138*(1-VLOOKUP(X138,折旧码!B:D,3,FALSE))*(12/(Z138*12+AB138)))</f>
        <v>#VALUE!</v>
      </c>
      <c r="BB138" s="2" t="e">
        <f t="shared" si="31"/>
        <v>#VALUE!</v>
      </c>
      <c r="BC138" s="2">
        <f t="shared" si="32"/>
        <v>0</v>
      </c>
      <c r="BD138" s="2" t="e">
        <f t="shared" si="33"/>
        <v>#VALUE!</v>
      </c>
      <c r="BE138" s="4" t="e">
        <f t="shared" si="34"/>
        <v>#VALUE!</v>
      </c>
      <c r="BF138" s="56" t="e">
        <f t="shared" si="35"/>
        <v>#VALUE!</v>
      </c>
      <c r="BG138" s="56" t="e">
        <f>IF(BE138="否",0,AF138*(1-VLOOKUP(X138,折旧码!B:D,3,FALSE))/BC138)</f>
        <v>#VALUE!</v>
      </c>
      <c r="BH138" s="56" t="e">
        <f t="shared" si="36"/>
        <v>#VALUE!</v>
      </c>
      <c r="BI138" s="4" t="e">
        <f>IF(OR(BE138="否",BC138&lt;=BD138),ROUND(AF138-ABS(AG138)-ABS(AI138)-AF138*VLOOKUP(X138,折旧码!B:D,3,FALSE),2)=0,ROUND(AF138-ABS(AG138)-ABS(AI138)-AF138*VLOOKUP(X138,折旧码!B:D,3,FALSE),2)&lt;&gt;0)</f>
        <v>#VALUE!</v>
      </c>
      <c r="BJ138" s="4" t="e">
        <f>ROUND(AF138-ABS(AG138)-ABS(AI138)-AF138*VLOOKUP(X138,折旧码!B:D,3,FALSE),2)</f>
        <v>#N/A</v>
      </c>
    </row>
    <row r="139" spans="1:62" x14ac:dyDescent="0.35">
      <c r="A139" s="3"/>
      <c r="B139" s="3"/>
      <c r="C139" s="3"/>
      <c r="D139" s="3"/>
      <c r="E139" s="3"/>
      <c r="F139" s="3"/>
      <c r="G139" s="3"/>
      <c r="H139" s="3"/>
      <c r="I139" s="8"/>
      <c r="J139" s="8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8"/>
      <c r="AE139" s="8"/>
      <c r="AF139" s="3"/>
      <c r="AG139" s="3"/>
      <c r="AH139" s="3"/>
      <c r="AI139" s="3"/>
      <c r="AJ139" s="3"/>
      <c r="AK139" s="3"/>
      <c r="AL139" s="3"/>
      <c r="AM139" s="3"/>
      <c r="AN139" s="4" t="b">
        <f>COUNTIF(资产分类!B:B,以前年度!A139)=1</f>
        <v>0</v>
      </c>
      <c r="AO139" s="4" t="b">
        <f>COUNTIF(单位编码!C:C,H139)=1</f>
        <v>0</v>
      </c>
      <c r="AP139" s="4" t="e">
        <f t="shared" si="27"/>
        <v>#VALUE!</v>
      </c>
      <c r="AQ139" s="4" t="b">
        <f>COUNTIF(业务范围!B:B,以前年度!L139)=1</f>
        <v>0</v>
      </c>
      <c r="AR139" s="4" t="b">
        <f>COUNTIF(成本中心!B:B,以前年度!M139)=1</f>
        <v>0</v>
      </c>
      <c r="AS139" s="4" t="b">
        <f>COUNTIF(成本中心!B:B,以前年度!N139)=1</f>
        <v>0</v>
      </c>
      <c r="AT139" s="4" t="b">
        <f>COUNTIF(资产状态!B:B,Q139)=1</f>
        <v>0</v>
      </c>
      <c r="AU139" s="4" t="b">
        <f>COUNTIF(资产增加、减少方式!B:C,以前年度!R139)=1</f>
        <v>0</v>
      </c>
      <c r="AV139" s="4" t="b">
        <f t="shared" si="28"/>
        <v>1</v>
      </c>
      <c r="AW139" s="4" t="b">
        <f>COUNTIF(折旧码!B:B,以前年度!X139)=1</f>
        <v>0</v>
      </c>
      <c r="AX139" s="5" t="b">
        <f t="shared" si="29"/>
        <v>0</v>
      </c>
      <c r="AY139" s="59" t="e">
        <f>IF(((2015-LEFT(AD139,4))*12+12-MID(AD139,5,2)+1)/(Z139*12+AB139)&gt;1,AF139*(1-VLOOKUP(X139,折旧码!B:D,3,FALSE)),AF139*(1-VLOOKUP(X139,折旧码!B:D,3,FALSE))*((2015-LEFT(AD139,4))*12+12-MID(AD139,5,2)+1)/(Z139*12+AB139))</f>
        <v>#VALUE!</v>
      </c>
      <c r="AZ139" s="60" t="e">
        <f t="shared" si="30"/>
        <v>#VALUE!</v>
      </c>
      <c r="BA139" s="5" t="e">
        <f>IF(((2015-LEFT(AD139,4))*12+12-MID(AD139,5,2)+1)/(Z139*12+AB139)&gt;1,0, AF139*(1-VLOOKUP(X139,折旧码!B:D,3,FALSE))*(12/(Z139*12+AB139)))</f>
        <v>#VALUE!</v>
      </c>
      <c r="BB139" s="2" t="e">
        <f t="shared" si="31"/>
        <v>#VALUE!</v>
      </c>
      <c r="BC139" s="2">
        <f t="shared" si="32"/>
        <v>0</v>
      </c>
      <c r="BD139" s="2" t="e">
        <f t="shared" si="33"/>
        <v>#VALUE!</v>
      </c>
      <c r="BE139" s="4" t="e">
        <f t="shared" si="34"/>
        <v>#VALUE!</v>
      </c>
      <c r="BF139" s="56" t="e">
        <f t="shared" si="35"/>
        <v>#VALUE!</v>
      </c>
      <c r="BG139" s="56" t="e">
        <f>IF(BE139="否",0,AF139*(1-VLOOKUP(X139,折旧码!B:D,3,FALSE))/BC139)</f>
        <v>#VALUE!</v>
      </c>
      <c r="BH139" s="56" t="e">
        <f t="shared" si="36"/>
        <v>#VALUE!</v>
      </c>
      <c r="BI139" s="4" t="e">
        <f>IF(OR(BE139="否",BC139&lt;=BD139),ROUND(AF139-ABS(AG139)-ABS(AI139)-AF139*VLOOKUP(X139,折旧码!B:D,3,FALSE),2)=0,ROUND(AF139-ABS(AG139)-ABS(AI139)-AF139*VLOOKUP(X139,折旧码!B:D,3,FALSE),2)&lt;&gt;0)</f>
        <v>#VALUE!</v>
      </c>
      <c r="BJ139" s="4" t="e">
        <f>ROUND(AF139-ABS(AG139)-ABS(AI139)-AF139*VLOOKUP(X139,折旧码!B:D,3,FALSE),2)</f>
        <v>#N/A</v>
      </c>
    </row>
    <row r="140" spans="1:62" x14ac:dyDescent="0.35">
      <c r="A140" s="3"/>
      <c r="B140" s="3"/>
      <c r="C140" s="3"/>
      <c r="D140" s="3"/>
      <c r="E140" s="3"/>
      <c r="F140" s="3"/>
      <c r="G140" s="3"/>
      <c r="H140" s="3"/>
      <c r="I140" s="8"/>
      <c r="J140" s="8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8"/>
      <c r="AE140" s="8"/>
      <c r="AF140" s="3"/>
      <c r="AG140" s="3"/>
      <c r="AH140" s="3"/>
      <c r="AI140" s="3"/>
      <c r="AJ140" s="3"/>
      <c r="AK140" s="3"/>
      <c r="AL140" s="3"/>
      <c r="AM140" s="3"/>
      <c r="AN140" s="4" t="b">
        <f>COUNTIF(资产分类!B:B,以前年度!A140)=1</f>
        <v>0</v>
      </c>
      <c r="AO140" s="4" t="b">
        <f>COUNTIF(单位编码!C:C,H140)=1</f>
        <v>0</v>
      </c>
      <c r="AP140" s="4" t="e">
        <f t="shared" si="27"/>
        <v>#VALUE!</v>
      </c>
      <c r="AQ140" s="4" t="b">
        <f>COUNTIF(业务范围!B:B,以前年度!L140)=1</f>
        <v>0</v>
      </c>
      <c r="AR140" s="4" t="b">
        <f>COUNTIF(成本中心!B:B,以前年度!M140)=1</f>
        <v>0</v>
      </c>
      <c r="AS140" s="4" t="b">
        <f>COUNTIF(成本中心!B:B,以前年度!N140)=1</f>
        <v>0</v>
      </c>
      <c r="AT140" s="4" t="b">
        <f>COUNTIF(资产状态!B:B,Q140)=1</f>
        <v>0</v>
      </c>
      <c r="AU140" s="4" t="b">
        <f>COUNTIF(资产增加、减少方式!B:C,以前年度!R140)=1</f>
        <v>0</v>
      </c>
      <c r="AV140" s="4" t="b">
        <f t="shared" si="28"/>
        <v>1</v>
      </c>
      <c r="AW140" s="4" t="b">
        <f>COUNTIF(折旧码!B:B,以前年度!X140)=1</f>
        <v>0</v>
      </c>
      <c r="AX140" s="5" t="b">
        <f t="shared" si="29"/>
        <v>0</v>
      </c>
      <c r="AY140" s="59" t="e">
        <f>IF(((2015-LEFT(AD140,4))*12+12-MID(AD140,5,2)+1)/(Z140*12+AB140)&gt;1,AF140*(1-VLOOKUP(X140,折旧码!B:D,3,FALSE)),AF140*(1-VLOOKUP(X140,折旧码!B:D,3,FALSE))*((2015-LEFT(AD140,4))*12+12-MID(AD140,5,2)+1)/(Z140*12+AB140))</f>
        <v>#VALUE!</v>
      </c>
      <c r="AZ140" s="60" t="e">
        <f t="shared" si="30"/>
        <v>#VALUE!</v>
      </c>
      <c r="BA140" s="5" t="e">
        <f>IF(((2015-LEFT(AD140,4))*12+12-MID(AD140,5,2)+1)/(Z140*12+AB140)&gt;1,0, AF140*(1-VLOOKUP(X140,折旧码!B:D,3,FALSE))*(12/(Z140*12+AB140)))</f>
        <v>#VALUE!</v>
      </c>
      <c r="BB140" s="2" t="e">
        <f t="shared" si="31"/>
        <v>#VALUE!</v>
      </c>
      <c r="BC140" s="2">
        <f t="shared" si="32"/>
        <v>0</v>
      </c>
      <c r="BD140" s="2" t="e">
        <f t="shared" si="33"/>
        <v>#VALUE!</v>
      </c>
      <c r="BE140" s="4" t="e">
        <f t="shared" si="34"/>
        <v>#VALUE!</v>
      </c>
      <c r="BF140" s="56" t="e">
        <f t="shared" si="35"/>
        <v>#VALUE!</v>
      </c>
      <c r="BG140" s="56" t="e">
        <f>IF(BE140="否",0,AF140*(1-VLOOKUP(X140,折旧码!B:D,3,FALSE))/BC140)</f>
        <v>#VALUE!</v>
      </c>
      <c r="BH140" s="56" t="e">
        <f t="shared" si="36"/>
        <v>#VALUE!</v>
      </c>
      <c r="BI140" s="4" t="e">
        <f>IF(OR(BE140="否",BC140&lt;=BD140),ROUND(AF140-ABS(AG140)-ABS(AI140)-AF140*VLOOKUP(X140,折旧码!B:D,3,FALSE),2)=0,ROUND(AF140-ABS(AG140)-ABS(AI140)-AF140*VLOOKUP(X140,折旧码!B:D,3,FALSE),2)&lt;&gt;0)</f>
        <v>#VALUE!</v>
      </c>
      <c r="BJ140" s="4" t="e">
        <f>ROUND(AF140-ABS(AG140)-ABS(AI140)-AF140*VLOOKUP(X140,折旧码!B:D,3,FALSE),2)</f>
        <v>#N/A</v>
      </c>
    </row>
    <row r="141" spans="1:62" x14ac:dyDescent="0.35">
      <c r="A141" s="3"/>
      <c r="B141" s="3"/>
      <c r="C141" s="3"/>
      <c r="D141" s="3"/>
      <c r="E141" s="3"/>
      <c r="F141" s="3"/>
      <c r="G141" s="3"/>
      <c r="H141" s="3"/>
      <c r="I141" s="8"/>
      <c r="J141" s="8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8"/>
      <c r="AE141" s="8"/>
      <c r="AF141" s="3"/>
      <c r="AG141" s="3"/>
      <c r="AH141" s="3"/>
      <c r="AI141" s="3"/>
      <c r="AJ141" s="3"/>
      <c r="AK141" s="3"/>
      <c r="AL141" s="3"/>
      <c r="AM141" s="3"/>
      <c r="AN141" s="4" t="b">
        <f>COUNTIF(资产分类!B:B,以前年度!A141)=1</f>
        <v>0</v>
      </c>
      <c r="AO141" s="4" t="b">
        <f>COUNTIF(单位编码!C:C,H141)=1</f>
        <v>0</v>
      </c>
      <c r="AP141" s="4" t="e">
        <f t="shared" si="27"/>
        <v>#VALUE!</v>
      </c>
      <c r="AQ141" s="4" t="b">
        <f>COUNTIF(业务范围!B:B,以前年度!L141)=1</f>
        <v>0</v>
      </c>
      <c r="AR141" s="4" t="b">
        <f>COUNTIF(成本中心!B:B,以前年度!M141)=1</f>
        <v>0</v>
      </c>
      <c r="AS141" s="4" t="b">
        <f>COUNTIF(成本中心!B:B,以前年度!N141)=1</f>
        <v>0</v>
      </c>
      <c r="AT141" s="4" t="b">
        <f>COUNTIF(资产状态!B:B,Q141)=1</f>
        <v>0</v>
      </c>
      <c r="AU141" s="4" t="b">
        <f>COUNTIF(资产增加、减少方式!B:C,以前年度!R141)=1</f>
        <v>0</v>
      </c>
      <c r="AV141" s="4" t="b">
        <f t="shared" si="28"/>
        <v>1</v>
      </c>
      <c r="AW141" s="4" t="b">
        <f>COUNTIF(折旧码!B:B,以前年度!X141)=1</f>
        <v>0</v>
      </c>
      <c r="AX141" s="5" t="b">
        <f t="shared" si="29"/>
        <v>0</v>
      </c>
      <c r="AY141" s="59" t="e">
        <f>IF(((2015-LEFT(AD141,4))*12+12-MID(AD141,5,2)+1)/(Z141*12+AB141)&gt;1,AF141*(1-VLOOKUP(X141,折旧码!B:D,3,FALSE)),AF141*(1-VLOOKUP(X141,折旧码!B:D,3,FALSE))*((2015-LEFT(AD141,4))*12+12-MID(AD141,5,2)+1)/(Z141*12+AB141))</f>
        <v>#VALUE!</v>
      </c>
      <c r="AZ141" s="60" t="e">
        <f t="shared" si="30"/>
        <v>#VALUE!</v>
      </c>
      <c r="BA141" s="5" t="e">
        <f>IF(((2015-LEFT(AD141,4))*12+12-MID(AD141,5,2)+1)/(Z141*12+AB141)&gt;1,0, AF141*(1-VLOOKUP(X141,折旧码!B:D,3,FALSE))*(12/(Z141*12+AB141)))</f>
        <v>#VALUE!</v>
      </c>
      <c r="BB141" s="2" t="e">
        <f t="shared" si="31"/>
        <v>#VALUE!</v>
      </c>
      <c r="BC141" s="2">
        <f t="shared" si="32"/>
        <v>0</v>
      </c>
      <c r="BD141" s="2" t="e">
        <f t="shared" si="33"/>
        <v>#VALUE!</v>
      </c>
      <c r="BE141" s="4" t="e">
        <f t="shared" si="34"/>
        <v>#VALUE!</v>
      </c>
      <c r="BF141" s="56" t="e">
        <f t="shared" si="35"/>
        <v>#VALUE!</v>
      </c>
      <c r="BG141" s="56" t="e">
        <f>IF(BE141="否",0,AF141*(1-VLOOKUP(X141,折旧码!B:D,3,FALSE))/BC141)</f>
        <v>#VALUE!</v>
      </c>
      <c r="BH141" s="56" t="e">
        <f t="shared" si="36"/>
        <v>#VALUE!</v>
      </c>
      <c r="BI141" s="4" t="e">
        <f>IF(OR(BE141="否",BC141&lt;=BD141),ROUND(AF141-ABS(AG141)-ABS(AI141)-AF141*VLOOKUP(X141,折旧码!B:D,3,FALSE),2)=0,ROUND(AF141-ABS(AG141)-ABS(AI141)-AF141*VLOOKUP(X141,折旧码!B:D,3,FALSE),2)&lt;&gt;0)</f>
        <v>#VALUE!</v>
      </c>
      <c r="BJ141" s="4" t="e">
        <f>ROUND(AF141-ABS(AG141)-ABS(AI141)-AF141*VLOOKUP(X141,折旧码!B:D,3,FALSE),2)</f>
        <v>#N/A</v>
      </c>
    </row>
    <row r="142" spans="1:62" x14ac:dyDescent="0.35">
      <c r="A142" s="3"/>
      <c r="B142" s="3"/>
      <c r="C142" s="3"/>
      <c r="D142" s="3"/>
      <c r="E142" s="3"/>
      <c r="F142" s="3"/>
      <c r="G142" s="3"/>
      <c r="H142" s="3"/>
      <c r="I142" s="8"/>
      <c r="J142" s="8"/>
      <c r="K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8"/>
      <c r="AE142" s="8"/>
      <c r="AF142" s="3"/>
      <c r="AG142" s="3"/>
      <c r="AH142" s="3"/>
      <c r="AI142" s="3"/>
      <c r="AJ142" s="3"/>
      <c r="AK142" s="3"/>
      <c r="AL142" s="3"/>
      <c r="AM142" s="3"/>
      <c r="AN142" s="4" t="b">
        <f>COUNTIF(资产分类!B:B,以前年度!A142)=1</f>
        <v>0</v>
      </c>
      <c r="AO142" s="4" t="b">
        <f>COUNTIF(单位编码!C:C,H142)=1</f>
        <v>0</v>
      </c>
      <c r="AP142" s="4" t="e">
        <f t="shared" si="27"/>
        <v>#VALUE!</v>
      </c>
      <c r="AQ142" s="4" t="b">
        <f>COUNTIF(业务范围!B:B,以前年度!L142)=1</f>
        <v>0</v>
      </c>
      <c r="AR142" s="4" t="b">
        <f>COUNTIF(成本中心!B:B,以前年度!M142)=1</f>
        <v>0</v>
      </c>
      <c r="AS142" s="4" t="b">
        <f>COUNTIF(成本中心!B:B,以前年度!N142)=1</f>
        <v>0</v>
      </c>
      <c r="AT142" s="4" t="b">
        <f>COUNTIF(资产状态!B:B,Q142)=1</f>
        <v>0</v>
      </c>
      <c r="AU142" s="4" t="b">
        <f>COUNTIF(资产增加、减少方式!B:C,以前年度!R142)=1</f>
        <v>0</v>
      </c>
      <c r="AV142" s="4" t="b">
        <f t="shared" si="28"/>
        <v>1</v>
      </c>
      <c r="AW142" s="4" t="b">
        <f>COUNTIF(折旧码!B:B,以前年度!X142)=1</f>
        <v>0</v>
      </c>
      <c r="AX142" s="5" t="b">
        <f t="shared" si="29"/>
        <v>0</v>
      </c>
      <c r="AY142" s="59" t="e">
        <f>IF(((2015-LEFT(AD142,4))*12+12-MID(AD142,5,2)+1)/(Z142*12+AB142)&gt;1,AF142*(1-VLOOKUP(X142,折旧码!B:D,3,FALSE)),AF142*(1-VLOOKUP(X142,折旧码!B:D,3,FALSE))*((2015-LEFT(AD142,4))*12+12-MID(AD142,5,2)+1)/(Z142*12+AB142))</f>
        <v>#VALUE!</v>
      </c>
      <c r="AZ142" s="60" t="e">
        <f t="shared" si="30"/>
        <v>#VALUE!</v>
      </c>
      <c r="BA142" s="5" t="e">
        <f>IF(((2015-LEFT(AD142,4))*12+12-MID(AD142,5,2)+1)/(Z142*12+AB142)&gt;1,0, AF142*(1-VLOOKUP(X142,折旧码!B:D,3,FALSE))*(12/(Z142*12+AB142)))</f>
        <v>#VALUE!</v>
      </c>
      <c r="BB142" s="2" t="e">
        <f t="shared" si="31"/>
        <v>#VALUE!</v>
      </c>
      <c r="BC142" s="2">
        <f t="shared" si="32"/>
        <v>0</v>
      </c>
      <c r="BD142" s="2" t="e">
        <f t="shared" si="33"/>
        <v>#VALUE!</v>
      </c>
      <c r="BE142" s="4" t="e">
        <f t="shared" si="34"/>
        <v>#VALUE!</v>
      </c>
      <c r="BF142" s="56" t="e">
        <f t="shared" si="35"/>
        <v>#VALUE!</v>
      </c>
      <c r="BG142" s="56" t="e">
        <f>IF(BE142="否",0,AF142*(1-VLOOKUP(X142,折旧码!B:D,3,FALSE))/BC142)</f>
        <v>#VALUE!</v>
      </c>
      <c r="BH142" s="56" t="e">
        <f t="shared" si="36"/>
        <v>#VALUE!</v>
      </c>
      <c r="BI142" s="4" t="e">
        <f>IF(OR(BE142="否",BC142&lt;=BD142),ROUND(AF142-ABS(AG142)-ABS(AI142)-AF142*VLOOKUP(X142,折旧码!B:D,3,FALSE),2)=0,ROUND(AF142-ABS(AG142)-ABS(AI142)-AF142*VLOOKUP(X142,折旧码!B:D,3,FALSE),2)&lt;&gt;0)</f>
        <v>#VALUE!</v>
      </c>
      <c r="BJ142" s="4" t="e">
        <f>ROUND(AF142-ABS(AG142)-ABS(AI142)-AF142*VLOOKUP(X142,折旧码!B:D,3,FALSE),2)</f>
        <v>#N/A</v>
      </c>
    </row>
    <row r="143" spans="1:62" x14ac:dyDescent="0.35">
      <c r="A143" s="3"/>
      <c r="B143" s="3"/>
      <c r="C143" s="3"/>
      <c r="D143" s="3"/>
      <c r="E143" s="3"/>
      <c r="F143" s="3"/>
      <c r="G143" s="3"/>
      <c r="H143" s="3"/>
      <c r="I143" s="8"/>
      <c r="J143" s="8"/>
      <c r="K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8"/>
      <c r="AE143" s="8"/>
      <c r="AF143" s="3"/>
      <c r="AG143" s="3"/>
      <c r="AH143" s="3"/>
      <c r="AI143" s="3"/>
      <c r="AJ143" s="3"/>
      <c r="AK143" s="3"/>
      <c r="AL143" s="3"/>
      <c r="AM143" s="3"/>
      <c r="AN143" s="4" t="b">
        <f>COUNTIF(资产分类!B:B,以前年度!A143)=1</f>
        <v>0</v>
      </c>
      <c r="AO143" s="4" t="b">
        <f>COUNTIF(单位编码!C:C,H143)=1</f>
        <v>0</v>
      </c>
      <c r="AP143" s="4" t="e">
        <f t="shared" si="27"/>
        <v>#VALUE!</v>
      </c>
      <c r="AQ143" s="4" t="b">
        <f>COUNTIF(业务范围!B:B,以前年度!L143)=1</f>
        <v>0</v>
      </c>
      <c r="AR143" s="4" t="b">
        <f>COUNTIF(成本中心!B:B,以前年度!M143)=1</f>
        <v>0</v>
      </c>
      <c r="AS143" s="4" t="b">
        <f>COUNTIF(成本中心!B:B,以前年度!N143)=1</f>
        <v>0</v>
      </c>
      <c r="AT143" s="4" t="b">
        <f>COUNTIF(资产状态!B:B,Q143)=1</f>
        <v>0</v>
      </c>
      <c r="AU143" s="4" t="b">
        <f>COUNTIF(资产增加、减少方式!B:C,以前年度!R143)=1</f>
        <v>0</v>
      </c>
      <c r="AV143" s="4" t="b">
        <f t="shared" si="28"/>
        <v>1</v>
      </c>
      <c r="AW143" s="4" t="b">
        <f>COUNTIF(折旧码!B:B,以前年度!X143)=1</f>
        <v>0</v>
      </c>
      <c r="AX143" s="5" t="b">
        <f t="shared" si="29"/>
        <v>0</v>
      </c>
      <c r="AY143" s="59" t="e">
        <f>IF(((2015-LEFT(AD143,4))*12+12-MID(AD143,5,2)+1)/(Z143*12+AB143)&gt;1,AF143*(1-VLOOKUP(X143,折旧码!B:D,3,FALSE)),AF143*(1-VLOOKUP(X143,折旧码!B:D,3,FALSE))*((2015-LEFT(AD143,4))*12+12-MID(AD143,5,2)+1)/(Z143*12+AB143))</f>
        <v>#VALUE!</v>
      </c>
      <c r="AZ143" s="60" t="e">
        <f t="shared" si="30"/>
        <v>#VALUE!</v>
      </c>
      <c r="BA143" s="5" t="e">
        <f>IF(((2015-LEFT(AD143,4))*12+12-MID(AD143,5,2)+1)/(Z143*12+AB143)&gt;1,0, AF143*(1-VLOOKUP(X143,折旧码!B:D,3,FALSE))*(12/(Z143*12+AB143)))</f>
        <v>#VALUE!</v>
      </c>
      <c r="BB143" s="2" t="e">
        <f t="shared" si="31"/>
        <v>#VALUE!</v>
      </c>
      <c r="BC143" s="2">
        <f t="shared" si="32"/>
        <v>0</v>
      </c>
      <c r="BD143" s="2" t="e">
        <f t="shared" si="33"/>
        <v>#VALUE!</v>
      </c>
      <c r="BE143" s="4" t="e">
        <f t="shared" si="34"/>
        <v>#VALUE!</v>
      </c>
      <c r="BF143" s="56" t="e">
        <f t="shared" si="35"/>
        <v>#VALUE!</v>
      </c>
      <c r="BG143" s="56" t="e">
        <f>IF(BE143="否",0,AF143*(1-VLOOKUP(X143,折旧码!B:D,3,FALSE))/BC143)</f>
        <v>#VALUE!</v>
      </c>
      <c r="BH143" s="56" t="e">
        <f t="shared" si="36"/>
        <v>#VALUE!</v>
      </c>
      <c r="BI143" s="4" t="e">
        <f>IF(OR(BE143="否",BC143&lt;=BD143),ROUND(AF143-ABS(AG143)-ABS(AI143)-AF143*VLOOKUP(X143,折旧码!B:D,3,FALSE),2)=0,ROUND(AF143-ABS(AG143)-ABS(AI143)-AF143*VLOOKUP(X143,折旧码!B:D,3,FALSE),2)&lt;&gt;0)</f>
        <v>#VALUE!</v>
      </c>
      <c r="BJ143" s="4" t="e">
        <f>ROUND(AF143-ABS(AG143)-ABS(AI143)-AF143*VLOOKUP(X143,折旧码!B:D,3,FALSE),2)</f>
        <v>#N/A</v>
      </c>
    </row>
    <row r="144" spans="1:62" x14ac:dyDescent="0.35">
      <c r="A144" s="3"/>
      <c r="B144" s="3"/>
      <c r="C144" s="3"/>
      <c r="D144" s="3"/>
      <c r="E144" s="3"/>
      <c r="F144" s="3"/>
      <c r="G144" s="3"/>
      <c r="H144" s="3"/>
      <c r="I144" s="8"/>
      <c r="J144" s="8"/>
      <c r="K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8"/>
      <c r="AE144" s="8"/>
      <c r="AF144" s="3"/>
      <c r="AG144" s="3"/>
      <c r="AH144" s="3"/>
      <c r="AI144" s="3"/>
      <c r="AJ144" s="3"/>
      <c r="AK144" s="3"/>
      <c r="AL144" s="3"/>
      <c r="AM144" s="3"/>
      <c r="AN144" s="4" t="b">
        <f>COUNTIF(资产分类!B:B,以前年度!A144)=1</f>
        <v>0</v>
      </c>
      <c r="AO144" s="4" t="b">
        <f>COUNTIF(单位编码!C:C,H144)=1</f>
        <v>0</v>
      </c>
      <c r="AP144" s="4" t="e">
        <f t="shared" si="27"/>
        <v>#VALUE!</v>
      </c>
      <c r="AQ144" s="4" t="b">
        <f>COUNTIF(业务范围!B:B,以前年度!L144)=1</f>
        <v>0</v>
      </c>
      <c r="AR144" s="4" t="b">
        <f>COUNTIF(成本中心!B:B,以前年度!M144)=1</f>
        <v>0</v>
      </c>
      <c r="AS144" s="4" t="b">
        <f>COUNTIF(成本中心!B:B,以前年度!N144)=1</f>
        <v>0</v>
      </c>
      <c r="AT144" s="4" t="b">
        <f>COUNTIF(资产状态!B:B,Q144)=1</f>
        <v>0</v>
      </c>
      <c r="AU144" s="4" t="b">
        <f>COUNTIF(资产增加、减少方式!B:C,以前年度!R144)=1</f>
        <v>0</v>
      </c>
      <c r="AV144" s="4" t="b">
        <f t="shared" si="28"/>
        <v>1</v>
      </c>
      <c r="AW144" s="4" t="b">
        <f>COUNTIF(折旧码!B:B,以前年度!X144)=1</f>
        <v>0</v>
      </c>
      <c r="AX144" s="5" t="b">
        <f t="shared" si="29"/>
        <v>0</v>
      </c>
      <c r="AY144" s="59" t="e">
        <f>IF(((2015-LEFT(AD144,4))*12+12-MID(AD144,5,2)+1)/(Z144*12+AB144)&gt;1,AF144*(1-VLOOKUP(X144,折旧码!B:D,3,FALSE)),AF144*(1-VLOOKUP(X144,折旧码!B:D,3,FALSE))*((2015-LEFT(AD144,4))*12+12-MID(AD144,5,2)+1)/(Z144*12+AB144))</f>
        <v>#VALUE!</v>
      </c>
      <c r="AZ144" s="60" t="e">
        <f t="shared" si="30"/>
        <v>#VALUE!</v>
      </c>
      <c r="BA144" s="5" t="e">
        <f>IF(((2015-LEFT(AD144,4))*12+12-MID(AD144,5,2)+1)/(Z144*12+AB144)&gt;1,0, AF144*(1-VLOOKUP(X144,折旧码!B:D,3,FALSE))*(12/(Z144*12+AB144)))</f>
        <v>#VALUE!</v>
      </c>
      <c r="BB144" s="2" t="e">
        <f t="shared" si="31"/>
        <v>#VALUE!</v>
      </c>
      <c r="BC144" s="2">
        <f t="shared" si="32"/>
        <v>0</v>
      </c>
      <c r="BD144" s="2" t="e">
        <f t="shared" si="33"/>
        <v>#VALUE!</v>
      </c>
      <c r="BE144" s="4" t="e">
        <f t="shared" si="34"/>
        <v>#VALUE!</v>
      </c>
      <c r="BF144" s="56" t="e">
        <f t="shared" si="35"/>
        <v>#VALUE!</v>
      </c>
      <c r="BG144" s="56" t="e">
        <f>IF(BE144="否",0,AF144*(1-VLOOKUP(X144,折旧码!B:D,3,FALSE))/BC144)</f>
        <v>#VALUE!</v>
      </c>
      <c r="BH144" s="56" t="e">
        <f t="shared" si="36"/>
        <v>#VALUE!</v>
      </c>
      <c r="BI144" s="4" t="e">
        <f>IF(OR(BE144="否",BC144&lt;=BD144),ROUND(AF144-ABS(AG144)-ABS(AI144)-AF144*VLOOKUP(X144,折旧码!B:D,3,FALSE),2)=0,ROUND(AF144-ABS(AG144)-ABS(AI144)-AF144*VLOOKUP(X144,折旧码!B:D,3,FALSE),2)&lt;&gt;0)</f>
        <v>#VALUE!</v>
      </c>
      <c r="BJ144" s="4" t="e">
        <f>ROUND(AF144-ABS(AG144)-ABS(AI144)-AF144*VLOOKUP(X144,折旧码!B:D,3,FALSE),2)</f>
        <v>#N/A</v>
      </c>
    </row>
    <row r="145" spans="1:62" x14ac:dyDescent="0.35">
      <c r="A145" s="3"/>
      <c r="B145" s="3"/>
      <c r="C145" s="3"/>
      <c r="D145" s="3"/>
      <c r="E145" s="3"/>
      <c r="F145" s="3"/>
      <c r="G145" s="3"/>
      <c r="H145" s="3"/>
      <c r="I145" s="8"/>
      <c r="J145" s="8"/>
      <c r="K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8"/>
      <c r="AE145" s="8"/>
      <c r="AF145" s="3"/>
      <c r="AG145" s="3"/>
      <c r="AH145" s="3"/>
      <c r="AI145" s="3"/>
      <c r="AJ145" s="3"/>
      <c r="AK145" s="3"/>
      <c r="AL145" s="3"/>
      <c r="AM145" s="3"/>
      <c r="AN145" s="4" t="b">
        <f>COUNTIF(资产分类!B:B,以前年度!A145)=1</f>
        <v>0</v>
      </c>
      <c r="AO145" s="4" t="b">
        <f>COUNTIF(单位编码!C:C,H145)=1</f>
        <v>0</v>
      </c>
      <c r="AP145" s="4" t="e">
        <f t="shared" si="27"/>
        <v>#VALUE!</v>
      </c>
      <c r="AQ145" s="4" t="b">
        <f>COUNTIF(业务范围!B:B,以前年度!L145)=1</f>
        <v>0</v>
      </c>
      <c r="AR145" s="4" t="b">
        <f>COUNTIF(成本中心!B:B,以前年度!M145)=1</f>
        <v>0</v>
      </c>
      <c r="AS145" s="4" t="b">
        <f>COUNTIF(成本中心!B:B,以前年度!N145)=1</f>
        <v>0</v>
      </c>
      <c r="AT145" s="4" t="b">
        <f>COUNTIF(资产状态!B:B,Q145)=1</f>
        <v>0</v>
      </c>
      <c r="AU145" s="4" t="b">
        <f>COUNTIF(资产增加、减少方式!B:C,以前年度!R145)=1</f>
        <v>0</v>
      </c>
      <c r="AV145" s="4" t="b">
        <f t="shared" si="28"/>
        <v>1</v>
      </c>
      <c r="AW145" s="4" t="b">
        <f>COUNTIF(折旧码!B:B,以前年度!X145)=1</f>
        <v>0</v>
      </c>
      <c r="AX145" s="5" t="b">
        <f t="shared" si="29"/>
        <v>0</v>
      </c>
      <c r="AY145" s="59" t="e">
        <f>IF(((2015-LEFT(AD145,4))*12+12-MID(AD145,5,2)+1)/(Z145*12+AB145)&gt;1,AF145*(1-VLOOKUP(X145,折旧码!B:D,3,FALSE)),AF145*(1-VLOOKUP(X145,折旧码!B:D,3,FALSE))*((2015-LEFT(AD145,4))*12+12-MID(AD145,5,2)+1)/(Z145*12+AB145))</f>
        <v>#VALUE!</v>
      </c>
      <c r="AZ145" s="60" t="e">
        <f t="shared" si="30"/>
        <v>#VALUE!</v>
      </c>
      <c r="BA145" s="5" t="e">
        <f>IF(((2015-LEFT(AD145,4))*12+12-MID(AD145,5,2)+1)/(Z145*12+AB145)&gt;1,0, AF145*(1-VLOOKUP(X145,折旧码!B:D,3,FALSE))*(12/(Z145*12+AB145)))</f>
        <v>#VALUE!</v>
      </c>
      <c r="BB145" s="2" t="e">
        <f t="shared" si="31"/>
        <v>#VALUE!</v>
      </c>
      <c r="BC145" s="2">
        <f t="shared" si="32"/>
        <v>0</v>
      </c>
      <c r="BD145" s="2" t="e">
        <f t="shared" si="33"/>
        <v>#VALUE!</v>
      </c>
      <c r="BE145" s="4" t="e">
        <f t="shared" si="34"/>
        <v>#VALUE!</v>
      </c>
      <c r="BF145" s="56" t="e">
        <f t="shared" si="35"/>
        <v>#VALUE!</v>
      </c>
      <c r="BG145" s="56" t="e">
        <f>IF(BE145="否",0,AF145*(1-VLOOKUP(X145,折旧码!B:D,3,FALSE))/BC145)</f>
        <v>#VALUE!</v>
      </c>
      <c r="BH145" s="56" t="e">
        <f t="shared" si="36"/>
        <v>#VALUE!</v>
      </c>
      <c r="BI145" s="4" t="e">
        <f>IF(OR(BE145="否",BC145&lt;=BD145),ROUND(AF145-ABS(AG145)-ABS(AI145)-AF145*VLOOKUP(X145,折旧码!B:D,3,FALSE),2)=0,ROUND(AF145-ABS(AG145)-ABS(AI145)-AF145*VLOOKUP(X145,折旧码!B:D,3,FALSE),2)&lt;&gt;0)</f>
        <v>#VALUE!</v>
      </c>
      <c r="BJ145" s="4" t="e">
        <f>ROUND(AF145-ABS(AG145)-ABS(AI145)-AF145*VLOOKUP(X145,折旧码!B:D,3,FALSE),2)</f>
        <v>#N/A</v>
      </c>
    </row>
    <row r="146" spans="1:62" x14ac:dyDescent="0.35">
      <c r="A146" s="3"/>
      <c r="B146" s="3"/>
      <c r="C146" s="3"/>
      <c r="D146" s="3"/>
      <c r="E146" s="3"/>
      <c r="F146" s="3"/>
      <c r="G146" s="3"/>
      <c r="H146" s="3"/>
      <c r="I146" s="8"/>
      <c r="J146" s="8"/>
      <c r="K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8"/>
      <c r="AE146" s="8"/>
      <c r="AF146" s="3"/>
      <c r="AG146" s="3"/>
      <c r="AH146" s="3"/>
      <c r="AI146" s="3"/>
      <c r="AJ146" s="3"/>
      <c r="AK146" s="3"/>
      <c r="AL146" s="3"/>
      <c r="AM146" s="3"/>
      <c r="AN146" s="4" t="b">
        <f>COUNTIF(资产分类!B:B,以前年度!A146)=1</f>
        <v>0</v>
      </c>
      <c r="AO146" s="4" t="b">
        <f>COUNTIF(单位编码!C:C,H146)=1</f>
        <v>0</v>
      </c>
      <c r="AP146" s="4" t="e">
        <f t="shared" si="27"/>
        <v>#VALUE!</v>
      </c>
      <c r="AQ146" s="4" t="b">
        <f>COUNTIF(业务范围!B:B,以前年度!L146)=1</f>
        <v>0</v>
      </c>
      <c r="AR146" s="4" t="b">
        <f>COUNTIF(成本中心!B:B,以前年度!M146)=1</f>
        <v>0</v>
      </c>
      <c r="AS146" s="4" t="b">
        <f>COUNTIF(成本中心!B:B,以前年度!N146)=1</f>
        <v>0</v>
      </c>
      <c r="AT146" s="4" t="b">
        <f>COUNTIF(资产状态!B:B,Q146)=1</f>
        <v>0</v>
      </c>
      <c r="AU146" s="4" t="b">
        <f>COUNTIF(资产增加、减少方式!B:C,以前年度!R146)=1</f>
        <v>0</v>
      </c>
      <c r="AV146" s="4" t="b">
        <f t="shared" si="28"/>
        <v>1</v>
      </c>
      <c r="AW146" s="4" t="b">
        <f>COUNTIF(折旧码!B:B,以前年度!X146)=1</f>
        <v>0</v>
      </c>
      <c r="AX146" s="5" t="b">
        <f t="shared" si="29"/>
        <v>0</v>
      </c>
      <c r="AY146" s="59" t="e">
        <f>IF(((2015-LEFT(AD146,4))*12+12-MID(AD146,5,2)+1)/(Z146*12+AB146)&gt;1,AF146*(1-VLOOKUP(X146,折旧码!B:D,3,FALSE)),AF146*(1-VLOOKUP(X146,折旧码!B:D,3,FALSE))*((2015-LEFT(AD146,4))*12+12-MID(AD146,5,2)+1)/(Z146*12+AB146))</f>
        <v>#VALUE!</v>
      </c>
      <c r="AZ146" s="60" t="e">
        <f t="shared" si="30"/>
        <v>#VALUE!</v>
      </c>
      <c r="BA146" s="5" t="e">
        <f>IF(((2015-LEFT(AD146,4))*12+12-MID(AD146,5,2)+1)/(Z146*12+AB146)&gt;1,0, AF146*(1-VLOOKUP(X146,折旧码!B:D,3,FALSE))*(12/(Z146*12+AB146)))</f>
        <v>#VALUE!</v>
      </c>
      <c r="BB146" s="2" t="e">
        <f t="shared" si="31"/>
        <v>#VALUE!</v>
      </c>
      <c r="BC146" s="2">
        <f t="shared" si="32"/>
        <v>0</v>
      </c>
      <c r="BD146" s="2" t="e">
        <f t="shared" si="33"/>
        <v>#VALUE!</v>
      </c>
      <c r="BE146" s="4" t="e">
        <f t="shared" si="34"/>
        <v>#VALUE!</v>
      </c>
      <c r="BF146" s="56" t="e">
        <f t="shared" si="35"/>
        <v>#VALUE!</v>
      </c>
      <c r="BG146" s="56" t="e">
        <f>IF(BE146="否",0,AF146*(1-VLOOKUP(X146,折旧码!B:D,3,FALSE))/BC146)</f>
        <v>#VALUE!</v>
      </c>
      <c r="BH146" s="56" t="e">
        <f t="shared" si="36"/>
        <v>#VALUE!</v>
      </c>
      <c r="BI146" s="4" t="e">
        <f>IF(OR(BE146="否",BC146&lt;=BD146),ROUND(AF146-ABS(AG146)-ABS(AI146)-AF146*VLOOKUP(X146,折旧码!B:D,3,FALSE),2)=0,ROUND(AF146-ABS(AG146)-ABS(AI146)-AF146*VLOOKUP(X146,折旧码!B:D,3,FALSE),2)&lt;&gt;0)</f>
        <v>#VALUE!</v>
      </c>
      <c r="BJ146" s="4" t="e">
        <f>ROUND(AF146-ABS(AG146)-ABS(AI146)-AF146*VLOOKUP(X146,折旧码!B:D,3,FALSE),2)</f>
        <v>#N/A</v>
      </c>
    </row>
    <row r="147" spans="1:62" x14ac:dyDescent="0.35">
      <c r="A147" s="3"/>
      <c r="B147" s="3"/>
      <c r="C147" s="3"/>
      <c r="D147" s="3"/>
      <c r="E147" s="3"/>
      <c r="F147" s="3"/>
      <c r="G147" s="3"/>
      <c r="H147" s="3"/>
      <c r="I147" s="8"/>
      <c r="J147" s="8"/>
      <c r="K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8"/>
      <c r="AE147" s="8"/>
      <c r="AF147" s="3"/>
      <c r="AG147" s="3"/>
      <c r="AH147" s="3"/>
      <c r="AI147" s="3"/>
      <c r="AJ147" s="3"/>
      <c r="AK147" s="3"/>
      <c r="AL147" s="3"/>
      <c r="AM147" s="3"/>
      <c r="AN147" s="4" t="b">
        <f>COUNTIF(资产分类!B:B,以前年度!A147)=1</f>
        <v>0</v>
      </c>
      <c r="AO147" s="4" t="b">
        <f>COUNTIF(单位编码!C:C,H147)=1</f>
        <v>0</v>
      </c>
      <c r="AP147" s="4" t="e">
        <f t="shared" si="27"/>
        <v>#VALUE!</v>
      </c>
      <c r="AQ147" s="4" t="b">
        <f>COUNTIF(业务范围!B:B,以前年度!L147)=1</f>
        <v>0</v>
      </c>
      <c r="AR147" s="4" t="b">
        <f>COUNTIF(成本中心!B:B,以前年度!M147)=1</f>
        <v>0</v>
      </c>
      <c r="AS147" s="4" t="b">
        <f>COUNTIF(成本中心!B:B,以前年度!N147)=1</f>
        <v>0</v>
      </c>
      <c r="AT147" s="4" t="b">
        <f>COUNTIF(资产状态!B:B,Q147)=1</f>
        <v>0</v>
      </c>
      <c r="AU147" s="4" t="b">
        <f>COUNTIF(资产增加、减少方式!B:C,以前年度!R147)=1</f>
        <v>0</v>
      </c>
      <c r="AV147" s="4" t="b">
        <f t="shared" si="28"/>
        <v>1</v>
      </c>
      <c r="AW147" s="4" t="b">
        <f>COUNTIF(折旧码!B:B,以前年度!X147)=1</f>
        <v>0</v>
      </c>
      <c r="AX147" s="5" t="b">
        <f t="shared" si="29"/>
        <v>0</v>
      </c>
      <c r="AY147" s="59" t="e">
        <f>IF(((2015-LEFT(AD147,4))*12+12-MID(AD147,5,2)+1)/(Z147*12+AB147)&gt;1,AF147*(1-VLOOKUP(X147,折旧码!B:D,3,FALSE)),AF147*(1-VLOOKUP(X147,折旧码!B:D,3,FALSE))*((2015-LEFT(AD147,4))*12+12-MID(AD147,5,2)+1)/(Z147*12+AB147))</f>
        <v>#VALUE!</v>
      </c>
      <c r="AZ147" s="60" t="e">
        <f t="shared" si="30"/>
        <v>#VALUE!</v>
      </c>
      <c r="BA147" s="5" t="e">
        <f>IF(((2015-LEFT(AD147,4))*12+12-MID(AD147,5,2)+1)/(Z147*12+AB147)&gt;1,0, AF147*(1-VLOOKUP(X147,折旧码!B:D,3,FALSE))*(12/(Z147*12+AB147)))</f>
        <v>#VALUE!</v>
      </c>
      <c r="BB147" s="2" t="e">
        <f t="shared" si="31"/>
        <v>#VALUE!</v>
      </c>
      <c r="BC147" s="2">
        <f t="shared" si="32"/>
        <v>0</v>
      </c>
      <c r="BD147" s="2" t="e">
        <f t="shared" si="33"/>
        <v>#VALUE!</v>
      </c>
      <c r="BE147" s="4" t="e">
        <f t="shared" si="34"/>
        <v>#VALUE!</v>
      </c>
      <c r="BF147" s="56" t="e">
        <f t="shared" si="35"/>
        <v>#VALUE!</v>
      </c>
      <c r="BG147" s="56" t="e">
        <f>IF(BE147="否",0,AF147*(1-VLOOKUP(X147,折旧码!B:D,3,FALSE))/BC147)</f>
        <v>#VALUE!</v>
      </c>
      <c r="BH147" s="56" t="e">
        <f t="shared" si="36"/>
        <v>#VALUE!</v>
      </c>
      <c r="BI147" s="4" t="e">
        <f>IF(OR(BE147="否",BC147&lt;=BD147),ROUND(AF147-ABS(AG147)-ABS(AI147)-AF147*VLOOKUP(X147,折旧码!B:D,3,FALSE),2)=0,ROUND(AF147-ABS(AG147)-ABS(AI147)-AF147*VLOOKUP(X147,折旧码!B:D,3,FALSE),2)&lt;&gt;0)</f>
        <v>#VALUE!</v>
      </c>
      <c r="BJ147" s="4" t="e">
        <f>ROUND(AF147-ABS(AG147)-ABS(AI147)-AF147*VLOOKUP(X147,折旧码!B:D,3,FALSE),2)</f>
        <v>#N/A</v>
      </c>
    </row>
    <row r="148" spans="1:62" x14ac:dyDescent="0.35">
      <c r="A148" s="3"/>
      <c r="B148" s="3"/>
      <c r="C148" s="3"/>
      <c r="D148" s="3"/>
      <c r="E148" s="3"/>
      <c r="F148" s="3"/>
      <c r="G148" s="3"/>
      <c r="H148" s="3"/>
      <c r="I148" s="8"/>
      <c r="J148" s="8"/>
      <c r="K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8"/>
      <c r="AE148" s="8"/>
      <c r="AF148" s="3"/>
      <c r="AG148" s="3"/>
      <c r="AH148" s="3"/>
      <c r="AI148" s="3"/>
      <c r="AJ148" s="3"/>
      <c r="AK148" s="3"/>
      <c r="AL148" s="3"/>
      <c r="AM148" s="3"/>
      <c r="AN148" s="4" t="b">
        <f>COUNTIF(资产分类!B:B,以前年度!A148)=1</f>
        <v>0</v>
      </c>
      <c r="AO148" s="4" t="b">
        <f>COUNTIF(单位编码!C:C,H148)=1</f>
        <v>0</v>
      </c>
      <c r="AP148" s="4" t="e">
        <f t="shared" si="27"/>
        <v>#VALUE!</v>
      </c>
      <c r="AQ148" s="4" t="b">
        <f>COUNTIF(业务范围!B:B,以前年度!L148)=1</f>
        <v>0</v>
      </c>
      <c r="AR148" s="4" t="b">
        <f>COUNTIF(成本中心!B:B,以前年度!M148)=1</f>
        <v>0</v>
      </c>
      <c r="AS148" s="4" t="b">
        <f>COUNTIF(成本中心!B:B,以前年度!N148)=1</f>
        <v>0</v>
      </c>
      <c r="AT148" s="4" t="b">
        <f>COUNTIF(资产状态!B:B,Q148)=1</f>
        <v>0</v>
      </c>
      <c r="AU148" s="4" t="b">
        <f>COUNTIF(资产增加、减少方式!B:C,以前年度!R148)=1</f>
        <v>0</v>
      </c>
      <c r="AV148" s="4" t="b">
        <f t="shared" si="28"/>
        <v>1</v>
      </c>
      <c r="AW148" s="4" t="b">
        <f>COUNTIF(折旧码!B:B,以前年度!X148)=1</f>
        <v>0</v>
      </c>
      <c r="AX148" s="5" t="b">
        <f t="shared" si="29"/>
        <v>0</v>
      </c>
      <c r="AY148" s="59" t="e">
        <f>IF(((2015-LEFT(AD148,4))*12+12-MID(AD148,5,2)+1)/(Z148*12+AB148)&gt;1,AF148*(1-VLOOKUP(X148,折旧码!B:D,3,FALSE)),AF148*(1-VLOOKUP(X148,折旧码!B:D,3,FALSE))*((2015-LEFT(AD148,4))*12+12-MID(AD148,5,2)+1)/(Z148*12+AB148))</f>
        <v>#VALUE!</v>
      </c>
      <c r="AZ148" s="60" t="e">
        <f t="shared" si="30"/>
        <v>#VALUE!</v>
      </c>
      <c r="BA148" s="5" t="e">
        <f>IF(((2015-LEFT(AD148,4))*12+12-MID(AD148,5,2)+1)/(Z148*12+AB148)&gt;1,0, AF148*(1-VLOOKUP(X148,折旧码!B:D,3,FALSE))*(12/(Z148*12+AB148)))</f>
        <v>#VALUE!</v>
      </c>
      <c r="BB148" s="2" t="e">
        <f t="shared" si="31"/>
        <v>#VALUE!</v>
      </c>
      <c r="BC148" s="2">
        <f t="shared" si="32"/>
        <v>0</v>
      </c>
      <c r="BD148" s="2" t="e">
        <f t="shared" si="33"/>
        <v>#VALUE!</v>
      </c>
      <c r="BE148" s="4" t="e">
        <f t="shared" si="34"/>
        <v>#VALUE!</v>
      </c>
      <c r="BF148" s="56" t="e">
        <f t="shared" si="35"/>
        <v>#VALUE!</v>
      </c>
      <c r="BG148" s="56" t="e">
        <f>IF(BE148="否",0,AF148*(1-VLOOKUP(X148,折旧码!B:D,3,FALSE))/BC148)</f>
        <v>#VALUE!</v>
      </c>
      <c r="BH148" s="56" t="e">
        <f t="shared" si="36"/>
        <v>#VALUE!</v>
      </c>
      <c r="BI148" s="4" t="e">
        <f>IF(OR(BE148="否",BC148&lt;=BD148),ROUND(AF148-ABS(AG148)-ABS(AI148)-AF148*VLOOKUP(X148,折旧码!B:D,3,FALSE),2)=0,ROUND(AF148-ABS(AG148)-ABS(AI148)-AF148*VLOOKUP(X148,折旧码!B:D,3,FALSE),2)&lt;&gt;0)</f>
        <v>#VALUE!</v>
      </c>
      <c r="BJ148" s="4" t="e">
        <f>ROUND(AF148-ABS(AG148)-ABS(AI148)-AF148*VLOOKUP(X148,折旧码!B:D,3,FALSE),2)</f>
        <v>#N/A</v>
      </c>
    </row>
    <row r="149" spans="1:62" x14ac:dyDescent="0.35">
      <c r="A149" s="3"/>
      <c r="B149" s="3"/>
      <c r="C149" s="3"/>
      <c r="D149" s="3"/>
      <c r="E149" s="3"/>
      <c r="F149" s="3"/>
      <c r="G149" s="3"/>
      <c r="H149" s="3"/>
      <c r="I149" s="8"/>
      <c r="J149" s="8"/>
      <c r="K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8"/>
      <c r="AE149" s="8"/>
      <c r="AF149" s="3"/>
      <c r="AG149" s="3"/>
      <c r="AH149" s="3"/>
      <c r="AI149" s="3"/>
      <c r="AJ149" s="3"/>
      <c r="AK149" s="3"/>
      <c r="AL149" s="3"/>
      <c r="AM149" s="3"/>
      <c r="AN149" s="4" t="b">
        <f>COUNTIF(资产分类!B:B,以前年度!A149)=1</f>
        <v>0</v>
      </c>
      <c r="AO149" s="4" t="b">
        <f>COUNTIF(单位编码!C:C,H149)=1</f>
        <v>0</v>
      </c>
      <c r="AP149" s="4" t="e">
        <f t="shared" si="27"/>
        <v>#VALUE!</v>
      </c>
      <c r="AQ149" s="4" t="b">
        <f>COUNTIF(业务范围!B:B,以前年度!L149)=1</f>
        <v>0</v>
      </c>
      <c r="AR149" s="4" t="b">
        <f>COUNTIF(成本中心!B:B,以前年度!M149)=1</f>
        <v>0</v>
      </c>
      <c r="AS149" s="4" t="b">
        <f>COUNTIF(成本中心!B:B,以前年度!N149)=1</f>
        <v>0</v>
      </c>
      <c r="AT149" s="4" t="b">
        <f>COUNTIF(资产状态!B:B,Q149)=1</f>
        <v>0</v>
      </c>
      <c r="AU149" s="4" t="b">
        <f>COUNTIF(资产增加、减少方式!B:C,以前年度!R149)=1</f>
        <v>0</v>
      </c>
      <c r="AV149" s="4" t="b">
        <f t="shared" si="28"/>
        <v>1</v>
      </c>
      <c r="AW149" s="4" t="b">
        <f>COUNTIF(折旧码!B:B,以前年度!X149)=1</f>
        <v>0</v>
      </c>
      <c r="AX149" s="5" t="b">
        <f t="shared" si="29"/>
        <v>0</v>
      </c>
      <c r="AY149" s="59" t="e">
        <f>IF(((2015-LEFT(AD149,4))*12+12-MID(AD149,5,2)+1)/(Z149*12+AB149)&gt;1,AF149*(1-VLOOKUP(X149,折旧码!B:D,3,FALSE)),AF149*(1-VLOOKUP(X149,折旧码!B:D,3,FALSE))*((2015-LEFT(AD149,4))*12+12-MID(AD149,5,2)+1)/(Z149*12+AB149))</f>
        <v>#VALUE!</v>
      </c>
      <c r="AZ149" s="60" t="e">
        <f t="shared" si="30"/>
        <v>#VALUE!</v>
      </c>
      <c r="BA149" s="5" t="e">
        <f>IF(((2015-LEFT(AD149,4))*12+12-MID(AD149,5,2)+1)/(Z149*12+AB149)&gt;1,0, AF149*(1-VLOOKUP(X149,折旧码!B:D,3,FALSE))*(12/(Z149*12+AB149)))</f>
        <v>#VALUE!</v>
      </c>
      <c r="BB149" s="2" t="e">
        <f t="shared" si="31"/>
        <v>#VALUE!</v>
      </c>
      <c r="BC149" s="2">
        <f t="shared" si="32"/>
        <v>0</v>
      </c>
      <c r="BD149" s="2" t="e">
        <f t="shared" si="33"/>
        <v>#VALUE!</v>
      </c>
      <c r="BE149" s="4" t="e">
        <f t="shared" si="34"/>
        <v>#VALUE!</v>
      </c>
      <c r="BF149" s="56" t="e">
        <f t="shared" si="35"/>
        <v>#VALUE!</v>
      </c>
      <c r="BG149" s="56" t="e">
        <f>IF(BE149="否",0,AF149*(1-VLOOKUP(X149,折旧码!B:D,3,FALSE))/BC149)</f>
        <v>#VALUE!</v>
      </c>
      <c r="BH149" s="56" t="e">
        <f t="shared" si="36"/>
        <v>#VALUE!</v>
      </c>
      <c r="BI149" s="4" t="e">
        <f>IF(OR(BE149="否",BC149&lt;=BD149),ROUND(AF149-ABS(AG149)-ABS(AI149)-AF149*VLOOKUP(X149,折旧码!B:D,3,FALSE),2)=0,ROUND(AF149-ABS(AG149)-ABS(AI149)-AF149*VLOOKUP(X149,折旧码!B:D,3,FALSE),2)&lt;&gt;0)</f>
        <v>#VALUE!</v>
      </c>
      <c r="BJ149" s="4" t="e">
        <f>ROUND(AF149-ABS(AG149)-ABS(AI149)-AF149*VLOOKUP(X149,折旧码!B:D,3,FALSE),2)</f>
        <v>#N/A</v>
      </c>
    </row>
    <row r="150" spans="1:62" x14ac:dyDescent="0.35">
      <c r="A150" s="3"/>
      <c r="B150" s="3"/>
      <c r="C150" s="3"/>
      <c r="D150" s="3"/>
      <c r="E150" s="3"/>
      <c r="F150" s="3"/>
      <c r="G150" s="3"/>
      <c r="H150" s="3"/>
      <c r="I150" s="8"/>
      <c r="J150" s="8"/>
      <c r="K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8"/>
      <c r="AE150" s="8"/>
      <c r="AF150" s="3"/>
      <c r="AG150" s="3"/>
      <c r="AH150" s="3"/>
      <c r="AI150" s="3"/>
      <c r="AJ150" s="3"/>
      <c r="AK150" s="3"/>
      <c r="AL150" s="3"/>
      <c r="AM150" s="3"/>
      <c r="AN150" s="4" t="b">
        <f>COUNTIF(资产分类!B:B,以前年度!A150)=1</f>
        <v>0</v>
      </c>
      <c r="AO150" s="4" t="b">
        <f>COUNTIF(单位编码!C:C,H150)=1</f>
        <v>0</v>
      </c>
      <c r="AP150" s="4" t="e">
        <f t="shared" si="27"/>
        <v>#VALUE!</v>
      </c>
      <c r="AQ150" s="4" t="b">
        <f>COUNTIF(业务范围!B:B,以前年度!L150)=1</f>
        <v>0</v>
      </c>
      <c r="AR150" s="4" t="b">
        <f>COUNTIF(成本中心!B:B,以前年度!M150)=1</f>
        <v>0</v>
      </c>
      <c r="AS150" s="4" t="b">
        <f>COUNTIF(成本中心!B:B,以前年度!N150)=1</f>
        <v>0</v>
      </c>
      <c r="AT150" s="4" t="b">
        <f>COUNTIF(资产状态!B:B,Q150)=1</f>
        <v>0</v>
      </c>
      <c r="AU150" s="4" t="b">
        <f>COUNTIF(资产增加、减少方式!B:C,以前年度!R150)=1</f>
        <v>0</v>
      </c>
      <c r="AV150" s="4" t="b">
        <f t="shared" si="28"/>
        <v>1</v>
      </c>
      <c r="AW150" s="4" t="b">
        <f>COUNTIF(折旧码!B:B,以前年度!X150)=1</f>
        <v>0</v>
      </c>
      <c r="AX150" s="5" t="b">
        <f t="shared" si="29"/>
        <v>0</v>
      </c>
      <c r="AY150" s="59" t="e">
        <f>IF(((2015-LEFT(AD150,4))*12+12-MID(AD150,5,2)+1)/(Z150*12+AB150)&gt;1,AF150*(1-VLOOKUP(X150,折旧码!B:D,3,FALSE)),AF150*(1-VLOOKUP(X150,折旧码!B:D,3,FALSE))*((2015-LEFT(AD150,4))*12+12-MID(AD150,5,2)+1)/(Z150*12+AB150))</f>
        <v>#VALUE!</v>
      </c>
      <c r="AZ150" s="60" t="e">
        <f t="shared" si="30"/>
        <v>#VALUE!</v>
      </c>
      <c r="BA150" s="5" t="e">
        <f>IF(((2015-LEFT(AD150,4))*12+12-MID(AD150,5,2)+1)/(Z150*12+AB150)&gt;1,0, AF150*(1-VLOOKUP(X150,折旧码!B:D,3,FALSE))*(12/(Z150*12+AB150)))</f>
        <v>#VALUE!</v>
      </c>
      <c r="BB150" s="2" t="e">
        <f t="shared" si="31"/>
        <v>#VALUE!</v>
      </c>
      <c r="BC150" s="2">
        <f t="shared" si="32"/>
        <v>0</v>
      </c>
      <c r="BD150" s="2" t="e">
        <f t="shared" si="33"/>
        <v>#VALUE!</v>
      </c>
      <c r="BE150" s="4" t="e">
        <f t="shared" si="34"/>
        <v>#VALUE!</v>
      </c>
      <c r="BF150" s="56" t="e">
        <f t="shared" si="35"/>
        <v>#VALUE!</v>
      </c>
      <c r="BG150" s="56" t="e">
        <f>IF(BE150="否",0,AF150*(1-VLOOKUP(X150,折旧码!B:D,3,FALSE))/BC150)</f>
        <v>#VALUE!</v>
      </c>
      <c r="BH150" s="56" t="e">
        <f t="shared" si="36"/>
        <v>#VALUE!</v>
      </c>
      <c r="BI150" s="4" t="e">
        <f>IF(OR(BE150="否",BC150&lt;=BD150),ROUND(AF150-ABS(AG150)-ABS(AI150)-AF150*VLOOKUP(X150,折旧码!B:D,3,FALSE),2)=0,ROUND(AF150-ABS(AG150)-ABS(AI150)-AF150*VLOOKUP(X150,折旧码!B:D,3,FALSE),2)&lt;&gt;0)</f>
        <v>#VALUE!</v>
      </c>
      <c r="BJ150" s="4" t="e">
        <f>ROUND(AF150-ABS(AG150)-ABS(AI150)-AF150*VLOOKUP(X150,折旧码!B:D,3,FALSE),2)</f>
        <v>#N/A</v>
      </c>
    </row>
    <row r="151" spans="1:62" x14ac:dyDescent="0.35">
      <c r="A151" s="3"/>
      <c r="B151" s="3"/>
      <c r="C151" s="3"/>
      <c r="D151" s="3"/>
      <c r="E151" s="3"/>
      <c r="F151" s="3"/>
      <c r="G151" s="3"/>
      <c r="H151" s="3"/>
      <c r="I151" s="8"/>
      <c r="J151" s="8"/>
      <c r="K151" s="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8"/>
      <c r="AE151" s="8"/>
      <c r="AF151" s="3"/>
      <c r="AG151" s="3"/>
      <c r="AH151" s="3"/>
      <c r="AI151" s="3"/>
      <c r="AJ151" s="3"/>
      <c r="AK151" s="3"/>
      <c r="AL151" s="3"/>
      <c r="AM151" s="3"/>
      <c r="AN151" s="4" t="b">
        <f>COUNTIF(资产分类!B:B,以前年度!A151)=1</f>
        <v>0</v>
      </c>
      <c r="AO151" s="4" t="b">
        <f>COUNTIF(单位编码!C:C,H151)=1</f>
        <v>0</v>
      </c>
      <c r="AP151" s="4" t="e">
        <f t="shared" si="27"/>
        <v>#VALUE!</v>
      </c>
      <c r="AQ151" s="4" t="b">
        <f>COUNTIF(业务范围!B:B,以前年度!L151)=1</f>
        <v>0</v>
      </c>
      <c r="AR151" s="4" t="b">
        <f>COUNTIF(成本中心!B:B,以前年度!M151)=1</f>
        <v>0</v>
      </c>
      <c r="AS151" s="4" t="b">
        <f>COUNTIF(成本中心!B:B,以前年度!N151)=1</f>
        <v>0</v>
      </c>
      <c r="AT151" s="4" t="b">
        <f>COUNTIF(资产状态!B:B,Q151)=1</f>
        <v>0</v>
      </c>
      <c r="AU151" s="4" t="b">
        <f>COUNTIF(资产增加、减少方式!B:C,以前年度!R151)=1</f>
        <v>0</v>
      </c>
      <c r="AV151" s="4" t="b">
        <f t="shared" si="28"/>
        <v>1</v>
      </c>
      <c r="AW151" s="4" t="b">
        <f>COUNTIF(折旧码!B:B,以前年度!X151)=1</f>
        <v>0</v>
      </c>
      <c r="AX151" s="5" t="b">
        <f t="shared" si="29"/>
        <v>0</v>
      </c>
      <c r="AY151" s="59" t="e">
        <f>IF(((2015-LEFT(AD151,4))*12+12-MID(AD151,5,2)+1)/(Z151*12+AB151)&gt;1,AF151*(1-VLOOKUP(X151,折旧码!B:D,3,FALSE)),AF151*(1-VLOOKUP(X151,折旧码!B:D,3,FALSE))*((2015-LEFT(AD151,4))*12+12-MID(AD151,5,2)+1)/(Z151*12+AB151))</f>
        <v>#VALUE!</v>
      </c>
      <c r="AZ151" s="60" t="e">
        <f t="shared" si="30"/>
        <v>#VALUE!</v>
      </c>
      <c r="BA151" s="5" t="e">
        <f>IF(((2015-LEFT(AD151,4))*12+12-MID(AD151,5,2)+1)/(Z151*12+AB151)&gt;1,0, AF151*(1-VLOOKUP(X151,折旧码!B:D,3,FALSE))*(12/(Z151*12+AB151)))</f>
        <v>#VALUE!</v>
      </c>
      <c r="BB151" s="2" t="e">
        <f t="shared" si="31"/>
        <v>#VALUE!</v>
      </c>
      <c r="BC151" s="2">
        <f t="shared" si="32"/>
        <v>0</v>
      </c>
      <c r="BD151" s="2" t="e">
        <f t="shared" si="33"/>
        <v>#VALUE!</v>
      </c>
      <c r="BE151" s="4" t="e">
        <f t="shared" si="34"/>
        <v>#VALUE!</v>
      </c>
      <c r="BF151" s="56" t="e">
        <f t="shared" si="35"/>
        <v>#VALUE!</v>
      </c>
      <c r="BG151" s="56" t="e">
        <f>IF(BE151="否",0,AF151*(1-VLOOKUP(X151,折旧码!B:D,3,FALSE))/BC151)</f>
        <v>#VALUE!</v>
      </c>
      <c r="BH151" s="56" t="e">
        <f t="shared" si="36"/>
        <v>#VALUE!</v>
      </c>
      <c r="BI151" s="4" t="e">
        <f>IF(OR(BE151="否",BC151&lt;=BD151),ROUND(AF151-ABS(AG151)-ABS(AI151)-AF151*VLOOKUP(X151,折旧码!B:D,3,FALSE),2)=0,ROUND(AF151-ABS(AG151)-ABS(AI151)-AF151*VLOOKUP(X151,折旧码!B:D,3,FALSE),2)&lt;&gt;0)</f>
        <v>#VALUE!</v>
      </c>
      <c r="BJ151" s="4" t="e">
        <f>ROUND(AF151-ABS(AG151)-ABS(AI151)-AF151*VLOOKUP(X151,折旧码!B:D,3,FALSE),2)</f>
        <v>#N/A</v>
      </c>
    </row>
    <row r="152" spans="1:62" x14ac:dyDescent="0.35">
      <c r="A152" s="3"/>
      <c r="B152" s="3"/>
      <c r="C152" s="3"/>
      <c r="D152" s="3"/>
      <c r="E152" s="3"/>
      <c r="F152" s="3"/>
      <c r="G152" s="3"/>
      <c r="H152" s="3"/>
      <c r="I152" s="8"/>
      <c r="J152" s="8"/>
      <c r="K152" s="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8"/>
      <c r="AE152" s="8"/>
      <c r="AF152" s="3"/>
      <c r="AG152" s="3"/>
      <c r="AH152" s="3"/>
      <c r="AI152" s="3"/>
      <c r="AJ152" s="3"/>
      <c r="AK152" s="3"/>
      <c r="AL152" s="3"/>
      <c r="AM152" s="3"/>
      <c r="AN152" s="4" t="b">
        <f>COUNTIF(资产分类!B:B,以前年度!A152)=1</f>
        <v>0</v>
      </c>
      <c r="AO152" s="4" t="b">
        <f>COUNTIF(单位编码!C:C,H152)=1</f>
        <v>0</v>
      </c>
      <c r="AP152" s="4" t="e">
        <f t="shared" si="27"/>
        <v>#VALUE!</v>
      </c>
      <c r="AQ152" s="4" t="b">
        <f>COUNTIF(业务范围!B:B,以前年度!L152)=1</f>
        <v>0</v>
      </c>
      <c r="AR152" s="4" t="b">
        <f>COUNTIF(成本中心!B:B,以前年度!M152)=1</f>
        <v>0</v>
      </c>
      <c r="AS152" s="4" t="b">
        <f>COUNTIF(成本中心!B:B,以前年度!N152)=1</f>
        <v>0</v>
      </c>
      <c r="AT152" s="4" t="b">
        <f>COUNTIF(资产状态!B:B,Q152)=1</f>
        <v>0</v>
      </c>
      <c r="AU152" s="4" t="b">
        <f>COUNTIF(资产增加、减少方式!B:C,以前年度!R152)=1</f>
        <v>0</v>
      </c>
      <c r="AV152" s="4" t="b">
        <f t="shared" si="28"/>
        <v>1</v>
      </c>
      <c r="AW152" s="4" t="b">
        <f>COUNTIF(折旧码!B:B,以前年度!X152)=1</f>
        <v>0</v>
      </c>
      <c r="AX152" s="5" t="b">
        <f t="shared" si="29"/>
        <v>0</v>
      </c>
      <c r="AY152" s="59" t="e">
        <f>IF(((2015-LEFT(AD152,4))*12+12-MID(AD152,5,2)+1)/(Z152*12+AB152)&gt;1,AF152*(1-VLOOKUP(X152,折旧码!B:D,3,FALSE)),AF152*(1-VLOOKUP(X152,折旧码!B:D,3,FALSE))*((2015-LEFT(AD152,4))*12+12-MID(AD152,5,2)+1)/(Z152*12+AB152))</f>
        <v>#VALUE!</v>
      </c>
      <c r="AZ152" s="60" t="e">
        <f t="shared" si="30"/>
        <v>#VALUE!</v>
      </c>
      <c r="BA152" s="5" t="e">
        <f>IF(((2015-LEFT(AD152,4))*12+12-MID(AD152,5,2)+1)/(Z152*12+AB152)&gt;1,0, AF152*(1-VLOOKUP(X152,折旧码!B:D,3,FALSE))*(12/(Z152*12+AB152)))</f>
        <v>#VALUE!</v>
      </c>
      <c r="BB152" s="2" t="e">
        <f t="shared" si="31"/>
        <v>#VALUE!</v>
      </c>
      <c r="BC152" s="2">
        <f t="shared" si="32"/>
        <v>0</v>
      </c>
      <c r="BD152" s="2" t="e">
        <f t="shared" si="33"/>
        <v>#VALUE!</v>
      </c>
      <c r="BE152" s="4" t="e">
        <f t="shared" si="34"/>
        <v>#VALUE!</v>
      </c>
      <c r="BF152" s="56" t="e">
        <f t="shared" si="35"/>
        <v>#VALUE!</v>
      </c>
      <c r="BG152" s="56" t="e">
        <f>IF(BE152="否",0,AF152*(1-VLOOKUP(X152,折旧码!B:D,3,FALSE))/BC152)</f>
        <v>#VALUE!</v>
      </c>
      <c r="BH152" s="56" t="e">
        <f t="shared" si="36"/>
        <v>#VALUE!</v>
      </c>
      <c r="BI152" s="4" t="e">
        <f>IF(OR(BE152="否",BC152&lt;=BD152),ROUND(AF152-ABS(AG152)-ABS(AI152)-AF152*VLOOKUP(X152,折旧码!B:D,3,FALSE),2)=0,ROUND(AF152-ABS(AG152)-ABS(AI152)-AF152*VLOOKUP(X152,折旧码!B:D,3,FALSE),2)&lt;&gt;0)</f>
        <v>#VALUE!</v>
      </c>
      <c r="BJ152" s="4" t="e">
        <f>ROUND(AF152-ABS(AG152)-ABS(AI152)-AF152*VLOOKUP(X152,折旧码!B:D,3,FALSE),2)</f>
        <v>#N/A</v>
      </c>
    </row>
    <row r="153" spans="1:62" x14ac:dyDescent="0.35">
      <c r="A153" s="3"/>
      <c r="B153" s="3"/>
      <c r="C153" s="3"/>
      <c r="D153" s="3"/>
      <c r="E153" s="3"/>
      <c r="F153" s="3"/>
      <c r="G153" s="3"/>
      <c r="H153" s="3"/>
      <c r="I153" s="8"/>
      <c r="J153" s="8"/>
      <c r="K153" s="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8"/>
      <c r="AE153" s="8"/>
      <c r="AF153" s="3"/>
      <c r="AG153" s="3"/>
      <c r="AH153" s="3"/>
      <c r="AI153" s="3"/>
      <c r="AJ153" s="3"/>
      <c r="AK153" s="3"/>
      <c r="AL153" s="3"/>
      <c r="AM153" s="3"/>
      <c r="AN153" s="4" t="b">
        <f>COUNTIF(资产分类!B:B,以前年度!A153)=1</f>
        <v>0</v>
      </c>
      <c r="AO153" s="4" t="b">
        <f>COUNTIF(单位编码!C:C,H153)=1</f>
        <v>0</v>
      </c>
      <c r="AP153" s="4" t="e">
        <f t="shared" si="27"/>
        <v>#VALUE!</v>
      </c>
      <c r="AQ153" s="4" t="b">
        <f>COUNTIF(业务范围!B:B,以前年度!L153)=1</f>
        <v>0</v>
      </c>
      <c r="AR153" s="4" t="b">
        <f>COUNTIF(成本中心!B:B,以前年度!M153)=1</f>
        <v>0</v>
      </c>
      <c r="AS153" s="4" t="b">
        <f>COUNTIF(成本中心!B:B,以前年度!N153)=1</f>
        <v>0</v>
      </c>
      <c r="AT153" s="4" t="b">
        <f>COUNTIF(资产状态!B:B,Q153)=1</f>
        <v>0</v>
      </c>
      <c r="AU153" s="4" t="b">
        <f>COUNTIF(资产增加、减少方式!B:C,以前年度!R153)=1</f>
        <v>0</v>
      </c>
      <c r="AV153" s="4" t="b">
        <f t="shared" si="28"/>
        <v>1</v>
      </c>
      <c r="AW153" s="4" t="b">
        <f>COUNTIF(折旧码!B:B,以前年度!X153)=1</f>
        <v>0</v>
      </c>
      <c r="AX153" s="5" t="b">
        <f t="shared" si="29"/>
        <v>0</v>
      </c>
      <c r="AY153" s="59" t="e">
        <f>IF(((2015-LEFT(AD153,4))*12+12-MID(AD153,5,2)+1)/(Z153*12+AB153)&gt;1,AF153*(1-VLOOKUP(X153,折旧码!B:D,3,FALSE)),AF153*(1-VLOOKUP(X153,折旧码!B:D,3,FALSE))*((2015-LEFT(AD153,4))*12+12-MID(AD153,5,2)+1)/(Z153*12+AB153))</f>
        <v>#VALUE!</v>
      </c>
      <c r="AZ153" s="60" t="e">
        <f t="shared" si="30"/>
        <v>#VALUE!</v>
      </c>
      <c r="BA153" s="5" t="e">
        <f>IF(((2015-LEFT(AD153,4))*12+12-MID(AD153,5,2)+1)/(Z153*12+AB153)&gt;1,0, AF153*(1-VLOOKUP(X153,折旧码!B:D,3,FALSE))*(12/(Z153*12+AB153)))</f>
        <v>#VALUE!</v>
      </c>
      <c r="BB153" s="2" t="e">
        <f t="shared" si="31"/>
        <v>#VALUE!</v>
      </c>
      <c r="BC153" s="2">
        <f t="shared" si="32"/>
        <v>0</v>
      </c>
      <c r="BD153" s="2" t="e">
        <f t="shared" si="33"/>
        <v>#VALUE!</v>
      </c>
      <c r="BE153" s="4" t="e">
        <f t="shared" si="34"/>
        <v>#VALUE!</v>
      </c>
      <c r="BF153" s="56" t="e">
        <f t="shared" si="35"/>
        <v>#VALUE!</v>
      </c>
      <c r="BG153" s="56" t="e">
        <f>IF(BE153="否",0,AF153*(1-VLOOKUP(X153,折旧码!B:D,3,FALSE))/BC153)</f>
        <v>#VALUE!</v>
      </c>
      <c r="BH153" s="56" t="e">
        <f t="shared" si="36"/>
        <v>#VALUE!</v>
      </c>
      <c r="BI153" s="4" t="e">
        <f>IF(OR(BE153="否",BC153&lt;=BD153),ROUND(AF153-ABS(AG153)-ABS(AI153)-AF153*VLOOKUP(X153,折旧码!B:D,3,FALSE),2)=0,ROUND(AF153-ABS(AG153)-ABS(AI153)-AF153*VLOOKUP(X153,折旧码!B:D,3,FALSE),2)&lt;&gt;0)</f>
        <v>#VALUE!</v>
      </c>
      <c r="BJ153" s="4" t="e">
        <f>ROUND(AF153-ABS(AG153)-ABS(AI153)-AF153*VLOOKUP(X153,折旧码!B:D,3,FALSE),2)</f>
        <v>#N/A</v>
      </c>
    </row>
    <row r="154" spans="1:62" x14ac:dyDescent="0.35">
      <c r="A154" s="3"/>
      <c r="B154" s="3"/>
      <c r="C154" s="3"/>
      <c r="D154" s="3"/>
      <c r="E154" s="3"/>
      <c r="F154" s="3"/>
      <c r="G154" s="3"/>
      <c r="H154" s="3"/>
      <c r="I154" s="8"/>
      <c r="J154" s="8"/>
      <c r="K154" s="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8"/>
      <c r="AE154" s="8"/>
      <c r="AF154" s="3"/>
      <c r="AG154" s="3"/>
      <c r="AH154" s="3"/>
      <c r="AI154" s="3"/>
      <c r="AJ154" s="3"/>
      <c r="AK154" s="3"/>
      <c r="AL154" s="3"/>
      <c r="AM154" s="3"/>
      <c r="AN154" s="4" t="b">
        <f>COUNTIF(资产分类!B:B,以前年度!A154)=1</f>
        <v>0</v>
      </c>
      <c r="AO154" s="4" t="b">
        <f>COUNTIF(单位编码!C:C,H154)=1</f>
        <v>0</v>
      </c>
      <c r="AP154" s="4" t="e">
        <f t="shared" ref="AP154:AP217" si="37">LEFT(J154,4)*1&lt;2016</f>
        <v>#VALUE!</v>
      </c>
      <c r="AQ154" s="4" t="b">
        <f>COUNTIF(业务范围!B:B,以前年度!L154)=1</f>
        <v>0</v>
      </c>
      <c r="AR154" s="4" t="b">
        <f>COUNTIF(成本中心!B:B,以前年度!M154)=1</f>
        <v>0</v>
      </c>
      <c r="AS154" s="4" t="b">
        <f>COUNTIF(成本中心!B:B,以前年度!N154)=1</f>
        <v>0</v>
      </c>
      <c r="AT154" s="4" t="b">
        <f>COUNTIF(资产状态!B:B,Q154)=1</f>
        <v>0</v>
      </c>
      <c r="AU154" s="4" t="b">
        <f>COUNTIF(资产增加、减少方式!B:C,以前年度!R154)=1</f>
        <v>0</v>
      </c>
      <c r="AV154" s="4" t="b">
        <f t="shared" ref="AV154:AV217" si="38">IF(OR(A154="Z1005",A154="Z1004",A154="Z1003"),V154&lt;&gt;"",TRUE)</f>
        <v>1</v>
      </c>
      <c r="AW154" s="4" t="b">
        <f>COUNTIF(折旧码!B:B,以前年度!X154)=1</f>
        <v>0</v>
      </c>
      <c r="AX154" s="5" t="b">
        <f t="shared" si="29"/>
        <v>0</v>
      </c>
      <c r="AY154" s="59" t="e">
        <f>IF(((2015-LEFT(AD154,4))*12+12-MID(AD154,5,2)+1)/(Z154*12+AB154)&gt;1,AF154*(1-VLOOKUP(X154,折旧码!B:D,3,FALSE)),AF154*(1-VLOOKUP(X154,折旧码!B:D,3,FALSE))*((2015-LEFT(AD154,4))*12+12-MID(AD154,5,2)+1)/(Z154*12+AB154))</f>
        <v>#VALUE!</v>
      </c>
      <c r="AZ154" s="60" t="e">
        <f t="shared" si="30"/>
        <v>#VALUE!</v>
      </c>
      <c r="BA154" s="5" t="e">
        <f>IF(((2015-LEFT(AD154,4))*12+12-MID(AD154,5,2)+1)/(Z154*12+AB154)&gt;1,0, AF154*(1-VLOOKUP(X154,折旧码!B:D,3,FALSE))*(12/(Z154*12+AB154)))</f>
        <v>#VALUE!</v>
      </c>
      <c r="BB154" s="2" t="e">
        <f t="shared" si="31"/>
        <v>#VALUE!</v>
      </c>
      <c r="BC154" s="2">
        <f t="shared" si="32"/>
        <v>0</v>
      </c>
      <c r="BD154" s="2" t="e">
        <f t="shared" si="33"/>
        <v>#VALUE!</v>
      </c>
      <c r="BE154" s="4" t="e">
        <f t="shared" si="34"/>
        <v>#VALUE!</v>
      </c>
      <c r="BF154" s="56" t="e">
        <f t="shared" si="35"/>
        <v>#VALUE!</v>
      </c>
      <c r="BG154" s="56" t="e">
        <f>IF(BE154="否",0,AF154*(1-VLOOKUP(X154,折旧码!B:D,3,FALSE))/BC154)</f>
        <v>#VALUE!</v>
      </c>
      <c r="BH154" s="56" t="e">
        <f t="shared" si="36"/>
        <v>#VALUE!</v>
      </c>
      <c r="BI154" s="4" t="e">
        <f>IF(OR(BE154="否",BC154&lt;=BD154),ROUND(AF154-ABS(AG154)-ABS(AI154)-AF154*VLOOKUP(X154,折旧码!B:D,3,FALSE),2)=0,ROUND(AF154-ABS(AG154)-ABS(AI154)-AF154*VLOOKUP(X154,折旧码!B:D,3,FALSE),2)&lt;&gt;0)</f>
        <v>#VALUE!</v>
      </c>
      <c r="BJ154" s="4" t="e">
        <f>ROUND(AF154-ABS(AG154)-ABS(AI154)-AF154*VLOOKUP(X154,折旧码!B:D,3,FALSE),2)</f>
        <v>#N/A</v>
      </c>
    </row>
    <row r="155" spans="1:62" x14ac:dyDescent="0.35">
      <c r="A155" s="3"/>
      <c r="B155" s="3"/>
      <c r="C155" s="3"/>
      <c r="D155" s="3"/>
      <c r="E155" s="3"/>
      <c r="F155" s="3"/>
      <c r="G155" s="3"/>
      <c r="H155" s="3"/>
      <c r="I155" s="8"/>
      <c r="J155" s="8"/>
      <c r="K155" s="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8"/>
      <c r="AE155" s="8"/>
      <c r="AF155" s="3"/>
      <c r="AG155" s="3"/>
      <c r="AH155" s="3"/>
      <c r="AI155" s="3"/>
      <c r="AJ155" s="3"/>
      <c r="AK155" s="3"/>
      <c r="AL155" s="3"/>
      <c r="AM155" s="3"/>
      <c r="AN155" s="4" t="b">
        <f>COUNTIF(资产分类!B:B,以前年度!A155)=1</f>
        <v>0</v>
      </c>
      <c r="AO155" s="4" t="b">
        <f>COUNTIF(单位编码!C:C,H155)=1</f>
        <v>0</v>
      </c>
      <c r="AP155" s="4" t="e">
        <f t="shared" si="37"/>
        <v>#VALUE!</v>
      </c>
      <c r="AQ155" s="4" t="b">
        <f>COUNTIF(业务范围!B:B,以前年度!L155)=1</f>
        <v>0</v>
      </c>
      <c r="AR155" s="4" t="b">
        <f>COUNTIF(成本中心!B:B,以前年度!M155)=1</f>
        <v>0</v>
      </c>
      <c r="AS155" s="4" t="b">
        <f>COUNTIF(成本中心!B:B,以前年度!N155)=1</f>
        <v>0</v>
      </c>
      <c r="AT155" s="4" t="b">
        <f>COUNTIF(资产状态!B:B,Q155)=1</f>
        <v>0</v>
      </c>
      <c r="AU155" s="4" t="b">
        <f>COUNTIF(资产增加、减少方式!B:C,以前年度!R155)=1</f>
        <v>0</v>
      </c>
      <c r="AV155" s="4" t="b">
        <f t="shared" si="38"/>
        <v>1</v>
      </c>
      <c r="AW155" s="4" t="b">
        <f>COUNTIF(折旧码!B:B,以前年度!X155)=1</f>
        <v>0</v>
      </c>
      <c r="AX155" s="5" t="b">
        <f t="shared" si="29"/>
        <v>0</v>
      </c>
      <c r="AY155" s="59" t="e">
        <f>IF(((2015-LEFT(AD155,4))*12+12-MID(AD155,5,2)+1)/(Z155*12+AB155)&gt;1,AF155*(1-VLOOKUP(X155,折旧码!B:D,3,FALSE)),AF155*(1-VLOOKUP(X155,折旧码!B:D,3,FALSE))*((2015-LEFT(AD155,4))*12+12-MID(AD155,5,2)+1)/(Z155*12+AB155))</f>
        <v>#VALUE!</v>
      </c>
      <c r="AZ155" s="60" t="e">
        <f t="shared" si="30"/>
        <v>#VALUE!</v>
      </c>
      <c r="BA155" s="5" t="e">
        <f>IF(((2015-LEFT(AD155,4))*12+12-MID(AD155,5,2)+1)/(Z155*12+AB155)&gt;1,0, AF155*(1-VLOOKUP(X155,折旧码!B:D,3,FALSE))*(12/(Z155*12+AB155)))</f>
        <v>#VALUE!</v>
      </c>
      <c r="BB155" s="2" t="e">
        <f t="shared" si="31"/>
        <v>#VALUE!</v>
      </c>
      <c r="BC155" s="2">
        <f t="shared" si="32"/>
        <v>0</v>
      </c>
      <c r="BD155" s="2" t="e">
        <f t="shared" si="33"/>
        <v>#VALUE!</v>
      </c>
      <c r="BE155" s="4" t="e">
        <f t="shared" si="34"/>
        <v>#VALUE!</v>
      </c>
      <c r="BF155" s="56" t="e">
        <f t="shared" si="35"/>
        <v>#VALUE!</v>
      </c>
      <c r="BG155" s="56" t="e">
        <f>IF(BE155="否",0,AF155*(1-VLOOKUP(X155,折旧码!B:D,3,FALSE))/BC155)</f>
        <v>#VALUE!</v>
      </c>
      <c r="BH155" s="56" t="e">
        <f t="shared" si="36"/>
        <v>#VALUE!</v>
      </c>
      <c r="BI155" s="4" t="e">
        <f>IF(OR(BE155="否",BC155&lt;=BD155),ROUND(AF155-ABS(AG155)-ABS(AI155)-AF155*VLOOKUP(X155,折旧码!B:D,3,FALSE),2)=0,ROUND(AF155-ABS(AG155)-ABS(AI155)-AF155*VLOOKUP(X155,折旧码!B:D,3,FALSE),2)&lt;&gt;0)</f>
        <v>#VALUE!</v>
      </c>
      <c r="BJ155" s="4" t="e">
        <f>ROUND(AF155-ABS(AG155)-ABS(AI155)-AF155*VLOOKUP(X155,折旧码!B:D,3,FALSE),2)</f>
        <v>#N/A</v>
      </c>
    </row>
    <row r="156" spans="1:62" x14ac:dyDescent="0.35">
      <c r="A156" s="3"/>
      <c r="B156" s="3"/>
      <c r="C156" s="3"/>
      <c r="D156" s="3"/>
      <c r="E156" s="3"/>
      <c r="F156" s="3"/>
      <c r="G156" s="3"/>
      <c r="H156" s="3"/>
      <c r="I156" s="8"/>
      <c r="J156" s="8"/>
      <c r="K156" s="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8"/>
      <c r="AE156" s="8"/>
      <c r="AF156" s="3"/>
      <c r="AG156" s="3"/>
      <c r="AH156" s="3"/>
      <c r="AI156" s="3"/>
      <c r="AJ156" s="3"/>
      <c r="AK156" s="3"/>
      <c r="AL156" s="3"/>
      <c r="AM156" s="3"/>
      <c r="AN156" s="4" t="b">
        <f>COUNTIF(资产分类!B:B,以前年度!A156)=1</f>
        <v>0</v>
      </c>
      <c r="AO156" s="4" t="b">
        <f>COUNTIF(单位编码!C:C,H156)=1</f>
        <v>0</v>
      </c>
      <c r="AP156" s="4" t="e">
        <f t="shared" si="37"/>
        <v>#VALUE!</v>
      </c>
      <c r="AQ156" s="4" t="b">
        <f>COUNTIF(业务范围!B:B,以前年度!L156)=1</f>
        <v>0</v>
      </c>
      <c r="AR156" s="4" t="b">
        <f>COUNTIF(成本中心!B:B,以前年度!M156)=1</f>
        <v>0</v>
      </c>
      <c r="AS156" s="4" t="b">
        <f>COUNTIF(成本中心!B:B,以前年度!N156)=1</f>
        <v>0</v>
      </c>
      <c r="AT156" s="4" t="b">
        <f>COUNTIF(资产状态!B:B,Q156)=1</f>
        <v>0</v>
      </c>
      <c r="AU156" s="4" t="b">
        <f>COUNTIF(资产增加、减少方式!B:C,以前年度!R156)=1</f>
        <v>0</v>
      </c>
      <c r="AV156" s="4" t="b">
        <f t="shared" si="38"/>
        <v>1</v>
      </c>
      <c r="AW156" s="4" t="b">
        <f>COUNTIF(折旧码!B:B,以前年度!X156)=1</f>
        <v>0</v>
      </c>
      <c r="AX156" s="5" t="b">
        <f t="shared" si="29"/>
        <v>0</v>
      </c>
      <c r="AY156" s="59" t="e">
        <f>IF(((2015-LEFT(AD156,4))*12+12-MID(AD156,5,2)+1)/(Z156*12+AB156)&gt;1,AF156*(1-VLOOKUP(X156,折旧码!B:D,3,FALSE)),AF156*(1-VLOOKUP(X156,折旧码!B:D,3,FALSE))*((2015-LEFT(AD156,4))*12+12-MID(AD156,5,2)+1)/(Z156*12+AB156))</f>
        <v>#VALUE!</v>
      </c>
      <c r="AZ156" s="60" t="e">
        <f t="shared" si="30"/>
        <v>#VALUE!</v>
      </c>
      <c r="BA156" s="5" t="e">
        <f>IF(((2015-LEFT(AD156,4))*12+12-MID(AD156,5,2)+1)/(Z156*12+AB156)&gt;1,0, AF156*(1-VLOOKUP(X156,折旧码!B:D,3,FALSE))*(12/(Z156*12+AB156)))</f>
        <v>#VALUE!</v>
      </c>
      <c r="BB156" s="2" t="e">
        <f t="shared" si="31"/>
        <v>#VALUE!</v>
      </c>
      <c r="BC156" s="2">
        <f t="shared" si="32"/>
        <v>0</v>
      </c>
      <c r="BD156" s="2" t="e">
        <f t="shared" si="33"/>
        <v>#VALUE!</v>
      </c>
      <c r="BE156" s="4" t="e">
        <f t="shared" si="34"/>
        <v>#VALUE!</v>
      </c>
      <c r="BF156" s="56" t="e">
        <f t="shared" si="35"/>
        <v>#VALUE!</v>
      </c>
      <c r="BG156" s="56" t="e">
        <f>IF(BE156="否",0,AF156*(1-VLOOKUP(X156,折旧码!B:D,3,FALSE))/BC156)</f>
        <v>#VALUE!</v>
      </c>
      <c r="BH156" s="56" t="e">
        <f t="shared" si="36"/>
        <v>#VALUE!</v>
      </c>
      <c r="BI156" s="4" t="e">
        <f>IF(OR(BE156="否",BC156&lt;=BD156),ROUND(AF156-ABS(AG156)-ABS(AI156)-AF156*VLOOKUP(X156,折旧码!B:D,3,FALSE),2)=0,ROUND(AF156-ABS(AG156)-ABS(AI156)-AF156*VLOOKUP(X156,折旧码!B:D,3,FALSE),2)&lt;&gt;0)</f>
        <v>#VALUE!</v>
      </c>
      <c r="BJ156" s="4" t="e">
        <f>ROUND(AF156-ABS(AG156)-ABS(AI156)-AF156*VLOOKUP(X156,折旧码!B:D,3,FALSE),2)</f>
        <v>#N/A</v>
      </c>
    </row>
    <row r="157" spans="1:62" x14ac:dyDescent="0.35">
      <c r="A157" s="3"/>
      <c r="B157" s="3"/>
      <c r="C157" s="3"/>
      <c r="D157" s="3"/>
      <c r="E157" s="3"/>
      <c r="F157" s="3"/>
      <c r="G157" s="3"/>
      <c r="H157" s="3"/>
      <c r="I157" s="8"/>
      <c r="J157" s="8"/>
      <c r="K157" s="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8"/>
      <c r="AE157" s="8"/>
      <c r="AF157" s="3"/>
      <c r="AG157" s="3"/>
      <c r="AH157" s="3"/>
      <c r="AI157" s="3"/>
      <c r="AJ157" s="3"/>
      <c r="AK157" s="3"/>
      <c r="AL157" s="3"/>
      <c r="AM157" s="3"/>
      <c r="AN157" s="4" t="b">
        <f>COUNTIF(资产分类!B:B,以前年度!A157)=1</f>
        <v>0</v>
      </c>
      <c r="AO157" s="4" t="b">
        <f>COUNTIF(单位编码!C:C,H157)=1</f>
        <v>0</v>
      </c>
      <c r="AP157" s="4" t="e">
        <f t="shared" si="37"/>
        <v>#VALUE!</v>
      </c>
      <c r="AQ157" s="4" t="b">
        <f>COUNTIF(业务范围!B:B,以前年度!L157)=1</f>
        <v>0</v>
      </c>
      <c r="AR157" s="4" t="b">
        <f>COUNTIF(成本中心!B:B,以前年度!M157)=1</f>
        <v>0</v>
      </c>
      <c r="AS157" s="4" t="b">
        <f>COUNTIF(成本中心!B:B,以前年度!N157)=1</f>
        <v>0</v>
      </c>
      <c r="AT157" s="4" t="b">
        <f>COUNTIF(资产状态!B:B,Q157)=1</f>
        <v>0</v>
      </c>
      <c r="AU157" s="4" t="b">
        <f>COUNTIF(资产增加、减少方式!B:C,以前年度!R157)=1</f>
        <v>0</v>
      </c>
      <c r="AV157" s="4" t="b">
        <f t="shared" si="38"/>
        <v>1</v>
      </c>
      <c r="AW157" s="4" t="b">
        <f>COUNTIF(折旧码!B:B,以前年度!X157)=1</f>
        <v>0</v>
      </c>
      <c r="AX157" s="5" t="b">
        <f t="shared" si="29"/>
        <v>0</v>
      </c>
      <c r="AY157" s="59" t="e">
        <f>IF(((2015-LEFT(AD157,4))*12+12-MID(AD157,5,2)+1)/(Z157*12+AB157)&gt;1,AF157*(1-VLOOKUP(X157,折旧码!B:D,3,FALSE)),AF157*(1-VLOOKUP(X157,折旧码!B:D,3,FALSE))*((2015-LEFT(AD157,4))*12+12-MID(AD157,5,2)+1)/(Z157*12+AB157))</f>
        <v>#VALUE!</v>
      </c>
      <c r="AZ157" s="60" t="e">
        <f t="shared" si="30"/>
        <v>#VALUE!</v>
      </c>
      <c r="BA157" s="5" t="e">
        <f>IF(((2015-LEFT(AD157,4))*12+12-MID(AD157,5,2)+1)/(Z157*12+AB157)&gt;1,0, AF157*(1-VLOOKUP(X157,折旧码!B:D,3,FALSE))*(12/(Z157*12+AB157)))</f>
        <v>#VALUE!</v>
      </c>
      <c r="BB157" s="2" t="e">
        <f t="shared" si="31"/>
        <v>#VALUE!</v>
      </c>
      <c r="BC157" s="2">
        <f t="shared" si="32"/>
        <v>0</v>
      </c>
      <c r="BD157" s="2" t="e">
        <f t="shared" si="33"/>
        <v>#VALUE!</v>
      </c>
      <c r="BE157" s="4" t="e">
        <f t="shared" si="34"/>
        <v>#VALUE!</v>
      </c>
      <c r="BF157" s="56" t="e">
        <f t="shared" si="35"/>
        <v>#VALUE!</v>
      </c>
      <c r="BG157" s="56" t="e">
        <f>IF(BE157="否",0,AF157*(1-VLOOKUP(X157,折旧码!B:D,3,FALSE))/BC157)</f>
        <v>#VALUE!</v>
      </c>
      <c r="BH157" s="56" t="e">
        <f t="shared" si="36"/>
        <v>#VALUE!</v>
      </c>
      <c r="BI157" s="4" t="e">
        <f>IF(OR(BE157="否",BC157&lt;=BD157),ROUND(AF157-ABS(AG157)-ABS(AI157)-AF157*VLOOKUP(X157,折旧码!B:D,3,FALSE),2)=0,ROUND(AF157-ABS(AG157)-ABS(AI157)-AF157*VLOOKUP(X157,折旧码!B:D,3,FALSE),2)&lt;&gt;0)</f>
        <v>#VALUE!</v>
      </c>
      <c r="BJ157" s="4" t="e">
        <f>ROUND(AF157-ABS(AG157)-ABS(AI157)-AF157*VLOOKUP(X157,折旧码!B:D,3,FALSE),2)</f>
        <v>#N/A</v>
      </c>
    </row>
    <row r="158" spans="1:62" x14ac:dyDescent="0.35">
      <c r="A158" s="3"/>
      <c r="B158" s="3"/>
      <c r="C158" s="3"/>
      <c r="D158" s="3"/>
      <c r="E158" s="3"/>
      <c r="F158" s="3"/>
      <c r="G158" s="3"/>
      <c r="H158" s="3"/>
      <c r="I158" s="8"/>
      <c r="J158" s="8"/>
      <c r="K158" s="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8"/>
      <c r="AE158" s="8"/>
      <c r="AF158" s="3"/>
      <c r="AG158" s="3"/>
      <c r="AH158" s="3"/>
      <c r="AI158" s="3"/>
      <c r="AJ158" s="3"/>
      <c r="AK158" s="3"/>
      <c r="AL158" s="3"/>
      <c r="AM158" s="3"/>
      <c r="AN158" s="4" t="b">
        <f>COUNTIF(资产分类!B:B,以前年度!A158)=1</f>
        <v>0</v>
      </c>
      <c r="AO158" s="4" t="b">
        <f>COUNTIF(单位编码!C:C,H158)=1</f>
        <v>0</v>
      </c>
      <c r="AP158" s="4" t="e">
        <f t="shared" si="37"/>
        <v>#VALUE!</v>
      </c>
      <c r="AQ158" s="4" t="b">
        <f>COUNTIF(业务范围!B:B,以前年度!L158)=1</f>
        <v>0</v>
      </c>
      <c r="AR158" s="4" t="b">
        <f>COUNTIF(成本中心!B:B,以前年度!M158)=1</f>
        <v>0</v>
      </c>
      <c r="AS158" s="4" t="b">
        <f>COUNTIF(成本中心!B:B,以前年度!N158)=1</f>
        <v>0</v>
      </c>
      <c r="AT158" s="4" t="b">
        <f>COUNTIF(资产状态!B:B,Q158)=1</f>
        <v>0</v>
      </c>
      <c r="AU158" s="4" t="b">
        <f>COUNTIF(资产增加、减少方式!B:C,以前年度!R158)=1</f>
        <v>0</v>
      </c>
      <c r="AV158" s="4" t="b">
        <f t="shared" si="38"/>
        <v>1</v>
      </c>
      <c r="AW158" s="4" t="b">
        <f>COUNTIF(折旧码!B:B,以前年度!X158)=1</f>
        <v>0</v>
      </c>
      <c r="AX158" s="5" t="b">
        <f t="shared" si="29"/>
        <v>0</v>
      </c>
      <c r="AY158" s="59" t="e">
        <f>IF(((2015-LEFT(AD158,4))*12+12-MID(AD158,5,2)+1)/(Z158*12+AB158)&gt;1,AF158*(1-VLOOKUP(X158,折旧码!B:D,3,FALSE)),AF158*(1-VLOOKUP(X158,折旧码!B:D,3,FALSE))*((2015-LEFT(AD158,4))*12+12-MID(AD158,5,2)+1)/(Z158*12+AB158))</f>
        <v>#VALUE!</v>
      </c>
      <c r="AZ158" s="60" t="e">
        <f t="shared" si="30"/>
        <v>#VALUE!</v>
      </c>
      <c r="BA158" s="5" t="e">
        <f>IF(((2015-LEFT(AD158,4))*12+12-MID(AD158,5,2)+1)/(Z158*12+AB158)&gt;1,0, AF158*(1-VLOOKUP(X158,折旧码!B:D,3,FALSE))*(12/(Z158*12+AB158)))</f>
        <v>#VALUE!</v>
      </c>
      <c r="BB158" s="2" t="e">
        <f t="shared" si="31"/>
        <v>#VALUE!</v>
      </c>
      <c r="BC158" s="2">
        <f t="shared" si="32"/>
        <v>0</v>
      </c>
      <c r="BD158" s="2" t="e">
        <f t="shared" si="33"/>
        <v>#VALUE!</v>
      </c>
      <c r="BE158" s="4" t="e">
        <f t="shared" si="34"/>
        <v>#VALUE!</v>
      </c>
      <c r="BF158" s="56" t="e">
        <f t="shared" si="35"/>
        <v>#VALUE!</v>
      </c>
      <c r="BG158" s="56" t="e">
        <f>IF(BE158="否",0,AF158*(1-VLOOKUP(X158,折旧码!B:D,3,FALSE))/BC158)</f>
        <v>#VALUE!</v>
      </c>
      <c r="BH158" s="56" t="e">
        <f t="shared" si="36"/>
        <v>#VALUE!</v>
      </c>
      <c r="BI158" s="4" t="e">
        <f>IF(OR(BE158="否",BC158&lt;=BD158),ROUND(AF158-ABS(AG158)-ABS(AI158)-AF158*VLOOKUP(X158,折旧码!B:D,3,FALSE),2)=0,ROUND(AF158-ABS(AG158)-ABS(AI158)-AF158*VLOOKUP(X158,折旧码!B:D,3,FALSE),2)&lt;&gt;0)</f>
        <v>#VALUE!</v>
      </c>
      <c r="BJ158" s="4" t="e">
        <f>ROUND(AF158-ABS(AG158)-ABS(AI158)-AF158*VLOOKUP(X158,折旧码!B:D,3,FALSE),2)</f>
        <v>#N/A</v>
      </c>
    </row>
    <row r="159" spans="1:62" x14ac:dyDescent="0.35">
      <c r="A159" s="3"/>
      <c r="B159" s="3"/>
      <c r="C159" s="3"/>
      <c r="D159" s="3"/>
      <c r="E159" s="3"/>
      <c r="F159" s="3"/>
      <c r="G159" s="3"/>
      <c r="H159" s="3"/>
      <c r="I159" s="8"/>
      <c r="J159" s="8"/>
      <c r="K159" s="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8"/>
      <c r="AE159" s="8"/>
      <c r="AF159" s="3"/>
      <c r="AG159" s="3"/>
      <c r="AH159" s="3"/>
      <c r="AI159" s="3"/>
      <c r="AJ159" s="3"/>
      <c r="AK159" s="3"/>
      <c r="AL159" s="3"/>
      <c r="AM159" s="3"/>
      <c r="AN159" s="4" t="b">
        <f>COUNTIF(资产分类!B:B,以前年度!A159)=1</f>
        <v>0</v>
      </c>
      <c r="AO159" s="4" t="b">
        <f>COUNTIF(单位编码!C:C,H159)=1</f>
        <v>0</v>
      </c>
      <c r="AP159" s="4" t="e">
        <f t="shared" si="37"/>
        <v>#VALUE!</v>
      </c>
      <c r="AQ159" s="4" t="b">
        <f>COUNTIF(业务范围!B:B,以前年度!L159)=1</f>
        <v>0</v>
      </c>
      <c r="AR159" s="4" t="b">
        <f>COUNTIF(成本中心!B:B,以前年度!M159)=1</f>
        <v>0</v>
      </c>
      <c r="AS159" s="4" t="b">
        <f>COUNTIF(成本中心!B:B,以前年度!N159)=1</f>
        <v>0</v>
      </c>
      <c r="AT159" s="4" t="b">
        <f>COUNTIF(资产状态!B:B,Q159)=1</f>
        <v>0</v>
      </c>
      <c r="AU159" s="4" t="b">
        <f>COUNTIF(资产增加、减少方式!B:C,以前年度!R159)=1</f>
        <v>0</v>
      </c>
      <c r="AV159" s="4" t="b">
        <f t="shared" si="38"/>
        <v>1</v>
      </c>
      <c r="AW159" s="4" t="b">
        <f>COUNTIF(折旧码!B:B,以前年度!X159)=1</f>
        <v>0</v>
      </c>
      <c r="AX159" s="5" t="b">
        <f t="shared" si="29"/>
        <v>0</v>
      </c>
      <c r="AY159" s="59" t="e">
        <f>IF(((2015-LEFT(AD159,4))*12+12-MID(AD159,5,2)+1)/(Z159*12+AB159)&gt;1,AF159*(1-VLOOKUP(X159,折旧码!B:D,3,FALSE)),AF159*(1-VLOOKUP(X159,折旧码!B:D,3,FALSE))*((2015-LEFT(AD159,4))*12+12-MID(AD159,5,2)+1)/(Z159*12+AB159))</f>
        <v>#VALUE!</v>
      </c>
      <c r="AZ159" s="60" t="e">
        <f t="shared" si="30"/>
        <v>#VALUE!</v>
      </c>
      <c r="BA159" s="5" t="e">
        <f>IF(((2015-LEFT(AD159,4))*12+12-MID(AD159,5,2)+1)/(Z159*12+AB159)&gt;1,0, AF159*(1-VLOOKUP(X159,折旧码!B:D,3,FALSE))*(12/(Z159*12+AB159)))</f>
        <v>#VALUE!</v>
      </c>
      <c r="BB159" s="2" t="e">
        <f t="shared" si="31"/>
        <v>#VALUE!</v>
      </c>
      <c r="BC159" s="2">
        <f t="shared" si="32"/>
        <v>0</v>
      </c>
      <c r="BD159" s="2" t="e">
        <f t="shared" si="33"/>
        <v>#VALUE!</v>
      </c>
      <c r="BE159" s="4" t="e">
        <f t="shared" si="34"/>
        <v>#VALUE!</v>
      </c>
      <c r="BF159" s="56" t="e">
        <f t="shared" si="35"/>
        <v>#VALUE!</v>
      </c>
      <c r="BG159" s="56" t="e">
        <f>IF(BE159="否",0,AF159*(1-VLOOKUP(X159,折旧码!B:D,3,FALSE))/BC159)</f>
        <v>#VALUE!</v>
      </c>
      <c r="BH159" s="56" t="e">
        <f t="shared" si="36"/>
        <v>#VALUE!</v>
      </c>
      <c r="BI159" s="4" t="e">
        <f>IF(OR(BE159="否",BC159&lt;=BD159),ROUND(AF159-ABS(AG159)-ABS(AI159)-AF159*VLOOKUP(X159,折旧码!B:D,3,FALSE),2)=0,ROUND(AF159-ABS(AG159)-ABS(AI159)-AF159*VLOOKUP(X159,折旧码!B:D,3,FALSE),2)&lt;&gt;0)</f>
        <v>#VALUE!</v>
      </c>
      <c r="BJ159" s="4" t="e">
        <f>ROUND(AF159-ABS(AG159)-ABS(AI159)-AF159*VLOOKUP(X159,折旧码!B:D,3,FALSE),2)</f>
        <v>#N/A</v>
      </c>
    </row>
    <row r="160" spans="1:62" x14ac:dyDescent="0.35">
      <c r="A160" s="3"/>
      <c r="B160" s="3"/>
      <c r="C160" s="3"/>
      <c r="D160" s="3"/>
      <c r="E160" s="3"/>
      <c r="F160" s="3"/>
      <c r="G160" s="3"/>
      <c r="H160" s="3"/>
      <c r="I160" s="8"/>
      <c r="J160" s="8"/>
      <c r="K160" s="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8"/>
      <c r="AE160" s="8"/>
      <c r="AF160" s="3"/>
      <c r="AG160" s="3"/>
      <c r="AH160" s="3"/>
      <c r="AI160" s="3"/>
      <c r="AJ160" s="3"/>
      <c r="AK160" s="3"/>
      <c r="AL160" s="3"/>
      <c r="AM160" s="3"/>
      <c r="AN160" s="4" t="b">
        <f>COUNTIF(资产分类!B:B,以前年度!A160)=1</f>
        <v>0</v>
      </c>
      <c r="AO160" s="4" t="b">
        <f>COUNTIF(单位编码!C:C,H160)=1</f>
        <v>0</v>
      </c>
      <c r="AP160" s="4" t="e">
        <f t="shared" si="37"/>
        <v>#VALUE!</v>
      </c>
      <c r="AQ160" s="4" t="b">
        <f>COUNTIF(业务范围!B:B,以前年度!L160)=1</f>
        <v>0</v>
      </c>
      <c r="AR160" s="4" t="b">
        <f>COUNTIF(成本中心!B:B,以前年度!M160)=1</f>
        <v>0</v>
      </c>
      <c r="AS160" s="4" t="b">
        <f>COUNTIF(成本中心!B:B,以前年度!N160)=1</f>
        <v>0</v>
      </c>
      <c r="AT160" s="4" t="b">
        <f>COUNTIF(资产状态!B:B,Q160)=1</f>
        <v>0</v>
      </c>
      <c r="AU160" s="4" t="b">
        <f>COUNTIF(资产增加、减少方式!B:C,以前年度!R160)=1</f>
        <v>0</v>
      </c>
      <c r="AV160" s="4" t="b">
        <f t="shared" si="38"/>
        <v>1</v>
      </c>
      <c r="AW160" s="4" t="b">
        <f>COUNTIF(折旧码!B:B,以前年度!X160)=1</f>
        <v>0</v>
      </c>
      <c r="AX160" s="5" t="b">
        <f t="shared" si="29"/>
        <v>0</v>
      </c>
      <c r="AY160" s="59" t="e">
        <f>IF(((2015-LEFT(AD160,4))*12+12-MID(AD160,5,2)+1)/(Z160*12+AB160)&gt;1,AF160*(1-VLOOKUP(X160,折旧码!B:D,3,FALSE)),AF160*(1-VLOOKUP(X160,折旧码!B:D,3,FALSE))*((2015-LEFT(AD160,4))*12+12-MID(AD160,5,2)+1)/(Z160*12+AB160))</f>
        <v>#VALUE!</v>
      </c>
      <c r="AZ160" s="60" t="e">
        <f t="shared" si="30"/>
        <v>#VALUE!</v>
      </c>
      <c r="BA160" s="5" t="e">
        <f>IF(((2015-LEFT(AD160,4))*12+12-MID(AD160,5,2)+1)/(Z160*12+AB160)&gt;1,0, AF160*(1-VLOOKUP(X160,折旧码!B:D,3,FALSE))*(12/(Z160*12+AB160)))</f>
        <v>#VALUE!</v>
      </c>
      <c r="BB160" s="2" t="e">
        <f t="shared" si="31"/>
        <v>#VALUE!</v>
      </c>
      <c r="BC160" s="2">
        <f t="shared" si="32"/>
        <v>0</v>
      </c>
      <c r="BD160" s="2" t="e">
        <f t="shared" si="33"/>
        <v>#VALUE!</v>
      </c>
      <c r="BE160" s="4" t="e">
        <f t="shared" si="34"/>
        <v>#VALUE!</v>
      </c>
      <c r="BF160" s="56" t="e">
        <f t="shared" si="35"/>
        <v>#VALUE!</v>
      </c>
      <c r="BG160" s="56" t="e">
        <f>IF(BE160="否",0,AF160*(1-VLOOKUP(X160,折旧码!B:D,3,FALSE))/BC160)</f>
        <v>#VALUE!</v>
      </c>
      <c r="BH160" s="56" t="e">
        <f t="shared" si="36"/>
        <v>#VALUE!</v>
      </c>
      <c r="BI160" s="4" t="e">
        <f>IF(OR(BE160="否",BC160&lt;=BD160),ROUND(AF160-ABS(AG160)-ABS(AI160)-AF160*VLOOKUP(X160,折旧码!B:D,3,FALSE),2)=0,ROUND(AF160-ABS(AG160)-ABS(AI160)-AF160*VLOOKUP(X160,折旧码!B:D,3,FALSE),2)&lt;&gt;0)</f>
        <v>#VALUE!</v>
      </c>
      <c r="BJ160" s="4" t="e">
        <f>ROUND(AF160-ABS(AG160)-ABS(AI160)-AF160*VLOOKUP(X160,折旧码!B:D,3,FALSE),2)</f>
        <v>#N/A</v>
      </c>
    </row>
    <row r="161" spans="1:62" x14ac:dyDescent="0.35">
      <c r="A161" s="3"/>
      <c r="B161" s="3"/>
      <c r="C161" s="3"/>
      <c r="D161" s="3"/>
      <c r="E161" s="3"/>
      <c r="F161" s="3"/>
      <c r="G161" s="3"/>
      <c r="H161" s="3"/>
      <c r="I161" s="8"/>
      <c r="J161" s="8"/>
      <c r="K161" s="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8"/>
      <c r="AE161" s="8"/>
      <c r="AF161" s="3"/>
      <c r="AG161" s="3"/>
      <c r="AH161" s="3"/>
      <c r="AI161" s="3"/>
      <c r="AJ161" s="3"/>
      <c r="AK161" s="3"/>
      <c r="AL161" s="3"/>
      <c r="AM161" s="3"/>
      <c r="AN161" s="4" t="b">
        <f>COUNTIF(资产分类!B:B,以前年度!A161)=1</f>
        <v>0</v>
      </c>
      <c r="AO161" s="4" t="b">
        <f>COUNTIF(单位编码!C:C,H161)=1</f>
        <v>0</v>
      </c>
      <c r="AP161" s="4" t="e">
        <f t="shared" si="37"/>
        <v>#VALUE!</v>
      </c>
      <c r="AQ161" s="4" t="b">
        <f>COUNTIF(业务范围!B:B,以前年度!L161)=1</f>
        <v>0</v>
      </c>
      <c r="AR161" s="4" t="b">
        <f>COUNTIF(成本中心!B:B,以前年度!M161)=1</f>
        <v>0</v>
      </c>
      <c r="AS161" s="4" t="b">
        <f>COUNTIF(成本中心!B:B,以前年度!N161)=1</f>
        <v>0</v>
      </c>
      <c r="AT161" s="4" t="b">
        <f>COUNTIF(资产状态!B:B,Q161)=1</f>
        <v>0</v>
      </c>
      <c r="AU161" s="4" t="b">
        <f>COUNTIF(资产增加、减少方式!B:C,以前年度!R161)=1</f>
        <v>0</v>
      </c>
      <c r="AV161" s="4" t="b">
        <f t="shared" si="38"/>
        <v>1</v>
      </c>
      <c r="AW161" s="4" t="b">
        <f>COUNTIF(折旧码!B:B,以前年度!X161)=1</f>
        <v>0</v>
      </c>
      <c r="AX161" s="5" t="b">
        <f t="shared" si="29"/>
        <v>0</v>
      </c>
      <c r="AY161" s="59" t="e">
        <f>IF(((2015-LEFT(AD161,4))*12+12-MID(AD161,5,2)+1)/(Z161*12+AB161)&gt;1,AF161*(1-VLOOKUP(X161,折旧码!B:D,3,FALSE)),AF161*(1-VLOOKUP(X161,折旧码!B:D,3,FALSE))*((2015-LEFT(AD161,4))*12+12-MID(AD161,5,2)+1)/(Z161*12+AB161))</f>
        <v>#VALUE!</v>
      </c>
      <c r="AZ161" s="60" t="e">
        <f t="shared" si="30"/>
        <v>#VALUE!</v>
      </c>
      <c r="BA161" s="5" t="e">
        <f>IF(((2015-LEFT(AD161,4))*12+12-MID(AD161,5,2)+1)/(Z161*12+AB161)&gt;1,0, AF161*(1-VLOOKUP(X161,折旧码!B:D,3,FALSE))*(12/(Z161*12+AB161)))</f>
        <v>#VALUE!</v>
      </c>
      <c r="BB161" s="2" t="e">
        <f t="shared" si="31"/>
        <v>#VALUE!</v>
      </c>
      <c r="BC161" s="2">
        <f t="shared" si="32"/>
        <v>0</v>
      </c>
      <c r="BD161" s="2" t="e">
        <f t="shared" si="33"/>
        <v>#VALUE!</v>
      </c>
      <c r="BE161" s="4" t="e">
        <f t="shared" si="34"/>
        <v>#VALUE!</v>
      </c>
      <c r="BF161" s="56" t="e">
        <f t="shared" si="35"/>
        <v>#VALUE!</v>
      </c>
      <c r="BG161" s="56" t="e">
        <f>IF(BE161="否",0,AF161*(1-VLOOKUP(X161,折旧码!B:D,3,FALSE))/BC161)</f>
        <v>#VALUE!</v>
      </c>
      <c r="BH161" s="56" t="e">
        <f t="shared" si="36"/>
        <v>#VALUE!</v>
      </c>
      <c r="BI161" s="4" t="e">
        <f>IF(OR(BE161="否",BC161&lt;=BD161),ROUND(AF161-ABS(AG161)-ABS(AI161)-AF161*VLOOKUP(X161,折旧码!B:D,3,FALSE),2)=0,ROUND(AF161-ABS(AG161)-ABS(AI161)-AF161*VLOOKUP(X161,折旧码!B:D,3,FALSE),2)&lt;&gt;0)</f>
        <v>#VALUE!</v>
      </c>
      <c r="BJ161" s="4" t="e">
        <f>ROUND(AF161-ABS(AG161)-ABS(AI161)-AF161*VLOOKUP(X161,折旧码!B:D,3,FALSE),2)</f>
        <v>#N/A</v>
      </c>
    </row>
    <row r="162" spans="1:62" x14ac:dyDescent="0.35">
      <c r="A162" s="3"/>
      <c r="B162" s="3"/>
      <c r="C162" s="3"/>
      <c r="D162" s="3"/>
      <c r="E162" s="3"/>
      <c r="F162" s="3"/>
      <c r="G162" s="3"/>
      <c r="H162" s="3"/>
      <c r="I162" s="8"/>
      <c r="J162" s="8"/>
      <c r="K162" s="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8"/>
      <c r="AE162" s="8"/>
      <c r="AF162" s="3"/>
      <c r="AG162" s="3"/>
      <c r="AH162" s="3"/>
      <c r="AI162" s="3"/>
      <c r="AJ162" s="3"/>
      <c r="AK162" s="3"/>
      <c r="AL162" s="3"/>
      <c r="AM162" s="3"/>
      <c r="AN162" s="4" t="b">
        <f>COUNTIF(资产分类!B:B,以前年度!A162)=1</f>
        <v>0</v>
      </c>
      <c r="AO162" s="4" t="b">
        <f>COUNTIF(单位编码!C:C,H162)=1</f>
        <v>0</v>
      </c>
      <c r="AP162" s="4" t="e">
        <f t="shared" si="37"/>
        <v>#VALUE!</v>
      </c>
      <c r="AQ162" s="4" t="b">
        <f>COUNTIF(业务范围!B:B,以前年度!L162)=1</f>
        <v>0</v>
      </c>
      <c r="AR162" s="4" t="b">
        <f>COUNTIF(成本中心!B:B,以前年度!M162)=1</f>
        <v>0</v>
      </c>
      <c r="AS162" s="4" t="b">
        <f>COUNTIF(成本中心!B:B,以前年度!N162)=1</f>
        <v>0</v>
      </c>
      <c r="AT162" s="4" t="b">
        <f>COUNTIF(资产状态!B:B,Q162)=1</f>
        <v>0</v>
      </c>
      <c r="AU162" s="4" t="b">
        <f>COUNTIF(资产增加、减少方式!B:C,以前年度!R162)=1</f>
        <v>0</v>
      </c>
      <c r="AV162" s="4" t="b">
        <f t="shared" si="38"/>
        <v>1</v>
      </c>
      <c r="AW162" s="4" t="b">
        <f>COUNTIF(折旧码!B:B,以前年度!X162)=1</f>
        <v>0</v>
      </c>
      <c r="AX162" s="5" t="b">
        <f t="shared" si="29"/>
        <v>0</v>
      </c>
      <c r="AY162" s="59" t="e">
        <f>IF(((2015-LEFT(AD162,4))*12+12-MID(AD162,5,2)+1)/(Z162*12+AB162)&gt;1,AF162*(1-VLOOKUP(X162,折旧码!B:D,3,FALSE)),AF162*(1-VLOOKUP(X162,折旧码!B:D,3,FALSE))*((2015-LEFT(AD162,4))*12+12-MID(AD162,5,2)+1)/(Z162*12+AB162))</f>
        <v>#VALUE!</v>
      </c>
      <c r="AZ162" s="60" t="e">
        <f t="shared" si="30"/>
        <v>#VALUE!</v>
      </c>
      <c r="BA162" s="5" t="e">
        <f>IF(((2015-LEFT(AD162,4))*12+12-MID(AD162,5,2)+1)/(Z162*12+AB162)&gt;1,0, AF162*(1-VLOOKUP(X162,折旧码!B:D,3,FALSE))*(12/(Z162*12+AB162)))</f>
        <v>#VALUE!</v>
      </c>
      <c r="BB162" s="2" t="e">
        <f t="shared" si="31"/>
        <v>#VALUE!</v>
      </c>
      <c r="BC162" s="2">
        <f t="shared" si="32"/>
        <v>0</v>
      </c>
      <c r="BD162" s="2" t="e">
        <f t="shared" si="33"/>
        <v>#VALUE!</v>
      </c>
      <c r="BE162" s="4" t="e">
        <f t="shared" si="34"/>
        <v>#VALUE!</v>
      </c>
      <c r="BF162" s="56" t="e">
        <f t="shared" si="35"/>
        <v>#VALUE!</v>
      </c>
      <c r="BG162" s="56" t="e">
        <f>IF(BE162="否",0,AF162*(1-VLOOKUP(X162,折旧码!B:D,3,FALSE))/BC162)</f>
        <v>#VALUE!</v>
      </c>
      <c r="BH162" s="56" t="e">
        <f t="shared" si="36"/>
        <v>#VALUE!</v>
      </c>
      <c r="BI162" s="4" t="e">
        <f>IF(OR(BE162="否",BC162&lt;=BD162),ROUND(AF162-ABS(AG162)-ABS(AI162)-AF162*VLOOKUP(X162,折旧码!B:D,3,FALSE),2)=0,ROUND(AF162-ABS(AG162)-ABS(AI162)-AF162*VLOOKUP(X162,折旧码!B:D,3,FALSE),2)&lt;&gt;0)</f>
        <v>#VALUE!</v>
      </c>
      <c r="BJ162" s="4" t="e">
        <f>ROUND(AF162-ABS(AG162)-ABS(AI162)-AF162*VLOOKUP(X162,折旧码!B:D,3,FALSE),2)</f>
        <v>#N/A</v>
      </c>
    </row>
    <row r="163" spans="1:62" x14ac:dyDescent="0.35">
      <c r="A163" s="3"/>
      <c r="B163" s="3"/>
      <c r="C163" s="3"/>
      <c r="D163" s="3"/>
      <c r="E163" s="3"/>
      <c r="F163" s="3"/>
      <c r="G163" s="3"/>
      <c r="H163" s="3"/>
      <c r="I163" s="8"/>
      <c r="J163" s="8"/>
      <c r="K163" s="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8"/>
      <c r="AE163" s="8"/>
      <c r="AF163" s="3"/>
      <c r="AG163" s="3"/>
      <c r="AH163" s="3"/>
      <c r="AI163" s="3"/>
      <c r="AJ163" s="3"/>
      <c r="AK163" s="3"/>
      <c r="AL163" s="3"/>
      <c r="AM163" s="3"/>
      <c r="AN163" s="4" t="b">
        <f>COUNTIF(资产分类!B:B,以前年度!A163)=1</f>
        <v>0</v>
      </c>
      <c r="AO163" s="4" t="b">
        <f>COUNTIF(单位编码!C:C,H163)=1</f>
        <v>0</v>
      </c>
      <c r="AP163" s="4" t="e">
        <f t="shared" si="37"/>
        <v>#VALUE!</v>
      </c>
      <c r="AQ163" s="4" t="b">
        <f>COUNTIF(业务范围!B:B,以前年度!L163)=1</f>
        <v>0</v>
      </c>
      <c r="AR163" s="4" t="b">
        <f>COUNTIF(成本中心!B:B,以前年度!M163)=1</f>
        <v>0</v>
      </c>
      <c r="AS163" s="4" t="b">
        <f>COUNTIF(成本中心!B:B,以前年度!N163)=1</f>
        <v>0</v>
      </c>
      <c r="AT163" s="4" t="b">
        <f>COUNTIF(资产状态!B:B,Q163)=1</f>
        <v>0</v>
      </c>
      <c r="AU163" s="4" t="b">
        <f>COUNTIF(资产增加、减少方式!B:C,以前年度!R163)=1</f>
        <v>0</v>
      </c>
      <c r="AV163" s="4" t="b">
        <f t="shared" si="38"/>
        <v>1</v>
      </c>
      <c r="AW163" s="4" t="b">
        <f>COUNTIF(折旧码!B:B,以前年度!X163)=1</f>
        <v>0</v>
      </c>
      <c r="AX163" s="5" t="b">
        <f t="shared" si="29"/>
        <v>0</v>
      </c>
      <c r="AY163" s="59" t="e">
        <f>IF(((2015-LEFT(AD163,4))*12+12-MID(AD163,5,2)+1)/(Z163*12+AB163)&gt;1,AF163*(1-VLOOKUP(X163,折旧码!B:D,3,FALSE)),AF163*(1-VLOOKUP(X163,折旧码!B:D,3,FALSE))*((2015-LEFT(AD163,4))*12+12-MID(AD163,5,2)+1)/(Z163*12+AB163))</f>
        <v>#VALUE!</v>
      </c>
      <c r="AZ163" s="60" t="e">
        <f t="shared" si="30"/>
        <v>#VALUE!</v>
      </c>
      <c r="BA163" s="5" t="e">
        <f>IF(((2015-LEFT(AD163,4))*12+12-MID(AD163,5,2)+1)/(Z163*12+AB163)&gt;1,0, AF163*(1-VLOOKUP(X163,折旧码!B:D,3,FALSE))*(12/(Z163*12+AB163)))</f>
        <v>#VALUE!</v>
      </c>
      <c r="BB163" s="2" t="e">
        <f t="shared" si="31"/>
        <v>#VALUE!</v>
      </c>
      <c r="BC163" s="2">
        <f t="shared" si="32"/>
        <v>0</v>
      </c>
      <c r="BD163" s="2" t="e">
        <f t="shared" si="33"/>
        <v>#VALUE!</v>
      </c>
      <c r="BE163" s="4" t="e">
        <f t="shared" si="34"/>
        <v>#VALUE!</v>
      </c>
      <c r="BF163" s="56" t="e">
        <f t="shared" si="35"/>
        <v>#VALUE!</v>
      </c>
      <c r="BG163" s="56" t="e">
        <f>IF(BE163="否",0,AF163*(1-VLOOKUP(X163,折旧码!B:D,3,FALSE))/BC163)</f>
        <v>#VALUE!</v>
      </c>
      <c r="BH163" s="56" t="e">
        <f t="shared" si="36"/>
        <v>#VALUE!</v>
      </c>
      <c r="BI163" s="4" t="e">
        <f>IF(OR(BE163="否",BC163&lt;=BD163),ROUND(AF163-ABS(AG163)-ABS(AI163)-AF163*VLOOKUP(X163,折旧码!B:D,3,FALSE),2)=0,ROUND(AF163-ABS(AG163)-ABS(AI163)-AF163*VLOOKUP(X163,折旧码!B:D,3,FALSE),2)&lt;&gt;0)</f>
        <v>#VALUE!</v>
      </c>
      <c r="BJ163" s="4" t="e">
        <f>ROUND(AF163-ABS(AG163)-ABS(AI163)-AF163*VLOOKUP(X163,折旧码!B:D,3,FALSE),2)</f>
        <v>#N/A</v>
      </c>
    </row>
    <row r="164" spans="1:62" x14ac:dyDescent="0.35">
      <c r="A164" s="3"/>
      <c r="B164" s="3"/>
      <c r="C164" s="3"/>
      <c r="D164" s="3"/>
      <c r="E164" s="3"/>
      <c r="F164" s="3"/>
      <c r="G164" s="3"/>
      <c r="H164" s="3"/>
      <c r="I164" s="8"/>
      <c r="J164" s="8"/>
      <c r="K164" s="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8"/>
      <c r="AE164" s="8"/>
      <c r="AF164" s="3"/>
      <c r="AG164" s="3"/>
      <c r="AH164" s="3"/>
      <c r="AI164" s="3"/>
      <c r="AJ164" s="3"/>
      <c r="AK164" s="3"/>
      <c r="AL164" s="3"/>
      <c r="AM164" s="3"/>
      <c r="AN164" s="4" t="b">
        <f>COUNTIF(资产分类!B:B,以前年度!A164)=1</f>
        <v>0</v>
      </c>
      <c r="AO164" s="4" t="b">
        <f>COUNTIF(单位编码!C:C,H164)=1</f>
        <v>0</v>
      </c>
      <c r="AP164" s="4" t="e">
        <f t="shared" si="37"/>
        <v>#VALUE!</v>
      </c>
      <c r="AQ164" s="4" t="b">
        <f>COUNTIF(业务范围!B:B,以前年度!L164)=1</f>
        <v>0</v>
      </c>
      <c r="AR164" s="4" t="b">
        <f>COUNTIF(成本中心!B:B,以前年度!M164)=1</f>
        <v>0</v>
      </c>
      <c r="AS164" s="4" t="b">
        <f>COUNTIF(成本中心!B:B,以前年度!N164)=1</f>
        <v>0</v>
      </c>
      <c r="AT164" s="4" t="b">
        <f>COUNTIF(资产状态!B:B,Q164)=1</f>
        <v>0</v>
      </c>
      <c r="AU164" s="4" t="b">
        <f>COUNTIF(资产增加、减少方式!B:C,以前年度!R164)=1</f>
        <v>0</v>
      </c>
      <c r="AV164" s="4" t="b">
        <f t="shared" si="38"/>
        <v>1</v>
      </c>
      <c r="AW164" s="4" t="b">
        <f>COUNTIF(折旧码!B:B,以前年度!X164)=1</f>
        <v>0</v>
      </c>
      <c r="AX164" s="5" t="b">
        <f t="shared" si="29"/>
        <v>0</v>
      </c>
      <c r="AY164" s="59" t="e">
        <f>IF(((2015-LEFT(AD164,4))*12+12-MID(AD164,5,2)+1)/(Z164*12+AB164)&gt;1,AF164*(1-VLOOKUP(X164,折旧码!B:D,3,FALSE)),AF164*(1-VLOOKUP(X164,折旧码!B:D,3,FALSE))*((2015-LEFT(AD164,4))*12+12-MID(AD164,5,2)+1)/(Z164*12+AB164))</f>
        <v>#VALUE!</v>
      </c>
      <c r="AZ164" s="60" t="e">
        <f t="shared" si="30"/>
        <v>#VALUE!</v>
      </c>
      <c r="BA164" s="5" t="e">
        <f>IF(((2015-LEFT(AD164,4))*12+12-MID(AD164,5,2)+1)/(Z164*12+AB164)&gt;1,0, AF164*(1-VLOOKUP(X164,折旧码!B:D,3,FALSE))*(12/(Z164*12+AB164)))</f>
        <v>#VALUE!</v>
      </c>
      <c r="BB164" s="2" t="e">
        <f t="shared" si="31"/>
        <v>#VALUE!</v>
      </c>
      <c r="BC164" s="2">
        <f t="shared" si="32"/>
        <v>0</v>
      </c>
      <c r="BD164" s="2" t="e">
        <f t="shared" si="33"/>
        <v>#VALUE!</v>
      </c>
      <c r="BE164" s="4" t="e">
        <f t="shared" si="34"/>
        <v>#VALUE!</v>
      </c>
      <c r="BF164" s="56" t="e">
        <f t="shared" si="35"/>
        <v>#VALUE!</v>
      </c>
      <c r="BG164" s="56" t="e">
        <f>IF(BE164="否",0,AF164*(1-VLOOKUP(X164,折旧码!B:D,3,FALSE))/BC164)</f>
        <v>#VALUE!</v>
      </c>
      <c r="BH164" s="56" t="e">
        <f t="shared" si="36"/>
        <v>#VALUE!</v>
      </c>
      <c r="BI164" s="4" t="e">
        <f>IF(OR(BE164="否",BC164&lt;=BD164),ROUND(AF164-ABS(AG164)-ABS(AI164)-AF164*VLOOKUP(X164,折旧码!B:D,3,FALSE),2)=0,ROUND(AF164-ABS(AG164)-ABS(AI164)-AF164*VLOOKUP(X164,折旧码!B:D,3,FALSE),2)&lt;&gt;0)</f>
        <v>#VALUE!</v>
      </c>
      <c r="BJ164" s="4" t="e">
        <f>ROUND(AF164-ABS(AG164)-ABS(AI164)-AF164*VLOOKUP(X164,折旧码!B:D,3,FALSE),2)</f>
        <v>#N/A</v>
      </c>
    </row>
    <row r="165" spans="1:62" x14ac:dyDescent="0.35">
      <c r="A165" s="3"/>
      <c r="B165" s="3"/>
      <c r="C165" s="3"/>
      <c r="D165" s="3"/>
      <c r="E165" s="3"/>
      <c r="F165" s="3"/>
      <c r="G165" s="3"/>
      <c r="H165" s="3"/>
      <c r="I165" s="8"/>
      <c r="J165" s="8"/>
      <c r="K165" s="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8"/>
      <c r="AE165" s="8"/>
      <c r="AF165" s="3"/>
      <c r="AG165" s="3"/>
      <c r="AH165" s="3"/>
      <c r="AI165" s="3"/>
      <c r="AJ165" s="3"/>
      <c r="AK165" s="3"/>
      <c r="AL165" s="3"/>
      <c r="AM165" s="3"/>
      <c r="AN165" s="4" t="b">
        <f>COUNTIF(资产分类!B:B,以前年度!A165)=1</f>
        <v>0</v>
      </c>
      <c r="AO165" s="4" t="b">
        <f>COUNTIF(单位编码!C:C,H165)=1</f>
        <v>0</v>
      </c>
      <c r="AP165" s="4" t="e">
        <f t="shared" si="37"/>
        <v>#VALUE!</v>
      </c>
      <c r="AQ165" s="4" t="b">
        <f>COUNTIF(业务范围!B:B,以前年度!L165)=1</f>
        <v>0</v>
      </c>
      <c r="AR165" s="4" t="b">
        <f>COUNTIF(成本中心!B:B,以前年度!M165)=1</f>
        <v>0</v>
      </c>
      <c r="AS165" s="4" t="b">
        <f>COUNTIF(成本中心!B:B,以前年度!N165)=1</f>
        <v>0</v>
      </c>
      <c r="AT165" s="4" t="b">
        <f>COUNTIF(资产状态!B:B,Q165)=1</f>
        <v>0</v>
      </c>
      <c r="AU165" s="4" t="b">
        <f>COUNTIF(资产增加、减少方式!B:C,以前年度!R165)=1</f>
        <v>0</v>
      </c>
      <c r="AV165" s="4" t="b">
        <f t="shared" si="38"/>
        <v>1</v>
      </c>
      <c r="AW165" s="4" t="b">
        <f>COUNTIF(折旧码!B:B,以前年度!X165)=1</f>
        <v>0</v>
      </c>
      <c r="AX165" s="5" t="b">
        <f t="shared" si="29"/>
        <v>0</v>
      </c>
      <c r="AY165" s="59" t="e">
        <f>IF(((2015-LEFT(AD165,4))*12+12-MID(AD165,5,2)+1)/(Z165*12+AB165)&gt;1,AF165*(1-VLOOKUP(X165,折旧码!B:D,3,FALSE)),AF165*(1-VLOOKUP(X165,折旧码!B:D,3,FALSE))*((2015-LEFT(AD165,4))*12+12-MID(AD165,5,2)+1)/(Z165*12+AB165))</f>
        <v>#VALUE!</v>
      </c>
      <c r="AZ165" s="60" t="e">
        <f t="shared" si="30"/>
        <v>#VALUE!</v>
      </c>
      <c r="BA165" s="5" t="e">
        <f>IF(((2015-LEFT(AD165,4))*12+12-MID(AD165,5,2)+1)/(Z165*12+AB165)&gt;1,0, AF165*(1-VLOOKUP(X165,折旧码!B:D,3,FALSE))*(12/(Z165*12+AB165)))</f>
        <v>#VALUE!</v>
      </c>
      <c r="BB165" s="2" t="e">
        <f t="shared" si="31"/>
        <v>#VALUE!</v>
      </c>
      <c r="BC165" s="2">
        <f t="shared" si="32"/>
        <v>0</v>
      </c>
      <c r="BD165" s="2" t="e">
        <f t="shared" si="33"/>
        <v>#VALUE!</v>
      </c>
      <c r="BE165" s="4" t="e">
        <f t="shared" si="34"/>
        <v>#VALUE!</v>
      </c>
      <c r="BF165" s="56" t="e">
        <f t="shared" si="35"/>
        <v>#VALUE!</v>
      </c>
      <c r="BG165" s="56" t="e">
        <f>IF(BE165="否",0,AF165*(1-VLOOKUP(X165,折旧码!B:D,3,FALSE))/BC165)</f>
        <v>#VALUE!</v>
      </c>
      <c r="BH165" s="56" t="e">
        <f t="shared" si="36"/>
        <v>#VALUE!</v>
      </c>
      <c r="BI165" s="4" t="e">
        <f>IF(OR(BE165="否",BC165&lt;=BD165),ROUND(AF165-ABS(AG165)-ABS(AI165)-AF165*VLOOKUP(X165,折旧码!B:D,3,FALSE),2)=0,ROUND(AF165-ABS(AG165)-ABS(AI165)-AF165*VLOOKUP(X165,折旧码!B:D,3,FALSE),2)&lt;&gt;0)</f>
        <v>#VALUE!</v>
      </c>
      <c r="BJ165" s="4" t="e">
        <f>ROUND(AF165-ABS(AG165)-ABS(AI165)-AF165*VLOOKUP(X165,折旧码!B:D,3,FALSE),2)</f>
        <v>#N/A</v>
      </c>
    </row>
    <row r="166" spans="1:62" x14ac:dyDescent="0.35">
      <c r="A166" s="3"/>
      <c r="B166" s="3"/>
      <c r="C166" s="3"/>
      <c r="D166" s="3"/>
      <c r="E166" s="3"/>
      <c r="F166" s="3"/>
      <c r="G166" s="3"/>
      <c r="H166" s="3"/>
      <c r="I166" s="8"/>
      <c r="J166" s="8"/>
      <c r="K166" s="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8"/>
      <c r="AE166" s="8"/>
      <c r="AF166" s="3"/>
      <c r="AG166" s="3"/>
      <c r="AH166" s="3"/>
      <c r="AI166" s="3"/>
      <c r="AJ166" s="3"/>
      <c r="AK166" s="3"/>
      <c r="AL166" s="3"/>
      <c r="AM166" s="3"/>
      <c r="AN166" s="4" t="b">
        <f>COUNTIF(资产分类!B:B,以前年度!A166)=1</f>
        <v>0</v>
      </c>
      <c r="AO166" s="4" t="b">
        <f>COUNTIF(单位编码!C:C,H166)=1</f>
        <v>0</v>
      </c>
      <c r="AP166" s="4" t="e">
        <f t="shared" si="37"/>
        <v>#VALUE!</v>
      </c>
      <c r="AQ166" s="4" t="b">
        <f>COUNTIF(业务范围!B:B,以前年度!L166)=1</f>
        <v>0</v>
      </c>
      <c r="AR166" s="4" t="b">
        <f>COUNTIF(成本中心!B:B,以前年度!M166)=1</f>
        <v>0</v>
      </c>
      <c r="AS166" s="4" t="b">
        <f>COUNTIF(成本中心!B:B,以前年度!N166)=1</f>
        <v>0</v>
      </c>
      <c r="AT166" s="4" t="b">
        <f>COUNTIF(资产状态!B:B,Q166)=1</f>
        <v>0</v>
      </c>
      <c r="AU166" s="4" t="b">
        <f>COUNTIF(资产增加、减少方式!B:C,以前年度!R166)=1</f>
        <v>0</v>
      </c>
      <c r="AV166" s="4" t="b">
        <f t="shared" si="38"/>
        <v>1</v>
      </c>
      <c r="AW166" s="4" t="b">
        <f>COUNTIF(折旧码!B:B,以前年度!X166)=1</f>
        <v>0</v>
      </c>
      <c r="AX166" s="5" t="b">
        <f t="shared" si="29"/>
        <v>0</v>
      </c>
      <c r="AY166" s="59" t="e">
        <f>IF(((2015-LEFT(AD166,4))*12+12-MID(AD166,5,2)+1)/(Z166*12+AB166)&gt;1,AF166*(1-VLOOKUP(X166,折旧码!B:D,3,FALSE)),AF166*(1-VLOOKUP(X166,折旧码!B:D,3,FALSE))*((2015-LEFT(AD166,4))*12+12-MID(AD166,5,2)+1)/(Z166*12+AB166))</f>
        <v>#VALUE!</v>
      </c>
      <c r="AZ166" s="60" t="e">
        <f t="shared" si="30"/>
        <v>#VALUE!</v>
      </c>
      <c r="BA166" s="5" t="e">
        <f>IF(((2015-LEFT(AD166,4))*12+12-MID(AD166,5,2)+1)/(Z166*12+AB166)&gt;1,0, AF166*(1-VLOOKUP(X166,折旧码!B:D,3,FALSE))*(12/(Z166*12+AB166)))</f>
        <v>#VALUE!</v>
      </c>
      <c r="BB166" s="2" t="e">
        <f t="shared" si="31"/>
        <v>#VALUE!</v>
      </c>
      <c r="BC166" s="2">
        <f t="shared" si="32"/>
        <v>0</v>
      </c>
      <c r="BD166" s="2" t="e">
        <f t="shared" si="33"/>
        <v>#VALUE!</v>
      </c>
      <c r="BE166" s="4" t="e">
        <f t="shared" si="34"/>
        <v>#VALUE!</v>
      </c>
      <c r="BF166" s="56" t="e">
        <f t="shared" si="35"/>
        <v>#VALUE!</v>
      </c>
      <c r="BG166" s="56" t="e">
        <f>IF(BE166="否",0,AF166*(1-VLOOKUP(X166,折旧码!B:D,3,FALSE))/BC166)</f>
        <v>#VALUE!</v>
      </c>
      <c r="BH166" s="56" t="e">
        <f t="shared" si="36"/>
        <v>#VALUE!</v>
      </c>
      <c r="BI166" s="4" t="e">
        <f>IF(OR(BE166="否",BC166&lt;=BD166),ROUND(AF166-ABS(AG166)-ABS(AI166)-AF166*VLOOKUP(X166,折旧码!B:D,3,FALSE),2)=0,ROUND(AF166-ABS(AG166)-ABS(AI166)-AF166*VLOOKUP(X166,折旧码!B:D,3,FALSE),2)&lt;&gt;0)</f>
        <v>#VALUE!</v>
      </c>
      <c r="BJ166" s="4" t="e">
        <f>ROUND(AF166-ABS(AG166)-ABS(AI166)-AF166*VLOOKUP(X166,折旧码!B:D,3,FALSE),2)</f>
        <v>#N/A</v>
      </c>
    </row>
    <row r="167" spans="1:62" x14ac:dyDescent="0.35">
      <c r="A167" s="3"/>
      <c r="B167" s="3"/>
      <c r="C167" s="3"/>
      <c r="D167" s="3"/>
      <c r="E167" s="3"/>
      <c r="F167" s="3"/>
      <c r="G167" s="3"/>
      <c r="H167" s="3"/>
      <c r="I167" s="8"/>
      <c r="J167" s="8"/>
      <c r="K167" s="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8"/>
      <c r="AE167" s="8"/>
      <c r="AF167" s="3"/>
      <c r="AG167" s="3"/>
      <c r="AH167" s="3"/>
      <c r="AI167" s="3"/>
      <c r="AJ167" s="3"/>
      <c r="AK167" s="3"/>
      <c r="AL167" s="3"/>
      <c r="AM167" s="3"/>
      <c r="AN167" s="4" t="b">
        <f>COUNTIF(资产分类!B:B,以前年度!A167)=1</f>
        <v>0</v>
      </c>
      <c r="AO167" s="4" t="b">
        <f>COUNTIF(单位编码!C:C,H167)=1</f>
        <v>0</v>
      </c>
      <c r="AP167" s="4" t="e">
        <f t="shared" si="37"/>
        <v>#VALUE!</v>
      </c>
      <c r="AQ167" s="4" t="b">
        <f>COUNTIF(业务范围!B:B,以前年度!L167)=1</f>
        <v>0</v>
      </c>
      <c r="AR167" s="4" t="b">
        <f>COUNTIF(成本中心!B:B,以前年度!M167)=1</f>
        <v>0</v>
      </c>
      <c r="AS167" s="4" t="b">
        <f>COUNTIF(成本中心!B:B,以前年度!N167)=1</f>
        <v>0</v>
      </c>
      <c r="AT167" s="4" t="b">
        <f>COUNTIF(资产状态!B:B,Q167)=1</f>
        <v>0</v>
      </c>
      <c r="AU167" s="4" t="b">
        <f>COUNTIF(资产增加、减少方式!B:C,以前年度!R167)=1</f>
        <v>0</v>
      </c>
      <c r="AV167" s="4" t="b">
        <f t="shared" si="38"/>
        <v>1</v>
      </c>
      <c r="AW167" s="4" t="b">
        <f>COUNTIF(折旧码!B:B,以前年度!X167)=1</f>
        <v>0</v>
      </c>
      <c r="AX167" s="5" t="b">
        <f t="shared" si="29"/>
        <v>0</v>
      </c>
      <c r="AY167" s="59" t="e">
        <f>IF(((2015-LEFT(AD167,4))*12+12-MID(AD167,5,2)+1)/(Z167*12+AB167)&gt;1,AF167*(1-VLOOKUP(X167,折旧码!B:D,3,FALSE)),AF167*(1-VLOOKUP(X167,折旧码!B:D,3,FALSE))*((2015-LEFT(AD167,4))*12+12-MID(AD167,5,2)+1)/(Z167*12+AB167))</f>
        <v>#VALUE!</v>
      </c>
      <c r="AZ167" s="60" t="e">
        <f t="shared" si="30"/>
        <v>#VALUE!</v>
      </c>
      <c r="BA167" s="5" t="e">
        <f>IF(((2015-LEFT(AD167,4))*12+12-MID(AD167,5,2)+1)/(Z167*12+AB167)&gt;1,0, AF167*(1-VLOOKUP(X167,折旧码!B:D,3,FALSE))*(12/(Z167*12+AB167)))</f>
        <v>#VALUE!</v>
      </c>
      <c r="BB167" s="2" t="e">
        <f t="shared" si="31"/>
        <v>#VALUE!</v>
      </c>
      <c r="BC167" s="2">
        <f t="shared" si="32"/>
        <v>0</v>
      </c>
      <c r="BD167" s="2" t="e">
        <f t="shared" si="33"/>
        <v>#VALUE!</v>
      </c>
      <c r="BE167" s="4" t="e">
        <f t="shared" si="34"/>
        <v>#VALUE!</v>
      </c>
      <c r="BF167" s="56" t="e">
        <f t="shared" si="35"/>
        <v>#VALUE!</v>
      </c>
      <c r="BG167" s="56" t="e">
        <f>IF(BE167="否",0,AF167*(1-VLOOKUP(X167,折旧码!B:D,3,FALSE))/BC167)</f>
        <v>#VALUE!</v>
      </c>
      <c r="BH167" s="56" t="e">
        <f t="shared" si="36"/>
        <v>#VALUE!</v>
      </c>
      <c r="BI167" s="4" t="e">
        <f>IF(OR(BE167="否",BC167&lt;=BD167),ROUND(AF167-ABS(AG167)-ABS(AI167)-AF167*VLOOKUP(X167,折旧码!B:D,3,FALSE),2)=0,ROUND(AF167-ABS(AG167)-ABS(AI167)-AF167*VLOOKUP(X167,折旧码!B:D,3,FALSE),2)&lt;&gt;0)</f>
        <v>#VALUE!</v>
      </c>
      <c r="BJ167" s="4" t="e">
        <f>ROUND(AF167-ABS(AG167)-ABS(AI167)-AF167*VLOOKUP(X167,折旧码!B:D,3,FALSE),2)</f>
        <v>#N/A</v>
      </c>
    </row>
    <row r="168" spans="1:62" x14ac:dyDescent="0.35">
      <c r="A168" s="3"/>
      <c r="B168" s="3"/>
      <c r="C168" s="3"/>
      <c r="D168" s="3"/>
      <c r="E168" s="3"/>
      <c r="F168" s="3"/>
      <c r="G168" s="3"/>
      <c r="H168" s="3"/>
      <c r="I168" s="8"/>
      <c r="J168" s="8"/>
      <c r="K168" s="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8"/>
      <c r="AE168" s="8"/>
      <c r="AF168" s="3"/>
      <c r="AG168" s="3"/>
      <c r="AH168" s="3"/>
      <c r="AI168" s="3"/>
      <c r="AJ168" s="3"/>
      <c r="AK168" s="3"/>
      <c r="AL168" s="3"/>
      <c r="AM168" s="3"/>
      <c r="AN168" s="4" t="b">
        <f>COUNTIF(资产分类!B:B,以前年度!A168)=1</f>
        <v>0</v>
      </c>
      <c r="AO168" s="4" t="b">
        <f>COUNTIF(单位编码!C:C,H168)=1</f>
        <v>0</v>
      </c>
      <c r="AP168" s="4" t="e">
        <f t="shared" si="37"/>
        <v>#VALUE!</v>
      </c>
      <c r="AQ168" s="4" t="b">
        <f>COUNTIF(业务范围!B:B,以前年度!L168)=1</f>
        <v>0</v>
      </c>
      <c r="AR168" s="4" t="b">
        <f>COUNTIF(成本中心!B:B,以前年度!M168)=1</f>
        <v>0</v>
      </c>
      <c r="AS168" s="4" t="b">
        <f>COUNTIF(成本中心!B:B,以前年度!N168)=1</f>
        <v>0</v>
      </c>
      <c r="AT168" s="4" t="b">
        <f>COUNTIF(资产状态!B:B,Q168)=1</f>
        <v>0</v>
      </c>
      <c r="AU168" s="4" t="b">
        <f>COUNTIF(资产增加、减少方式!B:C,以前年度!R168)=1</f>
        <v>0</v>
      </c>
      <c r="AV168" s="4" t="b">
        <f t="shared" si="38"/>
        <v>1</v>
      </c>
      <c r="AW168" s="4" t="b">
        <f>COUNTIF(折旧码!B:B,以前年度!X168)=1</f>
        <v>0</v>
      </c>
      <c r="AX168" s="5" t="b">
        <f t="shared" si="29"/>
        <v>0</v>
      </c>
      <c r="AY168" s="59" t="e">
        <f>IF(((2015-LEFT(AD168,4))*12+12-MID(AD168,5,2)+1)/(Z168*12+AB168)&gt;1,AF168*(1-VLOOKUP(X168,折旧码!B:D,3,FALSE)),AF168*(1-VLOOKUP(X168,折旧码!B:D,3,FALSE))*((2015-LEFT(AD168,4))*12+12-MID(AD168,5,2)+1)/(Z168*12+AB168))</f>
        <v>#VALUE!</v>
      </c>
      <c r="AZ168" s="60" t="e">
        <f t="shared" si="30"/>
        <v>#VALUE!</v>
      </c>
      <c r="BA168" s="5" t="e">
        <f>IF(((2015-LEFT(AD168,4))*12+12-MID(AD168,5,2)+1)/(Z168*12+AB168)&gt;1,0, AF168*(1-VLOOKUP(X168,折旧码!B:D,3,FALSE))*(12/(Z168*12+AB168)))</f>
        <v>#VALUE!</v>
      </c>
      <c r="BB168" s="2" t="e">
        <f t="shared" si="31"/>
        <v>#VALUE!</v>
      </c>
      <c r="BC168" s="2">
        <f t="shared" si="32"/>
        <v>0</v>
      </c>
      <c r="BD168" s="2" t="e">
        <f t="shared" si="33"/>
        <v>#VALUE!</v>
      </c>
      <c r="BE168" s="4" t="e">
        <f t="shared" si="34"/>
        <v>#VALUE!</v>
      </c>
      <c r="BF168" s="56" t="e">
        <f t="shared" si="35"/>
        <v>#VALUE!</v>
      </c>
      <c r="BG168" s="56" t="e">
        <f>IF(BE168="否",0,AF168*(1-VLOOKUP(X168,折旧码!B:D,3,FALSE))/BC168)</f>
        <v>#VALUE!</v>
      </c>
      <c r="BH168" s="56" t="e">
        <f t="shared" si="36"/>
        <v>#VALUE!</v>
      </c>
      <c r="BI168" s="4" t="e">
        <f>IF(OR(BE168="否",BC168&lt;=BD168),ROUND(AF168-ABS(AG168)-ABS(AI168)-AF168*VLOOKUP(X168,折旧码!B:D,3,FALSE),2)=0,ROUND(AF168-ABS(AG168)-ABS(AI168)-AF168*VLOOKUP(X168,折旧码!B:D,3,FALSE),2)&lt;&gt;0)</f>
        <v>#VALUE!</v>
      </c>
      <c r="BJ168" s="4" t="e">
        <f>ROUND(AF168-ABS(AG168)-ABS(AI168)-AF168*VLOOKUP(X168,折旧码!B:D,3,FALSE),2)</f>
        <v>#N/A</v>
      </c>
    </row>
    <row r="169" spans="1:62" x14ac:dyDescent="0.35">
      <c r="A169" s="3"/>
      <c r="B169" s="3"/>
      <c r="C169" s="3"/>
      <c r="D169" s="3"/>
      <c r="E169" s="3"/>
      <c r="F169" s="3"/>
      <c r="G169" s="3"/>
      <c r="H169" s="3"/>
      <c r="I169" s="8"/>
      <c r="J169" s="8"/>
      <c r="K169" s="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8"/>
      <c r="AE169" s="8"/>
      <c r="AF169" s="3"/>
      <c r="AG169" s="3"/>
      <c r="AH169" s="3"/>
      <c r="AI169" s="3"/>
      <c r="AJ169" s="3"/>
      <c r="AK169" s="3"/>
      <c r="AL169" s="3"/>
      <c r="AM169" s="3"/>
      <c r="AN169" s="4" t="b">
        <f>COUNTIF(资产分类!B:B,以前年度!A169)=1</f>
        <v>0</v>
      </c>
      <c r="AO169" s="4" t="b">
        <f>COUNTIF(单位编码!C:C,H169)=1</f>
        <v>0</v>
      </c>
      <c r="AP169" s="4" t="e">
        <f t="shared" si="37"/>
        <v>#VALUE!</v>
      </c>
      <c r="AQ169" s="4" t="b">
        <f>COUNTIF(业务范围!B:B,以前年度!L169)=1</f>
        <v>0</v>
      </c>
      <c r="AR169" s="4" t="b">
        <f>COUNTIF(成本中心!B:B,以前年度!M169)=1</f>
        <v>0</v>
      </c>
      <c r="AS169" s="4" t="b">
        <f>COUNTIF(成本中心!B:B,以前年度!N169)=1</f>
        <v>0</v>
      </c>
      <c r="AT169" s="4" t="b">
        <f>COUNTIF(资产状态!B:B,Q169)=1</f>
        <v>0</v>
      </c>
      <c r="AU169" s="4" t="b">
        <f>COUNTIF(资产增加、减少方式!B:C,以前年度!R169)=1</f>
        <v>0</v>
      </c>
      <c r="AV169" s="4" t="b">
        <f t="shared" si="38"/>
        <v>1</v>
      </c>
      <c r="AW169" s="4" t="b">
        <f>COUNTIF(折旧码!B:B,以前年度!X169)=1</f>
        <v>0</v>
      </c>
      <c r="AX169" s="5" t="b">
        <f t="shared" si="29"/>
        <v>0</v>
      </c>
      <c r="AY169" s="59" t="e">
        <f>IF(((2015-LEFT(AD169,4))*12+12-MID(AD169,5,2)+1)/(Z169*12+AB169)&gt;1,AF169*(1-VLOOKUP(X169,折旧码!B:D,3,FALSE)),AF169*(1-VLOOKUP(X169,折旧码!B:D,3,FALSE))*((2015-LEFT(AD169,4))*12+12-MID(AD169,5,2)+1)/(Z169*12+AB169))</f>
        <v>#VALUE!</v>
      </c>
      <c r="AZ169" s="60" t="e">
        <f t="shared" si="30"/>
        <v>#VALUE!</v>
      </c>
      <c r="BA169" s="5" t="e">
        <f>IF(((2015-LEFT(AD169,4))*12+12-MID(AD169,5,2)+1)/(Z169*12+AB169)&gt;1,0, AF169*(1-VLOOKUP(X169,折旧码!B:D,3,FALSE))*(12/(Z169*12+AB169)))</f>
        <v>#VALUE!</v>
      </c>
      <c r="BB169" s="2" t="e">
        <f t="shared" si="31"/>
        <v>#VALUE!</v>
      </c>
      <c r="BC169" s="2">
        <f t="shared" si="32"/>
        <v>0</v>
      </c>
      <c r="BD169" s="2" t="e">
        <f t="shared" si="33"/>
        <v>#VALUE!</v>
      </c>
      <c r="BE169" s="4" t="e">
        <f t="shared" si="34"/>
        <v>#VALUE!</v>
      </c>
      <c r="BF169" s="56" t="e">
        <f t="shared" si="35"/>
        <v>#VALUE!</v>
      </c>
      <c r="BG169" s="56" t="e">
        <f>IF(BE169="否",0,AF169*(1-VLOOKUP(X169,折旧码!B:D,3,FALSE))/BC169)</f>
        <v>#VALUE!</v>
      </c>
      <c r="BH169" s="56" t="e">
        <f t="shared" si="36"/>
        <v>#VALUE!</v>
      </c>
      <c r="BI169" s="4" t="e">
        <f>IF(OR(BE169="否",BC169&lt;=BD169),ROUND(AF169-ABS(AG169)-ABS(AI169)-AF169*VLOOKUP(X169,折旧码!B:D,3,FALSE),2)=0,ROUND(AF169-ABS(AG169)-ABS(AI169)-AF169*VLOOKUP(X169,折旧码!B:D,3,FALSE),2)&lt;&gt;0)</f>
        <v>#VALUE!</v>
      </c>
      <c r="BJ169" s="4" t="e">
        <f>ROUND(AF169-ABS(AG169)-ABS(AI169)-AF169*VLOOKUP(X169,折旧码!B:D,3,FALSE),2)</f>
        <v>#N/A</v>
      </c>
    </row>
    <row r="170" spans="1:62" x14ac:dyDescent="0.35">
      <c r="A170" s="3"/>
      <c r="B170" s="3"/>
      <c r="C170" s="3"/>
      <c r="D170" s="3"/>
      <c r="E170" s="3"/>
      <c r="F170" s="3"/>
      <c r="G170" s="3"/>
      <c r="H170" s="3"/>
      <c r="I170" s="8"/>
      <c r="J170" s="8"/>
      <c r="K170" s="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8"/>
      <c r="AE170" s="8"/>
      <c r="AF170" s="3"/>
      <c r="AG170" s="3"/>
      <c r="AH170" s="3"/>
      <c r="AI170" s="3"/>
      <c r="AJ170" s="3"/>
      <c r="AK170" s="3"/>
      <c r="AL170" s="3"/>
      <c r="AM170" s="3"/>
      <c r="AN170" s="4" t="b">
        <f>COUNTIF(资产分类!B:B,以前年度!A170)=1</f>
        <v>0</v>
      </c>
      <c r="AO170" s="4" t="b">
        <f>COUNTIF(单位编码!C:C,H170)=1</f>
        <v>0</v>
      </c>
      <c r="AP170" s="4" t="e">
        <f t="shared" si="37"/>
        <v>#VALUE!</v>
      </c>
      <c r="AQ170" s="4" t="b">
        <f>COUNTIF(业务范围!B:B,以前年度!L170)=1</f>
        <v>0</v>
      </c>
      <c r="AR170" s="4" t="b">
        <f>COUNTIF(成本中心!B:B,以前年度!M170)=1</f>
        <v>0</v>
      </c>
      <c r="AS170" s="4" t="b">
        <f>COUNTIF(成本中心!B:B,以前年度!N170)=1</f>
        <v>0</v>
      </c>
      <c r="AT170" s="4" t="b">
        <f>COUNTIF(资产状态!B:B,Q170)=1</f>
        <v>0</v>
      </c>
      <c r="AU170" s="4" t="b">
        <f>COUNTIF(资产增加、减少方式!B:C,以前年度!R170)=1</f>
        <v>0</v>
      </c>
      <c r="AV170" s="4" t="b">
        <f t="shared" si="38"/>
        <v>1</v>
      </c>
      <c r="AW170" s="4" t="b">
        <f>COUNTIF(折旧码!B:B,以前年度!X170)=1</f>
        <v>0</v>
      </c>
      <c r="AX170" s="5" t="b">
        <f t="shared" si="29"/>
        <v>0</v>
      </c>
      <c r="AY170" s="59" t="e">
        <f>IF(((2015-LEFT(AD170,4))*12+12-MID(AD170,5,2)+1)/(Z170*12+AB170)&gt;1,AF170*(1-VLOOKUP(X170,折旧码!B:D,3,FALSE)),AF170*(1-VLOOKUP(X170,折旧码!B:D,3,FALSE))*((2015-LEFT(AD170,4))*12+12-MID(AD170,5,2)+1)/(Z170*12+AB170))</f>
        <v>#VALUE!</v>
      </c>
      <c r="AZ170" s="60" t="e">
        <f t="shared" si="30"/>
        <v>#VALUE!</v>
      </c>
      <c r="BA170" s="5" t="e">
        <f>IF(((2015-LEFT(AD170,4))*12+12-MID(AD170,5,2)+1)/(Z170*12+AB170)&gt;1,0, AF170*(1-VLOOKUP(X170,折旧码!B:D,3,FALSE))*(12/(Z170*12+AB170)))</f>
        <v>#VALUE!</v>
      </c>
      <c r="BB170" s="2" t="e">
        <f t="shared" si="31"/>
        <v>#VALUE!</v>
      </c>
      <c r="BC170" s="2">
        <f t="shared" si="32"/>
        <v>0</v>
      </c>
      <c r="BD170" s="2" t="e">
        <f t="shared" si="33"/>
        <v>#VALUE!</v>
      </c>
      <c r="BE170" s="4" t="e">
        <f t="shared" si="34"/>
        <v>#VALUE!</v>
      </c>
      <c r="BF170" s="56" t="e">
        <f t="shared" si="35"/>
        <v>#VALUE!</v>
      </c>
      <c r="BG170" s="56" t="e">
        <f>IF(BE170="否",0,AF170*(1-VLOOKUP(X170,折旧码!B:D,3,FALSE))/BC170)</f>
        <v>#VALUE!</v>
      </c>
      <c r="BH170" s="56" t="e">
        <f t="shared" si="36"/>
        <v>#VALUE!</v>
      </c>
      <c r="BI170" s="4" t="e">
        <f>IF(OR(BE170="否",BC170&lt;=BD170),ROUND(AF170-ABS(AG170)-ABS(AI170)-AF170*VLOOKUP(X170,折旧码!B:D,3,FALSE),2)=0,ROUND(AF170-ABS(AG170)-ABS(AI170)-AF170*VLOOKUP(X170,折旧码!B:D,3,FALSE),2)&lt;&gt;0)</f>
        <v>#VALUE!</v>
      </c>
      <c r="BJ170" s="4" t="e">
        <f>ROUND(AF170-ABS(AG170)-ABS(AI170)-AF170*VLOOKUP(X170,折旧码!B:D,3,FALSE),2)</f>
        <v>#N/A</v>
      </c>
    </row>
    <row r="171" spans="1:62" x14ac:dyDescent="0.35">
      <c r="A171" s="3"/>
      <c r="B171" s="3"/>
      <c r="C171" s="3"/>
      <c r="D171" s="3"/>
      <c r="E171" s="3"/>
      <c r="F171" s="3"/>
      <c r="G171" s="3"/>
      <c r="H171" s="3"/>
      <c r="I171" s="8"/>
      <c r="J171" s="8"/>
      <c r="K171" s="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8"/>
      <c r="AE171" s="8"/>
      <c r="AF171" s="3"/>
      <c r="AG171" s="3"/>
      <c r="AH171" s="3"/>
      <c r="AI171" s="3"/>
      <c r="AJ171" s="3"/>
      <c r="AK171" s="3"/>
      <c r="AL171" s="3"/>
      <c r="AM171" s="3"/>
      <c r="AN171" s="4" t="b">
        <f>COUNTIF(资产分类!B:B,以前年度!A171)=1</f>
        <v>0</v>
      </c>
      <c r="AO171" s="4" t="b">
        <f>COUNTIF(单位编码!C:C,H171)=1</f>
        <v>0</v>
      </c>
      <c r="AP171" s="4" t="e">
        <f t="shared" si="37"/>
        <v>#VALUE!</v>
      </c>
      <c r="AQ171" s="4" t="b">
        <f>COUNTIF(业务范围!B:B,以前年度!L171)=1</f>
        <v>0</v>
      </c>
      <c r="AR171" s="4" t="b">
        <f>COUNTIF(成本中心!B:B,以前年度!M171)=1</f>
        <v>0</v>
      </c>
      <c r="AS171" s="4" t="b">
        <f>COUNTIF(成本中心!B:B,以前年度!N171)=1</f>
        <v>0</v>
      </c>
      <c r="AT171" s="4" t="b">
        <f>COUNTIF(资产状态!B:B,Q171)=1</f>
        <v>0</v>
      </c>
      <c r="AU171" s="4" t="b">
        <f>COUNTIF(资产增加、减少方式!B:C,以前年度!R171)=1</f>
        <v>0</v>
      </c>
      <c r="AV171" s="4" t="b">
        <f t="shared" si="38"/>
        <v>1</v>
      </c>
      <c r="AW171" s="4" t="b">
        <f>COUNTIF(折旧码!B:B,以前年度!X171)=1</f>
        <v>0</v>
      </c>
      <c r="AX171" s="5" t="b">
        <f t="shared" si="29"/>
        <v>0</v>
      </c>
      <c r="AY171" s="59" t="e">
        <f>IF(((2015-LEFT(AD171,4))*12+12-MID(AD171,5,2)+1)/(Z171*12+AB171)&gt;1,AF171*(1-VLOOKUP(X171,折旧码!B:D,3,FALSE)),AF171*(1-VLOOKUP(X171,折旧码!B:D,3,FALSE))*((2015-LEFT(AD171,4))*12+12-MID(AD171,5,2)+1)/(Z171*12+AB171))</f>
        <v>#VALUE!</v>
      </c>
      <c r="AZ171" s="60" t="e">
        <f t="shared" si="30"/>
        <v>#VALUE!</v>
      </c>
      <c r="BA171" s="5" t="e">
        <f>IF(((2015-LEFT(AD171,4))*12+12-MID(AD171,5,2)+1)/(Z171*12+AB171)&gt;1,0, AF171*(1-VLOOKUP(X171,折旧码!B:D,3,FALSE))*(12/(Z171*12+AB171)))</f>
        <v>#VALUE!</v>
      </c>
      <c r="BB171" s="2" t="e">
        <f t="shared" si="31"/>
        <v>#VALUE!</v>
      </c>
      <c r="BC171" s="2">
        <f t="shared" si="32"/>
        <v>0</v>
      </c>
      <c r="BD171" s="2" t="e">
        <f t="shared" si="33"/>
        <v>#VALUE!</v>
      </c>
      <c r="BE171" s="4" t="e">
        <f t="shared" si="34"/>
        <v>#VALUE!</v>
      </c>
      <c r="BF171" s="56" t="e">
        <f t="shared" si="35"/>
        <v>#VALUE!</v>
      </c>
      <c r="BG171" s="56" t="e">
        <f>IF(BE171="否",0,AF171*(1-VLOOKUP(X171,折旧码!B:D,3,FALSE))/BC171)</f>
        <v>#VALUE!</v>
      </c>
      <c r="BH171" s="56" t="e">
        <f t="shared" si="36"/>
        <v>#VALUE!</v>
      </c>
      <c r="BI171" s="4" t="e">
        <f>IF(OR(BE171="否",BC171&lt;=BD171),ROUND(AF171-ABS(AG171)-ABS(AI171)-AF171*VLOOKUP(X171,折旧码!B:D,3,FALSE),2)=0,ROUND(AF171-ABS(AG171)-ABS(AI171)-AF171*VLOOKUP(X171,折旧码!B:D,3,FALSE),2)&lt;&gt;0)</f>
        <v>#VALUE!</v>
      </c>
      <c r="BJ171" s="4" t="e">
        <f>ROUND(AF171-ABS(AG171)-ABS(AI171)-AF171*VLOOKUP(X171,折旧码!B:D,3,FALSE),2)</f>
        <v>#N/A</v>
      </c>
    </row>
    <row r="172" spans="1:62" x14ac:dyDescent="0.35">
      <c r="A172" s="3"/>
      <c r="B172" s="3"/>
      <c r="C172" s="3"/>
      <c r="D172" s="3"/>
      <c r="E172" s="3"/>
      <c r="F172" s="3"/>
      <c r="G172" s="3"/>
      <c r="H172" s="3"/>
      <c r="I172" s="8"/>
      <c r="J172" s="8"/>
      <c r="K172" s="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8"/>
      <c r="AE172" s="8"/>
      <c r="AF172" s="3"/>
      <c r="AG172" s="3"/>
      <c r="AH172" s="3"/>
      <c r="AI172" s="3"/>
      <c r="AJ172" s="3"/>
      <c r="AK172" s="3"/>
      <c r="AL172" s="3"/>
      <c r="AM172" s="3"/>
      <c r="AN172" s="4" t="b">
        <f>COUNTIF(资产分类!B:B,以前年度!A172)=1</f>
        <v>0</v>
      </c>
      <c r="AO172" s="4" t="b">
        <f>COUNTIF(单位编码!C:C,H172)=1</f>
        <v>0</v>
      </c>
      <c r="AP172" s="4" t="e">
        <f t="shared" si="37"/>
        <v>#VALUE!</v>
      </c>
      <c r="AQ172" s="4" t="b">
        <f>COUNTIF(业务范围!B:B,以前年度!L172)=1</f>
        <v>0</v>
      </c>
      <c r="AR172" s="4" t="b">
        <f>COUNTIF(成本中心!B:B,以前年度!M172)=1</f>
        <v>0</v>
      </c>
      <c r="AS172" s="4" t="b">
        <f>COUNTIF(成本中心!B:B,以前年度!N172)=1</f>
        <v>0</v>
      </c>
      <c r="AT172" s="4" t="b">
        <f>COUNTIF(资产状态!B:B,Q172)=1</f>
        <v>0</v>
      </c>
      <c r="AU172" s="4" t="b">
        <f>COUNTIF(资产增加、减少方式!B:C,以前年度!R172)=1</f>
        <v>0</v>
      </c>
      <c r="AV172" s="4" t="b">
        <f t="shared" si="38"/>
        <v>1</v>
      </c>
      <c r="AW172" s="4" t="b">
        <f>COUNTIF(折旧码!B:B,以前年度!X172)=1</f>
        <v>0</v>
      </c>
      <c r="AX172" s="5" t="b">
        <f t="shared" si="29"/>
        <v>0</v>
      </c>
      <c r="AY172" s="59" t="e">
        <f>IF(((2015-LEFT(AD172,4))*12+12-MID(AD172,5,2)+1)/(Z172*12+AB172)&gt;1,AF172*(1-VLOOKUP(X172,折旧码!B:D,3,FALSE)),AF172*(1-VLOOKUP(X172,折旧码!B:D,3,FALSE))*((2015-LEFT(AD172,4))*12+12-MID(AD172,5,2)+1)/(Z172*12+AB172))</f>
        <v>#VALUE!</v>
      </c>
      <c r="AZ172" s="60" t="e">
        <f t="shared" si="30"/>
        <v>#VALUE!</v>
      </c>
      <c r="BA172" s="5" t="e">
        <f>IF(((2015-LEFT(AD172,4))*12+12-MID(AD172,5,2)+1)/(Z172*12+AB172)&gt;1,0, AF172*(1-VLOOKUP(X172,折旧码!B:D,3,FALSE))*(12/(Z172*12+AB172)))</f>
        <v>#VALUE!</v>
      </c>
      <c r="BB172" s="2" t="e">
        <f t="shared" si="31"/>
        <v>#VALUE!</v>
      </c>
      <c r="BC172" s="2">
        <f t="shared" si="32"/>
        <v>0</v>
      </c>
      <c r="BD172" s="2" t="e">
        <f t="shared" si="33"/>
        <v>#VALUE!</v>
      </c>
      <c r="BE172" s="4" t="e">
        <f t="shared" si="34"/>
        <v>#VALUE!</v>
      </c>
      <c r="BF172" s="56" t="e">
        <f t="shared" si="35"/>
        <v>#VALUE!</v>
      </c>
      <c r="BG172" s="56" t="e">
        <f>IF(BE172="否",0,AF172*(1-VLOOKUP(X172,折旧码!B:D,3,FALSE))/BC172)</f>
        <v>#VALUE!</v>
      </c>
      <c r="BH172" s="56" t="e">
        <f t="shared" si="36"/>
        <v>#VALUE!</v>
      </c>
      <c r="BI172" s="4" t="e">
        <f>IF(OR(BE172="否",BC172&lt;=BD172),ROUND(AF172-ABS(AG172)-ABS(AI172)-AF172*VLOOKUP(X172,折旧码!B:D,3,FALSE),2)=0,ROUND(AF172-ABS(AG172)-ABS(AI172)-AF172*VLOOKUP(X172,折旧码!B:D,3,FALSE),2)&lt;&gt;0)</f>
        <v>#VALUE!</v>
      </c>
      <c r="BJ172" s="4" t="e">
        <f>ROUND(AF172-ABS(AG172)-ABS(AI172)-AF172*VLOOKUP(X172,折旧码!B:D,3,FALSE),2)</f>
        <v>#N/A</v>
      </c>
    </row>
    <row r="173" spans="1:62" x14ac:dyDescent="0.35">
      <c r="A173" s="3"/>
      <c r="B173" s="3"/>
      <c r="C173" s="3"/>
      <c r="D173" s="3"/>
      <c r="E173" s="3"/>
      <c r="F173" s="3"/>
      <c r="G173" s="3"/>
      <c r="H173" s="3"/>
      <c r="I173" s="8"/>
      <c r="J173" s="8"/>
      <c r="K173" s="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8"/>
      <c r="AE173" s="8"/>
      <c r="AF173" s="3"/>
      <c r="AG173" s="3"/>
      <c r="AH173" s="3"/>
      <c r="AI173" s="3"/>
      <c r="AJ173" s="3"/>
      <c r="AK173" s="3"/>
      <c r="AL173" s="3"/>
      <c r="AM173" s="3"/>
      <c r="AN173" s="4" t="b">
        <f>COUNTIF(资产分类!B:B,以前年度!A173)=1</f>
        <v>0</v>
      </c>
      <c r="AO173" s="4" t="b">
        <f>COUNTIF(单位编码!C:C,H173)=1</f>
        <v>0</v>
      </c>
      <c r="AP173" s="4" t="e">
        <f t="shared" si="37"/>
        <v>#VALUE!</v>
      </c>
      <c r="AQ173" s="4" t="b">
        <f>COUNTIF(业务范围!B:B,以前年度!L173)=1</f>
        <v>0</v>
      </c>
      <c r="AR173" s="4" t="b">
        <f>COUNTIF(成本中心!B:B,以前年度!M173)=1</f>
        <v>0</v>
      </c>
      <c r="AS173" s="4" t="b">
        <f>COUNTIF(成本中心!B:B,以前年度!N173)=1</f>
        <v>0</v>
      </c>
      <c r="AT173" s="4" t="b">
        <f>COUNTIF(资产状态!B:B,Q173)=1</f>
        <v>0</v>
      </c>
      <c r="AU173" s="4" t="b">
        <f>COUNTIF(资产增加、减少方式!B:C,以前年度!R173)=1</f>
        <v>0</v>
      </c>
      <c r="AV173" s="4" t="b">
        <f t="shared" si="38"/>
        <v>1</v>
      </c>
      <c r="AW173" s="4" t="b">
        <f>COUNTIF(折旧码!B:B,以前年度!X173)=1</f>
        <v>0</v>
      </c>
      <c r="AX173" s="5" t="b">
        <f t="shared" si="29"/>
        <v>0</v>
      </c>
      <c r="AY173" s="59" t="e">
        <f>IF(((2015-LEFT(AD173,4))*12+12-MID(AD173,5,2)+1)/(Z173*12+AB173)&gt;1,AF173*(1-VLOOKUP(X173,折旧码!B:D,3,FALSE)),AF173*(1-VLOOKUP(X173,折旧码!B:D,3,FALSE))*((2015-LEFT(AD173,4))*12+12-MID(AD173,5,2)+1)/(Z173*12+AB173))</f>
        <v>#VALUE!</v>
      </c>
      <c r="AZ173" s="60" t="e">
        <f t="shared" si="30"/>
        <v>#VALUE!</v>
      </c>
      <c r="BA173" s="5" t="e">
        <f>IF(((2015-LEFT(AD173,4))*12+12-MID(AD173,5,2)+1)/(Z173*12+AB173)&gt;1,0, AF173*(1-VLOOKUP(X173,折旧码!B:D,3,FALSE))*(12/(Z173*12+AB173)))</f>
        <v>#VALUE!</v>
      </c>
      <c r="BB173" s="2" t="e">
        <f t="shared" si="31"/>
        <v>#VALUE!</v>
      </c>
      <c r="BC173" s="2">
        <f t="shared" si="32"/>
        <v>0</v>
      </c>
      <c r="BD173" s="2" t="e">
        <f t="shared" si="33"/>
        <v>#VALUE!</v>
      </c>
      <c r="BE173" s="4" t="e">
        <f t="shared" si="34"/>
        <v>#VALUE!</v>
      </c>
      <c r="BF173" s="56" t="e">
        <f t="shared" si="35"/>
        <v>#VALUE!</v>
      </c>
      <c r="BG173" s="56" t="e">
        <f>IF(BE173="否",0,AF173*(1-VLOOKUP(X173,折旧码!B:D,3,FALSE))/BC173)</f>
        <v>#VALUE!</v>
      </c>
      <c r="BH173" s="56" t="e">
        <f t="shared" si="36"/>
        <v>#VALUE!</v>
      </c>
      <c r="BI173" s="4" t="e">
        <f>IF(OR(BE173="否",BC173&lt;=BD173),ROUND(AF173-ABS(AG173)-ABS(AI173)-AF173*VLOOKUP(X173,折旧码!B:D,3,FALSE),2)=0,ROUND(AF173-ABS(AG173)-ABS(AI173)-AF173*VLOOKUP(X173,折旧码!B:D,3,FALSE),2)&lt;&gt;0)</f>
        <v>#VALUE!</v>
      </c>
      <c r="BJ173" s="4" t="e">
        <f>ROUND(AF173-ABS(AG173)-ABS(AI173)-AF173*VLOOKUP(X173,折旧码!B:D,3,FALSE),2)</f>
        <v>#N/A</v>
      </c>
    </row>
    <row r="174" spans="1:62" x14ac:dyDescent="0.35">
      <c r="A174" s="3"/>
      <c r="B174" s="3"/>
      <c r="C174" s="3"/>
      <c r="D174" s="3"/>
      <c r="E174" s="3"/>
      <c r="F174" s="3"/>
      <c r="G174" s="3"/>
      <c r="H174" s="3"/>
      <c r="I174" s="8"/>
      <c r="J174" s="8"/>
      <c r="K174" s="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8"/>
      <c r="AE174" s="8"/>
      <c r="AF174" s="3"/>
      <c r="AG174" s="3"/>
      <c r="AH174" s="3"/>
      <c r="AI174" s="3"/>
      <c r="AJ174" s="3"/>
      <c r="AK174" s="3"/>
      <c r="AL174" s="3"/>
      <c r="AM174" s="3"/>
      <c r="AN174" s="4" t="b">
        <f>COUNTIF(资产分类!B:B,以前年度!A174)=1</f>
        <v>0</v>
      </c>
      <c r="AO174" s="4" t="b">
        <f>COUNTIF(单位编码!C:C,H174)=1</f>
        <v>0</v>
      </c>
      <c r="AP174" s="4" t="e">
        <f t="shared" si="37"/>
        <v>#VALUE!</v>
      </c>
      <c r="AQ174" s="4" t="b">
        <f>COUNTIF(业务范围!B:B,以前年度!L174)=1</f>
        <v>0</v>
      </c>
      <c r="AR174" s="4" t="b">
        <f>COUNTIF(成本中心!B:B,以前年度!M174)=1</f>
        <v>0</v>
      </c>
      <c r="AS174" s="4" t="b">
        <f>COUNTIF(成本中心!B:B,以前年度!N174)=1</f>
        <v>0</v>
      </c>
      <c r="AT174" s="4" t="b">
        <f>COUNTIF(资产状态!B:B,Q174)=1</f>
        <v>0</v>
      </c>
      <c r="AU174" s="4" t="b">
        <f>COUNTIF(资产增加、减少方式!B:C,以前年度!R174)=1</f>
        <v>0</v>
      </c>
      <c r="AV174" s="4" t="b">
        <f t="shared" si="38"/>
        <v>1</v>
      </c>
      <c r="AW174" s="4" t="b">
        <f>COUNTIF(折旧码!B:B,以前年度!X174)=1</f>
        <v>0</v>
      </c>
      <c r="AX174" s="5" t="b">
        <f t="shared" si="29"/>
        <v>0</v>
      </c>
      <c r="AY174" s="59" t="e">
        <f>IF(((2015-LEFT(AD174,4))*12+12-MID(AD174,5,2)+1)/(Z174*12+AB174)&gt;1,AF174*(1-VLOOKUP(X174,折旧码!B:D,3,FALSE)),AF174*(1-VLOOKUP(X174,折旧码!B:D,3,FALSE))*((2015-LEFT(AD174,4))*12+12-MID(AD174,5,2)+1)/(Z174*12+AB174))</f>
        <v>#VALUE!</v>
      </c>
      <c r="AZ174" s="60" t="e">
        <f t="shared" si="30"/>
        <v>#VALUE!</v>
      </c>
      <c r="BA174" s="5" t="e">
        <f>IF(((2015-LEFT(AD174,4))*12+12-MID(AD174,5,2)+1)/(Z174*12+AB174)&gt;1,0, AF174*(1-VLOOKUP(X174,折旧码!B:D,3,FALSE))*(12/(Z174*12+AB174)))</f>
        <v>#VALUE!</v>
      </c>
      <c r="BB174" s="2" t="e">
        <f t="shared" si="31"/>
        <v>#VALUE!</v>
      </c>
      <c r="BC174" s="2">
        <f t="shared" si="32"/>
        <v>0</v>
      </c>
      <c r="BD174" s="2" t="e">
        <f t="shared" si="33"/>
        <v>#VALUE!</v>
      </c>
      <c r="BE174" s="4" t="e">
        <f t="shared" si="34"/>
        <v>#VALUE!</v>
      </c>
      <c r="BF174" s="56" t="e">
        <f t="shared" si="35"/>
        <v>#VALUE!</v>
      </c>
      <c r="BG174" s="56" t="e">
        <f>IF(BE174="否",0,AF174*(1-VLOOKUP(X174,折旧码!B:D,3,FALSE))/BC174)</f>
        <v>#VALUE!</v>
      </c>
      <c r="BH174" s="56" t="e">
        <f t="shared" si="36"/>
        <v>#VALUE!</v>
      </c>
      <c r="BI174" s="4" t="e">
        <f>IF(OR(BE174="否",BC174&lt;=BD174),ROUND(AF174-ABS(AG174)-ABS(AI174)-AF174*VLOOKUP(X174,折旧码!B:D,3,FALSE),2)=0,ROUND(AF174-ABS(AG174)-ABS(AI174)-AF174*VLOOKUP(X174,折旧码!B:D,3,FALSE),2)&lt;&gt;0)</f>
        <v>#VALUE!</v>
      </c>
      <c r="BJ174" s="4" t="e">
        <f>ROUND(AF174-ABS(AG174)-ABS(AI174)-AF174*VLOOKUP(X174,折旧码!B:D,3,FALSE),2)</f>
        <v>#N/A</v>
      </c>
    </row>
    <row r="175" spans="1:62" x14ac:dyDescent="0.35">
      <c r="A175" s="3"/>
      <c r="B175" s="3"/>
      <c r="C175" s="3"/>
      <c r="D175" s="3"/>
      <c r="E175" s="3"/>
      <c r="F175" s="3"/>
      <c r="G175" s="3"/>
      <c r="H175" s="3"/>
      <c r="I175" s="8"/>
      <c r="J175" s="8"/>
      <c r="K175" s="8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8"/>
      <c r="AE175" s="8"/>
      <c r="AF175" s="3"/>
      <c r="AG175" s="3"/>
      <c r="AH175" s="3"/>
      <c r="AI175" s="3"/>
      <c r="AJ175" s="3"/>
      <c r="AK175" s="3"/>
      <c r="AL175" s="3"/>
      <c r="AM175" s="3"/>
      <c r="AN175" s="4" t="b">
        <f>COUNTIF(资产分类!B:B,以前年度!A175)=1</f>
        <v>0</v>
      </c>
      <c r="AO175" s="4" t="b">
        <f>COUNTIF(单位编码!C:C,H175)=1</f>
        <v>0</v>
      </c>
      <c r="AP175" s="4" t="e">
        <f t="shared" si="37"/>
        <v>#VALUE!</v>
      </c>
      <c r="AQ175" s="4" t="b">
        <f>COUNTIF(业务范围!B:B,以前年度!L175)=1</f>
        <v>0</v>
      </c>
      <c r="AR175" s="4" t="b">
        <f>COUNTIF(成本中心!B:B,以前年度!M175)=1</f>
        <v>0</v>
      </c>
      <c r="AS175" s="4" t="b">
        <f>COUNTIF(成本中心!B:B,以前年度!N175)=1</f>
        <v>0</v>
      </c>
      <c r="AT175" s="4" t="b">
        <f>COUNTIF(资产状态!B:B,Q175)=1</f>
        <v>0</v>
      </c>
      <c r="AU175" s="4" t="b">
        <f>COUNTIF(资产增加、减少方式!B:C,以前年度!R175)=1</f>
        <v>0</v>
      </c>
      <c r="AV175" s="4" t="b">
        <f t="shared" si="38"/>
        <v>1</v>
      </c>
      <c r="AW175" s="4" t="b">
        <f>COUNTIF(折旧码!B:B,以前年度!X175)=1</f>
        <v>0</v>
      </c>
      <c r="AX175" s="5" t="b">
        <f t="shared" si="29"/>
        <v>0</v>
      </c>
      <c r="AY175" s="59" t="e">
        <f>IF(((2015-LEFT(AD175,4))*12+12-MID(AD175,5,2)+1)/(Z175*12+AB175)&gt;1,AF175*(1-VLOOKUP(X175,折旧码!B:D,3,FALSE)),AF175*(1-VLOOKUP(X175,折旧码!B:D,3,FALSE))*((2015-LEFT(AD175,4))*12+12-MID(AD175,5,2)+1)/(Z175*12+AB175))</f>
        <v>#VALUE!</v>
      </c>
      <c r="AZ175" s="60" t="e">
        <f t="shared" si="30"/>
        <v>#VALUE!</v>
      </c>
      <c r="BA175" s="5" t="e">
        <f>IF(((2015-LEFT(AD175,4))*12+12-MID(AD175,5,2)+1)/(Z175*12+AB175)&gt;1,0, AF175*(1-VLOOKUP(X175,折旧码!B:D,3,FALSE))*(12/(Z175*12+AB175)))</f>
        <v>#VALUE!</v>
      </c>
      <c r="BB175" s="2" t="e">
        <f t="shared" si="31"/>
        <v>#VALUE!</v>
      </c>
      <c r="BC175" s="2">
        <f t="shared" si="32"/>
        <v>0</v>
      </c>
      <c r="BD175" s="2" t="e">
        <f t="shared" si="33"/>
        <v>#VALUE!</v>
      </c>
      <c r="BE175" s="4" t="e">
        <f t="shared" si="34"/>
        <v>#VALUE!</v>
      </c>
      <c r="BF175" s="56" t="e">
        <f t="shared" si="35"/>
        <v>#VALUE!</v>
      </c>
      <c r="BG175" s="56" t="e">
        <f>IF(BE175="否",0,AF175*(1-VLOOKUP(X175,折旧码!B:D,3,FALSE))/BC175)</f>
        <v>#VALUE!</v>
      </c>
      <c r="BH175" s="56" t="e">
        <f t="shared" si="36"/>
        <v>#VALUE!</v>
      </c>
      <c r="BI175" s="4" t="e">
        <f>IF(OR(BE175="否",BC175&lt;=BD175),ROUND(AF175-ABS(AG175)-ABS(AI175)-AF175*VLOOKUP(X175,折旧码!B:D,3,FALSE),2)=0,ROUND(AF175-ABS(AG175)-ABS(AI175)-AF175*VLOOKUP(X175,折旧码!B:D,3,FALSE),2)&lt;&gt;0)</f>
        <v>#VALUE!</v>
      </c>
      <c r="BJ175" s="4" t="e">
        <f>ROUND(AF175-ABS(AG175)-ABS(AI175)-AF175*VLOOKUP(X175,折旧码!B:D,3,FALSE),2)</f>
        <v>#N/A</v>
      </c>
    </row>
    <row r="176" spans="1:62" x14ac:dyDescent="0.35">
      <c r="A176" s="3"/>
      <c r="B176" s="3"/>
      <c r="C176" s="3"/>
      <c r="D176" s="3"/>
      <c r="E176" s="3"/>
      <c r="F176" s="3"/>
      <c r="G176" s="3"/>
      <c r="H176" s="3"/>
      <c r="I176" s="8"/>
      <c r="J176" s="8"/>
      <c r="K176" s="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8"/>
      <c r="AE176" s="8"/>
      <c r="AF176" s="3"/>
      <c r="AG176" s="3"/>
      <c r="AH176" s="3"/>
      <c r="AI176" s="3"/>
      <c r="AJ176" s="3"/>
      <c r="AK176" s="3"/>
      <c r="AL176" s="3"/>
      <c r="AM176" s="3"/>
      <c r="AN176" s="4" t="b">
        <f>COUNTIF(资产分类!B:B,以前年度!A176)=1</f>
        <v>0</v>
      </c>
      <c r="AO176" s="4" t="b">
        <f>COUNTIF(单位编码!C:C,H176)=1</f>
        <v>0</v>
      </c>
      <c r="AP176" s="4" t="e">
        <f t="shared" si="37"/>
        <v>#VALUE!</v>
      </c>
      <c r="AQ176" s="4" t="b">
        <f>COUNTIF(业务范围!B:B,以前年度!L176)=1</f>
        <v>0</v>
      </c>
      <c r="AR176" s="4" t="b">
        <f>COUNTIF(成本中心!B:B,以前年度!M176)=1</f>
        <v>0</v>
      </c>
      <c r="AS176" s="4" t="b">
        <f>COUNTIF(成本中心!B:B,以前年度!N176)=1</f>
        <v>0</v>
      </c>
      <c r="AT176" s="4" t="b">
        <f>COUNTIF(资产状态!B:B,Q176)=1</f>
        <v>0</v>
      </c>
      <c r="AU176" s="4" t="b">
        <f>COUNTIF(资产增加、减少方式!B:C,以前年度!R176)=1</f>
        <v>0</v>
      </c>
      <c r="AV176" s="4" t="b">
        <f t="shared" si="38"/>
        <v>1</v>
      </c>
      <c r="AW176" s="4" t="b">
        <f>COUNTIF(折旧码!B:B,以前年度!X176)=1</f>
        <v>0</v>
      </c>
      <c r="AX176" s="5" t="b">
        <f t="shared" si="29"/>
        <v>0</v>
      </c>
      <c r="AY176" s="59" t="e">
        <f>IF(((2015-LEFT(AD176,4))*12+12-MID(AD176,5,2)+1)/(Z176*12+AB176)&gt;1,AF176*(1-VLOOKUP(X176,折旧码!B:D,3,FALSE)),AF176*(1-VLOOKUP(X176,折旧码!B:D,3,FALSE))*((2015-LEFT(AD176,4))*12+12-MID(AD176,5,2)+1)/(Z176*12+AB176))</f>
        <v>#VALUE!</v>
      </c>
      <c r="AZ176" s="60" t="e">
        <f t="shared" si="30"/>
        <v>#VALUE!</v>
      </c>
      <c r="BA176" s="5" t="e">
        <f>IF(((2015-LEFT(AD176,4))*12+12-MID(AD176,5,2)+1)/(Z176*12+AB176)&gt;1,0, AF176*(1-VLOOKUP(X176,折旧码!B:D,3,FALSE))*(12/(Z176*12+AB176)))</f>
        <v>#VALUE!</v>
      </c>
      <c r="BB176" s="2" t="e">
        <f t="shared" si="31"/>
        <v>#VALUE!</v>
      </c>
      <c r="BC176" s="2">
        <f t="shared" si="32"/>
        <v>0</v>
      </c>
      <c r="BD176" s="2" t="e">
        <f t="shared" si="33"/>
        <v>#VALUE!</v>
      </c>
      <c r="BE176" s="4" t="e">
        <f t="shared" si="34"/>
        <v>#VALUE!</v>
      </c>
      <c r="BF176" s="56" t="e">
        <f t="shared" si="35"/>
        <v>#VALUE!</v>
      </c>
      <c r="BG176" s="56" t="e">
        <f>IF(BE176="否",0,AF176*(1-VLOOKUP(X176,折旧码!B:D,3,FALSE))/BC176)</f>
        <v>#VALUE!</v>
      </c>
      <c r="BH176" s="56" t="e">
        <f t="shared" si="36"/>
        <v>#VALUE!</v>
      </c>
      <c r="BI176" s="4" t="e">
        <f>IF(OR(BE176="否",BC176&lt;=BD176),ROUND(AF176-ABS(AG176)-ABS(AI176)-AF176*VLOOKUP(X176,折旧码!B:D,3,FALSE),2)=0,ROUND(AF176-ABS(AG176)-ABS(AI176)-AF176*VLOOKUP(X176,折旧码!B:D,3,FALSE),2)&lt;&gt;0)</f>
        <v>#VALUE!</v>
      </c>
      <c r="BJ176" s="4" t="e">
        <f>ROUND(AF176-ABS(AG176)-ABS(AI176)-AF176*VLOOKUP(X176,折旧码!B:D,3,FALSE),2)</f>
        <v>#N/A</v>
      </c>
    </row>
    <row r="177" spans="1:62" x14ac:dyDescent="0.35">
      <c r="A177" s="3"/>
      <c r="B177" s="3"/>
      <c r="C177" s="3"/>
      <c r="D177" s="3"/>
      <c r="E177" s="3"/>
      <c r="F177" s="3"/>
      <c r="G177" s="3"/>
      <c r="H177" s="3"/>
      <c r="I177" s="8"/>
      <c r="J177" s="8"/>
      <c r="K177" s="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8"/>
      <c r="AE177" s="8"/>
      <c r="AF177" s="3"/>
      <c r="AG177" s="3"/>
      <c r="AH177" s="3"/>
      <c r="AI177" s="3"/>
      <c r="AJ177" s="3"/>
      <c r="AK177" s="3"/>
      <c r="AL177" s="3"/>
      <c r="AM177" s="3"/>
      <c r="AN177" s="4" t="b">
        <f>COUNTIF(资产分类!B:B,以前年度!A177)=1</f>
        <v>0</v>
      </c>
      <c r="AO177" s="4" t="b">
        <f>COUNTIF(单位编码!C:C,H177)=1</f>
        <v>0</v>
      </c>
      <c r="AP177" s="4" t="e">
        <f t="shared" si="37"/>
        <v>#VALUE!</v>
      </c>
      <c r="AQ177" s="4" t="b">
        <f>COUNTIF(业务范围!B:B,以前年度!L177)=1</f>
        <v>0</v>
      </c>
      <c r="AR177" s="4" t="b">
        <f>COUNTIF(成本中心!B:B,以前年度!M177)=1</f>
        <v>0</v>
      </c>
      <c r="AS177" s="4" t="b">
        <f>COUNTIF(成本中心!B:B,以前年度!N177)=1</f>
        <v>0</v>
      </c>
      <c r="AT177" s="4" t="b">
        <f>COUNTIF(资产状态!B:B,Q177)=1</f>
        <v>0</v>
      </c>
      <c r="AU177" s="4" t="b">
        <f>COUNTIF(资产增加、减少方式!B:C,以前年度!R177)=1</f>
        <v>0</v>
      </c>
      <c r="AV177" s="4" t="b">
        <f t="shared" si="38"/>
        <v>1</v>
      </c>
      <c r="AW177" s="4" t="b">
        <f>COUNTIF(折旧码!B:B,以前年度!X177)=1</f>
        <v>0</v>
      </c>
      <c r="AX177" s="5" t="b">
        <f t="shared" si="29"/>
        <v>0</v>
      </c>
      <c r="AY177" s="59" t="e">
        <f>IF(((2015-LEFT(AD177,4))*12+12-MID(AD177,5,2)+1)/(Z177*12+AB177)&gt;1,AF177*(1-VLOOKUP(X177,折旧码!B:D,3,FALSE)),AF177*(1-VLOOKUP(X177,折旧码!B:D,3,FALSE))*((2015-LEFT(AD177,4))*12+12-MID(AD177,5,2)+1)/(Z177*12+AB177))</f>
        <v>#VALUE!</v>
      </c>
      <c r="AZ177" s="60" t="e">
        <f t="shared" si="30"/>
        <v>#VALUE!</v>
      </c>
      <c r="BA177" s="5" t="e">
        <f>IF(((2015-LEFT(AD177,4))*12+12-MID(AD177,5,2)+1)/(Z177*12+AB177)&gt;1,0, AF177*(1-VLOOKUP(X177,折旧码!B:D,3,FALSE))*(12/(Z177*12+AB177)))</f>
        <v>#VALUE!</v>
      </c>
      <c r="BB177" s="2" t="e">
        <f t="shared" si="31"/>
        <v>#VALUE!</v>
      </c>
      <c r="BC177" s="2">
        <f t="shared" si="32"/>
        <v>0</v>
      </c>
      <c r="BD177" s="2" t="e">
        <f t="shared" si="33"/>
        <v>#VALUE!</v>
      </c>
      <c r="BE177" s="4" t="e">
        <f t="shared" si="34"/>
        <v>#VALUE!</v>
      </c>
      <c r="BF177" s="56" t="e">
        <f t="shared" si="35"/>
        <v>#VALUE!</v>
      </c>
      <c r="BG177" s="56" t="e">
        <f>IF(BE177="否",0,AF177*(1-VLOOKUP(X177,折旧码!B:D,3,FALSE))/BC177)</f>
        <v>#VALUE!</v>
      </c>
      <c r="BH177" s="56" t="e">
        <f t="shared" si="36"/>
        <v>#VALUE!</v>
      </c>
      <c r="BI177" s="4" t="e">
        <f>IF(OR(BE177="否",BC177&lt;=BD177),ROUND(AF177-ABS(AG177)-ABS(AI177)-AF177*VLOOKUP(X177,折旧码!B:D,3,FALSE),2)=0,ROUND(AF177-ABS(AG177)-ABS(AI177)-AF177*VLOOKUP(X177,折旧码!B:D,3,FALSE),2)&lt;&gt;0)</f>
        <v>#VALUE!</v>
      </c>
      <c r="BJ177" s="4" t="e">
        <f>ROUND(AF177-ABS(AG177)-ABS(AI177)-AF177*VLOOKUP(X177,折旧码!B:D,3,FALSE),2)</f>
        <v>#N/A</v>
      </c>
    </row>
    <row r="178" spans="1:62" x14ac:dyDescent="0.35">
      <c r="A178" s="3"/>
      <c r="B178" s="3"/>
      <c r="C178" s="3"/>
      <c r="D178" s="3"/>
      <c r="E178" s="3"/>
      <c r="F178" s="3"/>
      <c r="G178" s="3"/>
      <c r="H178" s="3"/>
      <c r="I178" s="8"/>
      <c r="J178" s="8"/>
      <c r="K178" s="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8"/>
      <c r="AE178" s="8"/>
      <c r="AF178" s="3"/>
      <c r="AG178" s="3"/>
      <c r="AH178" s="3"/>
      <c r="AI178" s="3"/>
      <c r="AJ178" s="3"/>
      <c r="AK178" s="3"/>
      <c r="AL178" s="3"/>
      <c r="AM178" s="3"/>
      <c r="AN178" s="4" t="b">
        <f>COUNTIF(资产分类!B:B,以前年度!A178)=1</f>
        <v>0</v>
      </c>
      <c r="AO178" s="4" t="b">
        <f>COUNTIF(单位编码!C:C,H178)=1</f>
        <v>0</v>
      </c>
      <c r="AP178" s="4" t="e">
        <f t="shared" si="37"/>
        <v>#VALUE!</v>
      </c>
      <c r="AQ178" s="4" t="b">
        <f>COUNTIF(业务范围!B:B,以前年度!L178)=1</f>
        <v>0</v>
      </c>
      <c r="AR178" s="4" t="b">
        <f>COUNTIF(成本中心!B:B,以前年度!M178)=1</f>
        <v>0</v>
      </c>
      <c r="AS178" s="4" t="b">
        <f>COUNTIF(成本中心!B:B,以前年度!N178)=1</f>
        <v>0</v>
      </c>
      <c r="AT178" s="4" t="b">
        <f>COUNTIF(资产状态!B:B,Q178)=1</f>
        <v>0</v>
      </c>
      <c r="AU178" s="4" t="b">
        <f>COUNTIF(资产增加、减少方式!B:C,以前年度!R178)=1</f>
        <v>0</v>
      </c>
      <c r="AV178" s="4" t="b">
        <f t="shared" si="38"/>
        <v>1</v>
      </c>
      <c r="AW178" s="4" t="b">
        <f>COUNTIF(折旧码!B:B,以前年度!X178)=1</f>
        <v>0</v>
      </c>
      <c r="AX178" s="5" t="b">
        <f t="shared" si="29"/>
        <v>0</v>
      </c>
      <c r="AY178" s="59" t="e">
        <f>IF(((2015-LEFT(AD178,4))*12+12-MID(AD178,5,2)+1)/(Z178*12+AB178)&gt;1,AF178*(1-VLOOKUP(X178,折旧码!B:D,3,FALSE)),AF178*(1-VLOOKUP(X178,折旧码!B:D,3,FALSE))*((2015-LEFT(AD178,4))*12+12-MID(AD178,5,2)+1)/(Z178*12+AB178))</f>
        <v>#VALUE!</v>
      </c>
      <c r="AZ178" s="60" t="e">
        <f t="shared" si="30"/>
        <v>#VALUE!</v>
      </c>
      <c r="BA178" s="5" t="e">
        <f>IF(((2015-LEFT(AD178,4))*12+12-MID(AD178,5,2)+1)/(Z178*12+AB178)&gt;1,0, AF178*(1-VLOOKUP(X178,折旧码!B:D,3,FALSE))*(12/(Z178*12+AB178)))</f>
        <v>#VALUE!</v>
      </c>
      <c r="BB178" s="2" t="e">
        <f t="shared" si="31"/>
        <v>#VALUE!</v>
      </c>
      <c r="BC178" s="2">
        <f t="shared" si="32"/>
        <v>0</v>
      </c>
      <c r="BD178" s="2" t="e">
        <f t="shared" si="33"/>
        <v>#VALUE!</v>
      </c>
      <c r="BE178" s="4" t="e">
        <f t="shared" si="34"/>
        <v>#VALUE!</v>
      </c>
      <c r="BF178" s="56" t="e">
        <f t="shared" si="35"/>
        <v>#VALUE!</v>
      </c>
      <c r="BG178" s="56" t="e">
        <f>IF(BE178="否",0,AF178*(1-VLOOKUP(X178,折旧码!B:D,3,FALSE))/BC178)</f>
        <v>#VALUE!</v>
      </c>
      <c r="BH178" s="56" t="e">
        <f t="shared" si="36"/>
        <v>#VALUE!</v>
      </c>
      <c r="BI178" s="4" t="e">
        <f>IF(OR(BE178="否",BC178&lt;=BD178),ROUND(AF178-ABS(AG178)-ABS(AI178)-AF178*VLOOKUP(X178,折旧码!B:D,3,FALSE),2)=0,ROUND(AF178-ABS(AG178)-ABS(AI178)-AF178*VLOOKUP(X178,折旧码!B:D,3,FALSE),2)&lt;&gt;0)</f>
        <v>#VALUE!</v>
      </c>
      <c r="BJ178" s="4" t="e">
        <f>ROUND(AF178-ABS(AG178)-ABS(AI178)-AF178*VLOOKUP(X178,折旧码!B:D,3,FALSE),2)</f>
        <v>#N/A</v>
      </c>
    </row>
    <row r="179" spans="1:62" x14ac:dyDescent="0.35">
      <c r="A179" s="3"/>
      <c r="B179" s="3"/>
      <c r="C179" s="3"/>
      <c r="D179" s="3"/>
      <c r="E179" s="3"/>
      <c r="F179" s="3"/>
      <c r="G179" s="3"/>
      <c r="H179" s="3"/>
      <c r="I179" s="8"/>
      <c r="J179" s="8"/>
      <c r="K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8"/>
      <c r="AE179" s="8"/>
      <c r="AF179" s="3"/>
      <c r="AG179" s="3"/>
      <c r="AH179" s="3"/>
      <c r="AI179" s="3"/>
      <c r="AJ179" s="3"/>
      <c r="AK179" s="3"/>
      <c r="AL179" s="3"/>
      <c r="AM179" s="3"/>
      <c r="AN179" s="4" t="b">
        <f>COUNTIF(资产分类!B:B,以前年度!A179)=1</f>
        <v>0</v>
      </c>
      <c r="AO179" s="4" t="b">
        <f>COUNTIF(单位编码!C:C,H179)=1</f>
        <v>0</v>
      </c>
      <c r="AP179" s="4" t="e">
        <f t="shared" si="37"/>
        <v>#VALUE!</v>
      </c>
      <c r="AQ179" s="4" t="b">
        <f>COUNTIF(业务范围!B:B,以前年度!L179)=1</f>
        <v>0</v>
      </c>
      <c r="AR179" s="4" t="b">
        <f>COUNTIF(成本中心!B:B,以前年度!M179)=1</f>
        <v>0</v>
      </c>
      <c r="AS179" s="4" t="b">
        <f>COUNTIF(成本中心!B:B,以前年度!N179)=1</f>
        <v>0</v>
      </c>
      <c r="AT179" s="4" t="b">
        <f>COUNTIF(资产状态!B:B,Q179)=1</f>
        <v>0</v>
      </c>
      <c r="AU179" s="4" t="b">
        <f>COUNTIF(资产增加、减少方式!B:C,以前年度!R179)=1</f>
        <v>0</v>
      </c>
      <c r="AV179" s="4" t="b">
        <f t="shared" si="38"/>
        <v>1</v>
      </c>
      <c r="AW179" s="4" t="b">
        <f>COUNTIF(折旧码!B:B,以前年度!X179)=1</f>
        <v>0</v>
      </c>
      <c r="AX179" s="5" t="b">
        <f t="shared" si="29"/>
        <v>0</v>
      </c>
      <c r="AY179" s="59" t="e">
        <f>IF(((2015-LEFT(AD179,4))*12+12-MID(AD179,5,2)+1)/(Z179*12+AB179)&gt;1,AF179*(1-VLOOKUP(X179,折旧码!B:D,3,FALSE)),AF179*(1-VLOOKUP(X179,折旧码!B:D,3,FALSE))*((2015-LEFT(AD179,4))*12+12-MID(AD179,5,2)+1)/(Z179*12+AB179))</f>
        <v>#VALUE!</v>
      </c>
      <c r="AZ179" s="60" t="e">
        <f t="shared" si="30"/>
        <v>#VALUE!</v>
      </c>
      <c r="BA179" s="5" t="e">
        <f>IF(((2015-LEFT(AD179,4))*12+12-MID(AD179,5,2)+1)/(Z179*12+AB179)&gt;1,0, AF179*(1-VLOOKUP(X179,折旧码!B:D,3,FALSE))*(12/(Z179*12+AB179)))</f>
        <v>#VALUE!</v>
      </c>
      <c r="BB179" s="2" t="e">
        <f t="shared" si="31"/>
        <v>#VALUE!</v>
      </c>
      <c r="BC179" s="2">
        <f t="shared" si="32"/>
        <v>0</v>
      </c>
      <c r="BD179" s="2" t="e">
        <f t="shared" si="33"/>
        <v>#VALUE!</v>
      </c>
      <c r="BE179" s="4" t="e">
        <f t="shared" si="34"/>
        <v>#VALUE!</v>
      </c>
      <c r="BF179" s="56" t="e">
        <f t="shared" si="35"/>
        <v>#VALUE!</v>
      </c>
      <c r="BG179" s="56" t="e">
        <f>IF(BE179="否",0,AF179*(1-VLOOKUP(X179,折旧码!B:D,3,FALSE))/BC179)</f>
        <v>#VALUE!</v>
      </c>
      <c r="BH179" s="56" t="e">
        <f t="shared" si="36"/>
        <v>#VALUE!</v>
      </c>
      <c r="BI179" s="4" t="e">
        <f>IF(OR(BE179="否",BC179&lt;=BD179),ROUND(AF179-ABS(AG179)-ABS(AI179)-AF179*VLOOKUP(X179,折旧码!B:D,3,FALSE),2)=0,ROUND(AF179-ABS(AG179)-ABS(AI179)-AF179*VLOOKUP(X179,折旧码!B:D,3,FALSE),2)&lt;&gt;0)</f>
        <v>#VALUE!</v>
      </c>
      <c r="BJ179" s="4" t="e">
        <f>ROUND(AF179-ABS(AG179)-ABS(AI179)-AF179*VLOOKUP(X179,折旧码!B:D,3,FALSE),2)</f>
        <v>#N/A</v>
      </c>
    </row>
    <row r="180" spans="1:62" x14ac:dyDescent="0.35">
      <c r="A180" s="3"/>
      <c r="B180" s="3"/>
      <c r="C180" s="3"/>
      <c r="D180" s="3"/>
      <c r="E180" s="3"/>
      <c r="F180" s="3"/>
      <c r="G180" s="3"/>
      <c r="H180" s="3"/>
      <c r="I180" s="8"/>
      <c r="J180" s="8"/>
      <c r="K180" s="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8"/>
      <c r="AE180" s="8"/>
      <c r="AF180" s="3"/>
      <c r="AG180" s="3"/>
      <c r="AH180" s="3"/>
      <c r="AI180" s="3"/>
      <c r="AJ180" s="3"/>
      <c r="AK180" s="3"/>
      <c r="AL180" s="3"/>
      <c r="AM180" s="3"/>
      <c r="AN180" s="4" t="b">
        <f>COUNTIF(资产分类!B:B,以前年度!A180)=1</f>
        <v>0</v>
      </c>
      <c r="AO180" s="4" t="b">
        <f>COUNTIF(单位编码!C:C,H180)=1</f>
        <v>0</v>
      </c>
      <c r="AP180" s="4" t="e">
        <f t="shared" si="37"/>
        <v>#VALUE!</v>
      </c>
      <c r="AQ180" s="4" t="b">
        <f>COUNTIF(业务范围!B:B,以前年度!L180)=1</f>
        <v>0</v>
      </c>
      <c r="AR180" s="4" t="b">
        <f>COUNTIF(成本中心!B:B,以前年度!M180)=1</f>
        <v>0</v>
      </c>
      <c r="AS180" s="4" t="b">
        <f>COUNTIF(成本中心!B:B,以前年度!N180)=1</f>
        <v>0</v>
      </c>
      <c r="AT180" s="4" t="b">
        <f>COUNTIF(资产状态!B:B,Q180)=1</f>
        <v>0</v>
      </c>
      <c r="AU180" s="4" t="b">
        <f>COUNTIF(资产增加、减少方式!B:C,以前年度!R180)=1</f>
        <v>0</v>
      </c>
      <c r="AV180" s="4" t="b">
        <f t="shared" si="38"/>
        <v>1</v>
      </c>
      <c r="AW180" s="4" t="b">
        <f>COUNTIF(折旧码!B:B,以前年度!X180)=1</f>
        <v>0</v>
      </c>
      <c r="AX180" s="5" t="b">
        <f t="shared" si="29"/>
        <v>0</v>
      </c>
      <c r="AY180" s="59" t="e">
        <f>IF(((2015-LEFT(AD180,4))*12+12-MID(AD180,5,2)+1)/(Z180*12+AB180)&gt;1,AF180*(1-VLOOKUP(X180,折旧码!B:D,3,FALSE)),AF180*(1-VLOOKUP(X180,折旧码!B:D,3,FALSE))*((2015-LEFT(AD180,4))*12+12-MID(AD180,5,2)+1)/(Z180*12+AB180))</f>
        <v>#VALUE!</v>
      </c>
      <c r="AZ180" s="60" t="e">
        <f t="shared" si="30"/>
        <v>#VALUE!</v>
      </c>
      <c r="BA180" s="5" t="e">
        <f>IF(((2015-LEFT(AD180,4))*12+12-MID(AD180,5,2)+1)/(Z180*12+AB180)&gt;1,0, AF180*(1-VLOOKUP(X180,折旧码!B:D,3,FALSE))*(12/(Z180*12+AB180)))</f>
        <v>#VALUE!</v>
      </c>
      <c r="BB180" s="2" t="e">
        <f t="shared" si="31"/>
        <v>#VALUE!</v>
      </c>
      <c r="BC180" s="2">
        <f t="shared" si="32"/>
        <v>0</v>
      </c>
      <c r="BD180" s="2" t="e">
        <f t="shared" si="33"/>
        <v>#VALUE!</v>
      </c>
      <c r="BE180" s="4" t="e">
        <f t="shared" si="34"/>
        <v>#VALUE!</v>
      </c>
      <c r="BF180" s="56" t="e">
        <f t="shared" si="35"/>
        <v>#VALUE!</v>
      </c>
      <c r="BG180" s="56" t="e">
        <f>IF(BE180="否",0,AF180*(1-VLOOKUP(X180,折旧码!B:D,3,FALSE))/BC180)</f>
        <v>#VALUE!</v>
      </c>
      <c r="BH180" s="56" t="e">
        <f t="shared" si="36"/>
        <v>#VALUE!</v>
      </c>
      <c r="BI180" s="4" t="e">
        <f>IF(OR(BE180="否",BC180&lt;=BD180),ROUND(AF180-ABS(AG180)-ABS(AI180)-AF180*VLOOKUP(X180,折旧码!B:D,3,FALSE),2)=0,ROUND(AF180-ABS(AG180)-ABS(AI180)-AF180*VLOOKUP(X180,折旧码!B:D,3,FALSE),2)&lt;&gt;0)</f>
        <v>#VALUE!</v>
      </c>
      <c r="BJ180" s="4" t="e">
        <f>ROUND(AF180-ABS(AG180)-ABS(AI180)-AF180*VLOOKUP(X180,折旧码!B:D,3,FALSE),2)</f>
        <v>#N/A</v>
      </c>
    </row>
    <row r="181" spans="1:62" x14ac:dyDescent="0.35">
      <c r="A181" s="3"/>
      <c r="B181" s="3"/>
      <c r="C181" s="3"/>
      <c r="D181" s="3"/>
      <c r="E181" s="3"/>
      <c r="F181" s="3"/>
      <c r="G181" s="3"/>
      <c r="H181" s="3"/>
      <c r="I181" s="8"/>
      <c r="J181" s="8"/>
      <c r="K181" s="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8"/>
      <c r="AE181" s="8"/>
      <c r="AF181" s="3"/>
      <c r="AG181" s="3"/>
      <c r="AH181" s="3"/>
      <c r="AI181" s="3"/>
      <c r="AJ181" s="3"/>
      <c r="AK181" s="3"/>
      <c r="AL181" s="3"/>
      <c r="AM181" s="3"/>
      <c r="AN181" s="4" t="b">
        <f>COUNTIF(资产分类!B:B,以前年度!A181)=1</f>
        <v>0</v>
      </c>
      <c r="AO181" s="4" t="b">
        <f>COUNTIF(单位编码!C:C,H181)=1</f>
        <v>0</v>
      </c>
      <c r="AP181" s="4" t="e">
        <f t="shared" si="37"/>
        <v>#VALUE!</v>
      </c>
      <c r="AQ181" s="4" t="b">
        <f>COUNTIF(业务范围!B:B,以前年度!L181)=1</f>
        <v>0</v>
      </c>
      <c r="AR181" s="4" t="b">
        <f>COUNTIF(成本中心!B:B,以前年度!M181)=1</f>
        <v>0</v>
      </c>
      <c r="AS181" s="4" t="b">
        <f>COUNTIF(成本中心!B:B,以前年度!N181)=1</f>
        <v>0</v>
      </c>
      <c r="AT181" s="4" t="b">
        <f>COUNTIF(资产状态!B:B,Q181)=1</f>
        <v>0</v>
      </c>
      <c r="AU181" s="4" t="b">
        <f>COUNTIF(资产增加、减少方式!B:C,以前年度!R181)=1</f>
        <v>0</v>
      </c>
      <c r="AV181" s="4" t="b">
        <f t="shared" si="38"/>
        <v>1</v>
      </c>
      <c r="AW181" s="4" t="b">
        <f>COUNTIF(折旧码!B:B,以前年度!X181)=1</f>
        <v>0</v>
      </c>
      <c r="AX181" s="5" t="b">
        <f t="shared" si="29"/>
        <v>0</v>
      </c>
      <c r="AY181" s="59" t="e">
        <f>IF(((2015-LEFT(AD181,4))*12+12-MID(AD181,5,2)+1)/(Z181*12+AB181)&gt;1,AF181*(1-VLOOKUP(X181,折旧码!B:D,3,FALSE)),AF181*(1-VLOOKUP(X181,折旧码!B:D,3,FALSE))*((2015-LEFT(AD181,4))*12+12-MID(AD181,5,2)+1)/(Z181*12+AB181))</f>
        <v>#VALUE!</v>
      </c>
      <c r="AZ181" s="60" t="e">
        <f t="shared" si="30"/>
        <v>#VALUE!</v>
      </c>
      <c r="BA181" s="5" t="e">
        <f>IF(((2015-LEFT(AD181,4))*12+12-MID(AD181,5,2)+1)/(Z181*12+AB181)&gt;1,0, AF181*(1-VLOOKUP(X181,折旧码!B:D,3,FALSE))*(12/(Z181*12+AB181)))</f>
        <v>#VALUE!</v>
      </c>
      <c r="BB181" s="2" t="e">
        <f t="shared" si="31"/>
        <v>#VALUE!</v>
      </c>
      <c r="BC181" s="2">
        <f t="shared" si="32"/>
        <v>0</v>
      </c>
      <c r="BD181" s="2" t="e">
        <f t="shared" si="33"/>
        <v>#VALUE!</v>
      </c>
      <c r="BE181" s="4" t="e">
        <f t="shared" si="34"/>
        <v>#VALUE!</v>
      </c>
      <c r="BF181" s="56" t="e">
        <f t="shared" si="35"/>
        <v>#VALUE!</v>
      </c>
      <c r="BG181" s="56" t="e">
        <f>IF(BE181="否",0,AF181*(1-VLOOKUP(X181,折旧码!B:D,3,FALSE))/BC181)</f>
        <v>#VALUE!</v>
      </c>
      <c r="BH181" s="56" t="e">
        <f t="shared" si="36"/>
        <v>#VALUE!</v>
      </c>
      <c r="BI181" s="4" t="e">
        <f>IF(OR(BE181="否",BC181&lt;=BD181),ROUND(AF181-ABS(AG181)-ABS(AI181)-AF181*VLOOKUP(X181,折旧码!B:D,3,FALSE),2)=0,ROUND(AF181-ABS(AG181)-ABS(AI181)-AF181*VLOOKUP(X181,折旧码!B:D,3,FALSE),2)&lt;&gt;0)</f>
        <v>#VALUE!</v>
      </c>
      <c r="BJ181" s="4" t="e">
        <f>ROUND(AF181-ABS(AG181)-ABS(AI181)-AF181*VLOOKUP(X181,折旧码!B:D,3,FALSE),2)</f>
        <v>#N/A</v>
      </c>
    </row>
    <row r="182" spans="1:62" x14ac:dyDescent="0.35">
      <c r="A182" s="3"/>
      <c r="B182" s="3"/>
      <c r="C182" s="3"/>
      <c r="D182" s="3"/>
      <c r="E182" s="3"/>
      <c r="F182" s="3"/>
      <c r="G182" s="3"/>
      <c r="H182" s="3"/>
      <c r="I182" s="8"/>
      <c r="J182" s="8"/>
      <c r="K182" s="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8"/>
      <c r="AE182" s="8"/>
      <c r="AF182" s="3"/>
      <c r="AG182" s="3"/>
      <c r="AH182" s="3"/>
      <c r="AI182" s="3"/>
      <c r="AJ182" s="3"/>
      <c r="AK182" s="3"/>
      <c r="AL182" s="3"/>
      <c r="AM182" s="3"/>
      <c r="AN182" s="4" t="b">
        <f>COUNTIF(资产分类!B:B,以前年度!A182)=1</f>
        <v>0</v>
      </c>
      <c r="AO182" s="4" t="b">
        <f>COUNTIF(单位编码!C:C,H182)=1</f>
        <v>0</v>
      </c>
      <c r="AP182" s="4" t="e">
        <f t="shared" si="37"/>
        <v>#VALUE!</v>
      </c>
      <c r="AQ182" s="4" t="b">
        <f>COUNTIF(业务范围!B:B,以前年度!L182)=1</f>
        <v>0</v>
      </c>
      <c r="AR182" s="4" t="b">
        <f>COUNTIF(成本中心!B:B,以前年度!M182)=1</f>
        <v>0</v>
      </c>
      <c r="AS182" s="4" t="b">
        <f>COUNTIF(成本中心!B:B,以前年度!N182)=1</f>
        <v>0</v>
      </c>
      <c r="AT182" s="4" t="b">
        <f>COUNTIF(资产状态!B:B,Q182)=1</f>
        <v>0</v>
      </c>
      <c r="AU182" s="4" t="b">
        <f>COUNTIF(资产增加、减少方式!B:C,以前年度!R182)=1</f>
        <v>0</v>
      </c>
      <c r="AV182" s="4" t="b">
        <f t="shared" si="38"/>
        <v>1</v>
      </c>
      <c r="AW182" s="4" t="b">
        <f>COUNTIF(折旧码!B:B,以前年度!X182)=1</f>
        <v>0</v>
      </c>
      <c r="AX182" s="5" t="b">
        <f t="shared" si="29"/>
        <v>0</v>
      </c>
      <c r="AY182" s="59" t="e">
        <f>IF(((2015-LEFT(AD182,4))*12+12-MID(AD182,5,2)+1)/(Z182*12+AB182)&gt;1,AF182*(1-VLOOKUP(X182,折旧码!B:D,3,FALSE)),AF182*(1-VLOOKUP(X182,折旧码!B:D,3,FALSE))*((2015-LEFT(AD182,4))*12+12-MID(AD182,5,2)+1)/(Z182*12+AB182))</f>
        <v>#VALUE!</v>
      </c>
      <c r="AZ182" s="60" t="e">
        <f t="shared" si="30"/>
        <v>#VALUE!</v>
      </c>
      <c r="BA182" s="5" t="e">
        <f>IF(((2015-LEFT(AD182,4))*12+12-MID(AD182,5,2)+1)/(Z182*12+AB182)&gt;1,0, AF182*(1-VLOOKUP(X182,折旧码!B:D,3,FALSE))*(12/(Z182*12+AB182)))</f>
        <v>#VALUE!</v>
      </c>
      <c r="BB182" s="2" t="e">
        <f t="shared" si="31"/>
        <v>#VALUE!</v>
      </c>
      <c r="BC182" s="2">
        <f t="shared" si="32"/>
        <v>0</v>
      </c>
      <c r="BD182" s="2" t="e">
        <f t="shared" si="33"/>
        <v>#VALUE!</v>
      </c>
      <c r="BE182" s="4" t="e">
        <f t="shared" si="34"/>
        <v>#VALUE!</v>
      </c>
      <c r="BF182" s="56" t="e">
        <f t="shared" si="35"/>
        <v>#VALUE!</v>
      </c>
      <c r="BG182" s="56" t="e">
        <f>IF(BE182="否",0,AF182*(1-VLOOKUP(X182,折旧码!B:D,3,FALSE))/BC182)</f>
        <v>#VALUE!</v>
      </c>
      <c r="BH182" s="56" t="e">
        <f t="shared" si="36"/>
        <v>#VALUE!</v>
      </c>
      <c r="BI182" s="4" t="e">
        <f>IF(OR(BE182="否",BC182&lt;=BD182),ROUND(AF182-ABS(AG182)-ABS(AI182)-AF182*VLOOKUP(X182,折旧码!B:D,3,FALSE),2)=0,ROUND(AF182-ABS(AG182)-ABS(AI182)-AF182*VLOOKUP(X182,折旧码!B:D,3,FALSE),2)&lt;&gt;0)</f>
        <v>#VALUE!</v>
      </c>
      <c r="BJ182" s="4" t="e">
        <f>ROUND(AF182-ABS(AG182)-ABS(AI182)-AF182*VLOOKUP(X182,折旧码!B:D,3,FALSE),2)</f>
        <v>#N/A</v>
      </c>
    </row>
    <row r="183" spans="1:62" x14ac:dyDescent="0.35">
      <c r="A183" s="3"/>
      <c r="B183" s="3"/>
      <c r="C183" s="3"/>
      <c r="D183" s="3"/>
      <c r="E183" s="3"/>
      <c r="F183" s="3"/>
      <c r="G183" s="3"/>
      <c r="H183" s="3"/>
      <c r="I183" s="8"/>
      <c r="J183" s="8"/>
      <c r="K183" s="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8"/>
      <c r="AE183" s="8"/>
      <c r="AF183" s="3"/>
      <c r="AG183" s="3"/>
      <c r="AH183" s="3"/>
      <c r="AI183" s="3"/>
      <c r="AJ183" s="3"/>
      <c r="AK183" s="3"/>
      <c r="AL183" s="3"/>
      <c r="AM183" s="3"/>
      <c r="AN183" s="4" t="b">
        <f>COUNTIF(资产分类!B:B,以前年度!A183)=1</f>
        <v>0</v>
      </c>
      <c r="AO183" s="4" t="b">
        <f>COUNTIF(单位编码!C:C,H183)=1</f>
        <v>0</v>
      </c>
      <c r="AP183" s="4" t="e">
        <f t="shared" si="37"/>
        <v>#VALUE!</v>
      </c>
      <c r="AQ183" s="4" t="b">
        <f>COUNTIF(业务范围!B:B,以前年度!L183)=1</f>
        <v>0</v>
      </c>
      <c r="AR183" s="4" t="b">
        <f>COUNTIF(成本中心!B:B,以前年度!M183)=1</f>
        <v>0</v>
      </c>
      <c r="AS183" s="4" t="b">
        <f>COUNTIF(成本中心!B:B,以前年度!N183)=1</f>
        <v>0</v>
      </c>
      <c r="AT183" s="4" t="b">
        <f>COUNTIF(资产状态!B:B,Q183)=1</f>
        <v>0</v>
      </c>
      <c r="AU183" s="4" t="b">
        <f>COUNTIF(资产增加、减少方式!B:C,以前年度!R183)=1</f>
        <v>0</v>
      </c>
      <c r="AV183" s="4" t="b">
        <f t="shared" si="38"/>
        <v>1</v>
      </c>
      <c r="AW183" s="4" t="b">
        <f>COUNTIF(折旧码!B:B,以前年度!X183)=1</f>
        <v>0</v>
      </c>
      <c r="AX183" s="5" t="b">
        <f t="shared" si="29"/>
        <v>0</v>
      </c>
      <c r="AY183" s="59" t="e">
        <f>IF(((2015-LEFT(AD183,4))*12+12-MID(AD183,5,2)+1)/(Z183*12+AB183)&gt;1,AF183*(1-VLOOKUP(X183,折旧码!B:D,3,FALSE)),AF183*(1-VLOOKUP(X183,折旧码!B:D,3,FALSE))*((2015-LEFT(AD183,4))*12+12-MID(AD183,5,2)+1)/(Z183*12+AB183))</f>
        <v>#VALUE!</v>
      </c>
      <c r="AZ183" s="60" t="e">
        <f t="shared" si="30"/>
        <v>#VALUE!</v>
      </c>
      <c r="BA183" s="5" t="e">
        <f>IF(((2015-LEFT(AD183,4))*12+12-MID(AD183,5,2)+1)/(Z183*12+AB183)&gt;1,0, AF183*(1-VLOOKUP(X183,折旧码!B:D,3,FALSE))*(12/(Z183*12+AB183)))</f>
        <v>#VALUE!</v>
      </c>
      <c r="BB183" s="2" t="e">
        <f t="shared" si="31"/>
        <v>#VALUE!</v>
      </c>
      <c r="BC183" s="2">
        <f t="shared" si="32"/>
        <v>0</v>
      </c>
      <c r="BD183" s="2" t="e">
        <f t="shared" si="33"/>
        <v>#VALUE!</v>
      </c>
      <c r="BE183" s="4" t="e">
        <f t="shared" si="34"/>
        <v>#VALUE!</v>
      </c>
      <c r="BF183" s="56" t="e">
        <f t="shared" si="35"/>
        <v>#VALUE!</v>
      </c>
      <c r="BG183" s="56" t="e">
        <f>IF(BE183="否",0,AF183*(1-VLOOKUP(X183,折旧码!B:D,3,FALSE))/BC183)</f>
        <v>#VALUE!</v>
      </c>
      <c r="BH183" s="56" t="e">
        <f t="shared" si="36"/>
        <v>#VALUE!</v>
      </c>
      <c r="BI183" s="4" t="e">
        <f>IF(OR(BE183="否",BC183&lt;=BD183),ROUND(AF183-ABS(AG183)-ABS(AI183)-AF183*VLOOKUP(X183,折旧码!B:D,3,FALSE),2)=0,ROUND(AF183-ABS(AG183)-ABS(AI183)-AF183*VLOOKUP(X183,折旧码!B:D,3,FALSE),2)&lt;&gt;0)</f>
        <v>#VALUE!</v>
      </c>
      <c r="BJ183" s="4" t="e">
        <f>ROUND(AF183-ABS(AG183)-ABS(AI183)-AF183*VLOOKUP(X183,折旧码!B:D,3,FALSE),2)</f>
        <v>#N/A</v>
      </c>
    </row>
    <row r="184" spans="1:62" x14ac:dyDescent="0.35">
      <c r="A184" s="3"/>
      <c r="B184" s="3"/>
      <c r="C184" s="3"/>
      <c r="D184" s="3"/>
      <c r="E184" s="3"/>
      <c r="F184" s="3"/>
      <c r="G184" s="3"/>
      <c r="H184" s="3"/>
      <c r="I184" s="8"/>
      <c r="J184" s="8"/>
      <c r="K184" s="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8"/>
      <c r="AE184" s="8"/>
      <c r="AF184" s="3"/>
      <c r="AG184" s="3"/>
      <c r="AH184" s="3"/>
      <c r="AI184" s="3"/>
      <c r="AJ184" s="3"/>
      <c r="AK184" s="3"/>
      <c r="AL184" s="3"/>
      <c r="AM184" s="3"/>
      <c r="AN184" s="4" t="b">
        <f>COUNTIF(资产分类!B:B,以前年度!A184)=1</f>
        <v>0</v>
      </c>
      <c r="AO184" s="4" t="b">
        <f>COUNTIF(单位编码!C:C,H184)=1</f>
        <v>0</v>
      </c>
      <c r="AP184" s="4" t="e">
        <f t="shared" si="37"/>
        <v>#VALUE!</v>
      </c>
      <c r="AQ184" s="4" t="b">
        <f>COUNTIF(业务范围!B:B,以前年度!L184)=1</f>
        <v>0</v>
      </c>
      <c r="AR184" s="4" t="b">
        <f>COUNTIF(成本中心!B:B,以前年度!M184)=1</f>
        <v>0</v>
      </c>
      <c r="AS184" s="4" t="b">
        <f>COUNTIF(成本中心!B:B,以前年度!N184)=1</f>
        <v>0</v>
      </c>
      <c r="AT184" s="4" t="b">
        <f>COUNTIF(资产状态!B:B,Q184)=1</f>
        <v>0</v>
      </c>
      <c r="AU184" s="4" t="b">
        <f>COUNTIF(资产增加、减少方式!B:C,以前年度!R184)=1</f>
        <v>0</v>
      </c>
      <c r="AV184" s="4" t="b">
        <f t="shared" si="38"/>
        <v>1</v>
      </c>
      <c r="AW184" s="4" t="b">
        <f>COUNTIF(折旧码!B:B,以前年度!X184)=1</f>
        <v>0</v>
      </c>
      <c r="AX184" s="5" t="b">
        <f t="shared" si="29"/>
        <v>0</v>
      </c>
      <c r="AY184" s="59" t="e">
        <f>IF(((2015-LEFT(AD184,4))*12+12-MID(AD184,5,2)+1)/(Z184*12+AB184)&gt;1,AF184*(1-VLOOKUP(X184,折旧码!B:D,3,FALSE)),AF184*(1-VLOOKUP(X184,折旧码!B:D,3,FALSE))*((2015-LEFT(AD184,4))*12+12-MID(AD184,5,2)+1)/(Z184*12+AB184))</f>
        <v>#VALUE!</v>
      </c>
      <c r="AZ184" s="60" t="e">
        <f t="shared" si="30"/>
        <v>#VALUE!</v>
      </c>
      <c r="BA184" s="5" t="e">
        <f>IF(((2015-LEFT(AD184,4))*12+12-MID(AD184,5,2)+1)/(Z184*12+AB184)&gt;1,0, AF184*(1-VLOOKUP(X184,折旧码!B:D,3,FALSE))*(12/(Z184*12+AB184)))</f>
        <v>#VALUE!</v>
      </c>
      <c r="BB184" s="2" t="e">
        <f t="shared" si="31"/>
        <v>#VALUE!</v>
      </c>
      <c r="BC184" s="2">
        <f t="shared" si="32"/>
        <v>0</v>
      </c>
      <c r="BD184" s="2" t="e">
        <f t="shared" si="33"/>
        <v>#VALUE!</v>
      </c>
      <c r="BE184" s="4" t="e">
        <f t="shared" si="34"/>
        <v>#VALUE!</v>
      </c>
      <c r="BF184" s="56" t="e">
        <f t="shared" si="35"/>
        <v>#VALUE!</v>
      </c>
      <c r="BG184" s="56" t="e">
        <f>IF(BE184="否",0,AF184*(1-VLOOKUP(X184,折旧码!B:D,3,FALSE))/BC184)</f>
        <v>#VALUE!</v>
      </c>
      <c r="BH184" s="56" t="e">
        <f t="shared" si="36"/>
        <v>#VALUE!</v>
      </c>
      <c r="BI184" s="4" t="e">
        <f>IF(OR(BE184="否",BC184&lt;=BD184),ROUND(AF184-ABS(AG184)-ABS(AI184)-AF184*VLOOKUP(X184,折旧码!B:D,3,FALSE),2)=0,ROUND(AF184-ABS(AG184)-ABS(AI184)-AF184*VLOOKUP(X184,折旧码!B:D,3,FALSE),2)&lt;&gt;0)</f>
        <v>#VALUE!</v>
      </c>
      <c r="BJ184" s="4" t="e">
        <f>ROUND(AF184-ABS(AG184)-ABS(AI184)-AF184*VLOOKUP(X184,折旧码!B:D,3,FALSE),2)</f>
        <v>#N/A</v>
      </c>
    </row>
    <row r="185" spans="1:62" x14ac:dyDescent="0.35">
      <c r="A185" s="3"/>
      <c r="B185" s="3"/>
      <c r="C185" s="3"/>
      <c r="D185" s="3"/>
      <c r="E185" s="3"/>
      <c r="F185" s="3"/>
      <c r="G185" s="3"/>
      <c r="H185" s="3"/>
      <c r="I185" s="8"/>
      <c r="J185" s="8"/>
      <c r="K185" s="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8"/>
      <c r="AE185" s="8"/>
      <c r="AF185" s="3"/>
      <c r="AG185" s="3"/>
      <c r="AH185" s="3"/>
      <c r="AI185" s="3"/>
      <c r="AJ185" s="3"/>
      <c r="AK185" s="3"/>
      <c r="AL185" s="3"/>
      <c r="AM185" s="3"/>
      <c r="AN185" s="4" t="b">
        <f>COUNTIF(资产分类!B:B,以前年度!A185)=1</f>
        <v>0</v>
      </c>
      <c r="AO185" s="4" t="b">
        <f>COUNTIF(单位编码!C:C,H185)=1</f>
        <v>0</v>
      </c>
      <c r="AP185" s="4" t="e">
        <f t="shared" si="37"/>
        <v>#VALUE!</v>
      </c>
      <c r="AQ185" s="4" t="b">
        <f>COUNTIF(业务范围!B:B,以前年度!L185)=1</f>
        <v>0</v>
      </c>
      <c r="AR185" s="4" t="b">
        <f>COUNTIF(成本中心!B:B,以前年度!M185)=1</f>
        <v>0</v>
      </c>
      <c r="AS185" s="4" t="b">
        <f>COUNTIF(成本中心!B:B,以前年度!N185)=1</f>
        <v>0</v>
      </c>
      <c r="AT185" s="4" t="b">
        <f>COUNTIF(资产状态!B:B,Q185)=1</f>
        <v>0</v>
      </c>
      <c r="AU185" s="4" t="b">
        <f>COUNTIF(资产增加、减少方式!B:C,以前年度!R185)=1</f>
        <v>0</v>
      </c>
      <c r="AV185" s="4" t="b">
        <f t="shared" si="38"/>
        <v>1</v>
      </c>
      <c r="AW185" s="4" t="b">
        <f>COUNTIF(折旧码!B:B,以前年度!X185)=1</f>
        <v>0</v>
      </c>
      <c r="AX185" s="5" t="b">
        <f t="shared" si="29"/>
        <v>0</v>
      </c>
      <c r="AY185" s="59" t="e">
        <f>IF(((2015-LEFT(AD185,4))*12+12-MID(AD185,5,2)+1)/(Z185*12+AB185)&gt;1,AF185*(1-VLOOKUP(X185,折旧码!B:D,3,FALSE)),AF185*(1-VLOOKUP(X185,折旧码!B:D,3,FALSE))*((2015-LEFT(AD185,4))*12+12-MID(AD185,5,2)+1)/(Z185*12+AB185))</f>
        <v>#VALUE!</v>
      </c>
      <c r="AZ185" s="60" t="e">
        <f t="shared" si="30"/>
        <v>#VALUE!</v>
      </c>
      <c r="BA185" s="5" t="e">
        <f>IF(((2015-LEFT(AD185,4))*12+12-MID(AD185,5,2)+1)/(Z185*12+AB185)&gt;1,0, AF185*(1-VLOOKUP(X185,折旧码!B:D,3,FALSE))*(12/(Z185*12+AB185)))</f>
        <v>#VALUE!</v>
      </c>
      <c r="BB185" s="2" t="e">
        <f t="shared" si="31"/>
        <v>#VALUE!</v>
      </c>
      <c r="BC185" s="2">
        <f t="shared" si="32"/>
        <v>0</v>
      </c>
      <c r="BD185" s="2" t="e">
        <f t="shared" si="33"/>
        <v>#VALUE!</v>
      </c>
      <c r="BE185" s="4" t="e">
        <f t="shared" si="34"/>
        <v>#VALUE!</v>
      </c>
      <c r="BF185" s="56" t="e">
        <f t="shared" si="35"/>
        <v>#VALUE!</v>
      </c>
      <c r="BG185" s="56" t="e">
        <f>IF(BE185="否",0,AF185*(1-VLOOKUP(X185,折旧码!B:D,3,FALSE))/BC185)</f>
        <v>#VALUE!</v>
      </c>
      <c r="BH185" s="56" t="e">
        <f t="shared" si="36"/>
        <v>#VALUE!</v>
      </c>
      <c r="BI185" s="4" t="e">
        <f>IF(OR(BE185="否",BC185&lt;=BD185),ROUND(AF185-ABS(AG185)-ABS(AI185)-AF185*VLOOKUP(X185,折旧码!B:D,3,FALSE),2)=0,ROUND(AF185-ABS(AG185)-ABS(AI185)-AF185*VLOOKUP(X185,折旧码!B:D,3,FALSE),2)&lt;&gt;0)</f>
        <v>#VALUE!</v>
      </c>
      <c r="BJ185" s="4" t="e">
        <f>ROUND(AF185-ABS(AG185)-ABS(AI185)-AF185*VLOOKUP(X185,折旧码!B:D,3,FALSE),2)</f>
        <v>#N/A</v>
      </c>
    </row>
    <row r="186" spans="1:62" x14ac:dyDescent="0.35">
      <c r="A186" s="3"/>
      <c r="B186" s="3"/>
      <c r="C186" s="3"/>
      <c r="D186" s="3"/>
      <c r="E186" s="3"/>
      <c r="F186" s="3"/>
      <c r="G186" s="3"/>
      <c r="H186" s="3"/>
      <c r="I186" s="8"/>
      <c r="J186" s="8"/>
      <c r="K186" s="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8"/>
      <c r="AE186" s="8"/>
      <c r="AF186" s="3"/>
      <c r="AG186" s="3"/>
      <c r="AH186" s="3"/>
      <c r="AI186" s="3"/>
      <c r="AJ186" s="3"/>
      <c r="AK186" s="3"/>
      <c r="AL186" s="3"/>
      <c r="AM186" s="3"/>
      <c r="AN186" s="4" t="b">
        <f>COUNTIF(资产分类!B:B,以前年度!A186)=1</f>
        <v>0</v>
      </c>
      <c r="AO186" s="4" t="b">
        <f>COUNTIF(单位编码!C:C,H186)=1</f>
        <v>0</v>
      </c>
      <c r="AP186" s="4" t="e">
        <f t="shared" si="37"/>
        <v>#VALUE!</v>
      </c>
      <c r="AQ186" s="4" t="b">
        <f>COUNTIF(业务范围!B:B,以前年度!L186)=1</f>
        <v>0</v>
      </c>
      <c r="AR186" s="4" t="b">
        <f>COUNTIF(成本中心!B:B,以前年度!M186)=1</f>
        <v>0</v>
      </c>
      <c r="AS186" s="4" t="b">
        <f>COUNTIF(成本中心!B:B,以前年度!N186)=1</f>
        <v>0</v>
      </c>
      <c r="AT186" s="4" t="b">
        <f>COUNTIF(资产状态!B:B,Q186)=1</f>
        <v>0</v>
      </c>
      <c r="AU186" s="4" t="b">
        <f>COUNTIF(资产增加、减少方式!B:C,以前年度!R186)=1</f>
        <v>0</v>
      </c>
      <c r="AV186" s="4" t="b">
        <f t="shared" si="38"/>
        <v>1</v>
      </c>
      <c r="AW186" s="4" t="b">
        <f>COUNTIF(折旧码!B:B,以前年度!X186)=1</f>
        <v>0</v>
      </c>
      <c r="AX186" s="5" t="b">
        <f t="shared" si="29"/>
        <v>0</v>
      </c>
      <c r="AY186" s="59" t="e">
        <f>IF(((2015-LEFT(AD186,4))*12+12-MID(AD186,5,2)+1)/(Z186*12+AB186)&gt;1,AF186*(1-VLOOKUP(X186,折旧码!B:D,3,FALSE)),AF186*(1-VLOOKUP(X186,折旧码!B:D,3,FALSE))*((2015-LEFT(AD186,4))*12+12-MID(AD186,5,2)+1)/(Z186*12+AB186))</f>
        <v>#VALUE!</v>
      </c>
      <c r="AZ186" s="60" t="e">
        <f t="shared" si="30"/>
        <v>#VALUE!</v>
      </c>
      <c r="BA186" s="5" t="e">
        <f>IF(((2015-LEFT(AD186,4))*12+12-MID(AD186,5,2)+1)/(Z186*12+AB186)&gt;1,0, AF186*(1-VLOOKUP(X186,折旧码!B:D,3,FALSE))*(12/(Z186*12+AB186)))</f>
        <v>#VALUE!</v>
      </c>
      <c r="BB186" s="2" t="e">
        <f t="shared" si="31"/>
        <v>#VALUE!</v>
      </c>
      <c r="BC186" s="2">
        <f t="shared" si="32"/>
        <v>0</v>
      </c>
      <c r="BD186" s="2" t="e">
        <f t="shared" si="33"/>
        <v>#VALUE!</v>
      </c>
      <c r="BE186" s="4" t="e">
        <f t="shared" si="34"/>
        <v>#VALUE!</v>
      </c>
      <c r="BF186" s="56" t="e">
        <f t="shared" si="35"/>
        <v>#VALUE!</v>
      </c>
      <c r="BG186" s="56" t="e">
        <f>IF(BE186="否",0,AF186*(1-VLOOKUP(X186,折旧码!B:D,3,FALSE))/BC186)</f>
        <v>#VALUE!</v>
      </c>
      <c r="BH186" s="56" t="e">
        <f t="shared" si="36"/>
        <v>#VALUE!</v>
      </c>
      <c r="BI186" s="4" t="e">
        <f>IF(OR(BE186="否",BC186&lt;=BD186),ROUND(AF186-ABS(AG186)-ABS(AI186)-AF186*VLOOKUP(X186,折旧码!B:D,3,FALSE),2)=0,ROUND(AF186-ABS(AG186)-ABS(AI186)-AF186*VLOOKUP(X186,折旧码!B:D,3,FALSE),2)&lt;&gt;0)</f>
        <v>#VALUE!</v>
      </c>
      <c r="BJ186" s="4" t="e">
        <f>ROUND(AF186-ABS(AG186)-ABS(AI186)-AF186*VLOOKUP(X186,折旧码!B:D,3,FALSE),2)</f>
        <v>#N/A</v>
      </c>
    </row>
    <row r="187" spans="1:62" x14ac:dyDescent="0.35">
      <c r="A187" s="3"/>
      <c r="B187" s="3"/>
      <c r="C187" s="3"/>
      <c r="D187" s="3"/>
      <c r="E187" s="3"/>
      <c r="F187" s="3"/>
      <c r="G187" s="3"/>
      <c r="H187" s="3"/>
      <c r="I187" s="8"/>
      <c r="J187" s="8"/>
      <c r="K187" s="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8"/>
      <c r="AE187" s="8"/>
      <c r="AF187" s="3"/>
      <c r="AG187" s="3"/>
      <c r="AH187" s="3"/>
      <c r="AI187" s="3"/>
      <c r="AJ187" s="3"/>
      <c r="AK187" s="3"/>
      <c r="AL187" s="3"/>
      <c r="AM187" s="3"/>
      <c r="AN187" s="4" t="b">
        <f>COUNTIF(资产分类!B:B,以前年度!A187)=1</f>
        <v>0</v>
      </c>
      <c r="AO187" s="4" t="b">
        <f>COUNTIF(单位编码!C:C,H187)=1</f>
        <v>0</v>
      </c>
      <c r="AP187" s="4" t="e">
        <f t="shared" si="37"/>
        <v>#VALUE!</v>
      </c>
      <c r="AQ187" s="4" t="b">
        <f>COUNTIF(业务范围!B:B,以前年度!L187)=1</f>
        <v>0</v>
      </c>
      <c r="AR187" s="4" t="b">
        <f>COUNTIF(成本中心!B:B,以前年度!M187)=1</f>
        <v>0</v>
      </c>
      <c r="AS187" s="4" t="b">
        <f>COUNTIF(成本中心!B:B,以前年度!N187)=1</f>
        <v>0</v>
      </c>
      <c r="AT187" s="4" t="b">
        <f>COUNTIF(资产状态!B:B,Q187)=1</f>
        <v>0</v>
      </c>
      <c r="AU187" s="4" t="b">
        <f>COUNTIF(资产增加、减少方式!B:C,以前年度!R187)=1</f>
        <v>0</v>
      </c>
      <c r="AV187" s="4" t="b">
        <f t="shared" si="38"/>
        <v>1</v>
      </c>
      <c r="AW187" s="4" t="b">
        <f>COUNTIF(折旧码!B:B,以前年度!X187)=1</f>
        <v>0</v>
      </c>
      <c r="AX187" s="5" t="b">
        <f t="shared" si="29"/>
        <v>0</v>
      </c>
      <c r="AY187" s="59" t="e">
        <f>IF(((2015-LEFT(AD187,4))*12+12-MID(AD187,5,2)+1)/(Z187*12+AB187)&gt;1,AF187*(1-VLOOKUP(X187,折旧码!B:D,3,FALSE)),AF187*(1-VLOOKUP(X187,折旧码!B:D,3,FALSE))*((2015-LEFT(AD187,4))*12+12-MID(AD187,5,2)+1)/(Z187*12+AB187))</f>
        <v>#VALUE!</v>
      </c>
      <c r="AZ187" s="60" t="e">
        <f t="shared" si="30"/>
        <v>#VALUE!</v>
      </c>
      <c r="BA187" s="5" t="e">
        <f>IF(((2015-LEFT(AD187,4))*12+12-MID(AD187,5,2)+1)/(Z187*12+AB187)&gt;1,0, AF187*(1-VLOOKUP(X187,折旧码!B:D,3,FALSE))*(12/(Z187*12+AB187)))</f>
        <v>#VALUE!</v>
      </c>
      <c r="BB187" s="2" t="e">
        <f t="shared" si="31"/>
        <v>#VALUE!</v>
      </c>
      <c r="BC187" s="2">
        <f t="shared" si="32"/>
        <v>0</v>
      </c>
      <c r="BD187" s="2" t="e">
        <f t="shared" si="33"/>
        <v>#VALUE!</v>
      </c>
      <c r="BE187" s="4" t="e">
        <f t="shared" si="34"/>
        <v>#VALUE!</v>
      </c>
      <c r="BF187" s="56" t="e">
        <f t="shared" si="35"/>
        <v>#VALUE!</v>
      </c>
      <c r="BG187" s="56" t="e">
        <f>IF(BE187="否",0,AF187*(1-VLOOKUP(X187,折旧码!B:D,3,FALSE))/BC187)</f>
        <v>#VALUE!</v>
      </c>
      <c r="BH187" s="56" t="e">
        <f t="shared" si="36"/>
        <v>#VALUE!</v>
      </c>
      <c r="BI187" s="4" t="e">
        <f>IF(OR(BE187="否",BC187&lt;=BD187),ROUND(AF187-ABS(AG187)-ABS(AI187)-AF187*VLOOKUP(X187,折旧码!B:D,3,FALSE),2)=0,ROUND(AF187-ABS(AG187)-ABS(AI187)-AF187*VLOOKUP(X187,折旧码!B:D,3,FALSE),2)&lt;&gt;0)</f>
        <v>#VALUE!</v>
      </c>
      <c r="BJ187" s="4" t="e">
        <f>ROUND(AF187-ABS(AG187)-ABS(AI187)-AF187*VLOOKUP(X187,折旧码!B:D,3,FALSE),2)</f>
        <v>#N/A</v>
      </c>
    </row>
    <row r="188" spans="1:62" x14ac:dyDescent="0.35">
      <c r="A188" s="3"/>
      <c r="B188" s="3"/>
      <c r="C188" s="3"/>
      <c r="D188" s="3"/>
      <c r="E188" s="3"/>
      <c r="F188" s="3"/>
      <c r="G188" s="3"/>
      <c r="H188" s="3"/>
      <c r="I188" s="8"/>
      <c r="J188" s="8"/>
      <c r="K188" s="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8"/>
      <c r="AE188" s="8"/>
      <c r="AF188" s="3"/>
      <c r="AG188" s="3"/>
      <c r="AH188" s="3"/>
      <c r="AI188" s="3"/>
      <c r="AJ188" s="3"/>
      <c r="AK188" s="3"/>
      <c r="AL188" s="3"/>
      <c r="AM188" s="3"/>
      <c r="AN188" s="4" t="b">
        <f>COUNTIF(资产分类!B:B,以前年度!A188)=1</f>
        <v>0</v>
      </c>
      <c r="AO188" s="4" t="b">
        <f>COUNTIF(单位编码!C:C,H188)=1</f>
        <v>0</v>
      </c>
      <c r="AP188" s="4" t="e">
        <f t="shared" si="37"/>
        <v>#VALUE!</v>
      </c>
      <c r="AQ188" s="4" t="b">
        <f>COUNTIF(业务范围!B:B,以前年度!L188)=1</f>
        <v>0</v>
      </c>
      <c r="AR188" s="4" t="b">
        <f>COUNTIF(成本中心!B:B,以前年度!M188)=1</f>
        <v>0</v>
      </c>
      <c r="AS188" s="4" t="b">
        <f>COUNTIF(成本中心!B:B,以前年度!N188)=1</f>
        <v>0</v>
      </c>
      <c r="AT188" s="4" t="b">
        <f>COUNTIF(资产状态!B:B,Q188)=1</f>
        <v>0</v>
      </c>
      <c r="AU188" s="4" t="b">
        <f>COUNTIF(资产增加、减少方式!B:C,以前年度!R188)=1</f>
        <v>0</v>
      </c>
      <c r="AV188" s="4" t="b">
        <f t="shared" si="38"/>
        <v>1</v>
      </c>
      <c r="AW188" s="4" t="b">
        <f>COUNTIF(折旧码!B:B,以前年度!X188)=1</f>
        <v>0</v>
      </c>
      <c r="AX188" s="5" t="b">
        <f t="shared" si="29"/>
        <v>0</v>
      </c>
      <c r="AY188" s="59" t="e">
        <f>IF(((2015-LEFT(AD188,4))*12+12-MID(AD188,5,2)+1)/(Z188*12+AB188)&gt;1,AF188*(1-VLOOKUP(X188,折旧码!B:D,3,FALSE)),AF188*(1-VLOOKUP(X188,折旧码!B:D,3,FALSE))*((2015-LEFT(AD188,4))*12+12-MID(AD188,5,2)+1)/(Z188*12+AB188))</f>
        <v>#VALUE!</v>
      </c>
      <c r="AZ188" s="60" t="e">
        <f t="shared" si="30"/>
        <v>#VALUE!</v>
      </c>
      <c r="BA188" s="5" t="e">
        <f>IF(((2015-LEFT(AD188,4))*12+12-MID(AD188,5,2)+1)/(Z188*12+AB188)&gt;1,0, AF188*(1-VLOOKUP(X188,折旧码!B:D,3,FALSE))*(12/(Z188*12+AB188)))</f>
        <v>#VALUE!</v>
      </c>
      <c r="BB188" s="2" t="e">
        <f t="shared" si="31"/>
        <v>#VALUE!</v>
      </c>
      <c r="BC188" s="2">
        <f t="shared" si="32"/>
        <v>0</v>
      </c>
      <c r="BD188" s="2" t="e">
        <f t="shared" si="33"/>
        <v>#VALUE!</v>
      </c>
      <c r="BE188" s="4" t="e">
        <f t="shared" si="34"/>
        <v>#VALUE!</v>
      </c>
      <c r="BF188" s="56" t="e">
        <f t="shared" si="35"/>
        <v>#VALUE!</v>
      </c>
      <c r="BG188" s="56" t="e">
        <f>IF(BE188="否",0,AF188*(1-VLOOKUP(X188,折旧码!B:D,3,FALSE))/BC188)</f>
        <v>#VALUE!</v>
      </c>
      <c r="BH188" s="56" t="e">
        <f t="shared" si="36"/>
        <v>#VALUE!</v>
      </c>
      <c r="BI188" s="4" t="e">
        <f>IF(OR(BE188="否",BC188&lt;=BD188),ROUND(AF188-ABS(AG188)-ABS(AI188)-AF188*VLOOKUP(X188,折旧码!B:D,3,FALSE),2)=0,ROUND(AF188-ABS(AG188)-ABS(AI188)-AF188*VLOOKUP(X188,折旧码!B:D,3,FALSE),2)&lt;&gt;0)</f>
        <v>#VALUE!</v>
      </c>
      <c r="BJ188" s="4" t="e">
        <f>ROUND(AF188-ABS(AG188)-ABS(AI188)-AF188*VLOOKUP(X188,折旧码!B:D,3,FALSE),2)</f>
        <v>#N/A</v>
      </c>
    </row>
    <row r="189" spans="1:62" x14ac:dyDescent="0.35">
      <c r="A189" s="3"/>
      <c r="B189" s="3"/>
      <c r="C189" s="3"/>
      <c r="D189" s="3"/>
      <c r="E189" s="3"/>
      <c r="F189" s="3"/>
      <c r="G189" s="3"/>
      <c r="H189" s="3"/>
      <c r="I189" s="8"/>
      <c r="J189" s="8"/>
      <c r="K189" s="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8"/>
      <c r="AE189" s="8"/>
      <c r="AF189" s="3"/>
      <c r="AG189" s="3"/>
      <c r="AH189" s="3"/>
      <c r="AI189" s="3"/>
      <c r="AJ189" s="3"/>
      <c r="AK189" s="3"/>
      <c r="AL189" s="3"/>
      <c r="AM189" s="3"/>
      <c r="AN189" s="4" t="b">
        <f>COUNTIF(资产分类!B:B,以前年度!A189)=1</f>
        <v>0</v>
      </c>
      <c r="AO189" s="4" t="b">
        <f>COUNTIF(单位编码!C:C,H189)=1</f>
        <v>0</v>
      </c>
      <c r="AP189" s="4" t="e">
        <f t="shared" si="37"/>
        <v>#VALUE!</v>
      </c>
      <c r="AQ189" s="4" t="b">
        <f>COUNTIF(业务范围!B:B,以前年度!L189)=1</f>
        <v>0</v>
      </c>
      <c r="AR189" s="4" t="b">
        <f>COUNTIF(成本中心!B:B,以前年度!M189)=1</f>
        <v>0</v>
      </c>
      <c r="AS189" s="4" t="b">
        <f>COUNTIF(成本中心!B:B,以前年度!N189)=1</f>
        <v>0</v>
      </c>
      <c r="AT189" s="4" t="b">
        <f>COUNTIF(资产状态!B:B,Q189)=1</f>
        <v>0</v>
      </c>
      <c r="AU189" s="4" t="b">
        <f>COUNTIF(资产增加、减少方式!B:C,以前年度!R189)=1</f>
        <v>0</v>
      </c>
      <c r="AV189" s="4" t="b">
        <f t="shared" si="38"/>
        <v>1</v>
      </c>
      <c r="AW189" s="4" t="b">
        <f>COUNTIF(折旧码!B:B,以前年度!X189)=1</f>
        <v>0</v>
      </c>
      <c r="AX189" s="5" t="b">
        <f t="shared" si="29"/>
        <v>0</v>
      </c>
      <c r="AY189" s="59" t="e">
        <f>IF(((2015-LEFT(AD189,4))*12+12-MID(AD189,5,2)+1)/(Z189*12+AB189)&gt;1,AF189*(1-VLOOKUP(X189,折旧码!B:D,3,FALSE)),AF189*(1-VLOOKUP(X189,折旧码!B:D,3,FALSE))*((2015-LEFT(AD189,4))*12+12-MID(AD189,5,2)+1)/(Z189*12+AB189))</f>
        <v>#VALUE!</v>
      </c>
      <c r="AZ189" s="60" t="e">
        <f t="shared" si="30"/>
        <v>#VALUE!</v>
      </c>
      <c r="BA189" s="5" t="e">
        <f>IF(((2015-LEFT(AD189,4))*12+12-MID(AD189,5,2)+1)/(Z189*12+AB189)&gt;1,0, AF189*(1-VLOOKUP(X189,折旧码!B:D,3,FALSE))*(12/(Z189*12+AB189)))</f>
        <v>#VALUE!</v>
      </c>
      <c r="BB189" s="2" t="e">
        <f t="shared" si="31"/>
        <v>#VALUE!</v>
      </c>
      <c r="BC189" s="2">
        <f t="shared" si="32"/>
        <v>0</v>
      </c>
      <c r="BD189" s="2" t="e">
        <f t="shared" si="33"/>
        <v>#VALUE!</v>
      </c>
      <c r="BE189" s="4" t="e">
        <f t="shared" si="34"/>
        <v>#VALUE!</v>
      </c>
      <c r="BF189" s="56" t="e">
        <f t="shared" si="35"/>
        <v>#VALUE!</v>
      </c>
      <c r="BG189" s="56" t="e">
        <f>IF(BE189="否",0,AF189*(1-VLOOKUP(X189,折旧码!B:D,3,FALSE))/BC189)</f>
        <v>#VALUE!</v>
      </c>
      <c r="BH189" s="56" t="e">
        <f t="shared" si="36"/>
        <v>#VALUE!</v>
      </c>
      <c r="BI189" s="4" t="e">
        <f>IF(OR(BE189="否",BC189&lt;=BD189),ROUND(AF189-ABS(AG189)-ABS(AI189)-AF189*VLOOKUP(X189,折旧码!B:D,3,FALSE),2)=0,ROUND(AF189-ABS(AG189)-ABS(AI189)-AF189*VLOOKUP(X189,折旧码!B:D,3,FALSE),2)&lt;&gt;0)</f>
        <v>#VALUE!</v>
      </c>
      <c r="BJ189" s="4" t="e">
        <f>ROUND(AF189-ABS(AG189)-ABS(AI189)-AF189*VLOOKUP(X189,折旧码!B:D,3,FALSE),2)</f>
        <v>#N/A</v>
      </c>
    </row>
    <row r="190" spans="1:62" x14ac:dyDescent="0.35">
      <c r="A190" s="3"/>
      <c r="B190" s="3"/>
      <c r="C190" s="3"/>
      <c r="D190" s="3"/>
      <c r="E190" s="3"/>
      <c r="F190" s="3"/>
      <c r="G190" s="3"/>
      <c r="H190" s="3"/>
      <c r="I190" s="8"/>
      <c r="J190" s="8"/>
      <c r="K190" s="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8"/>
      <c r="AE190" s="8"/>
      <c r="AF190" s="3"/>
      <c r="AG190" s="3"/>
      <c r="AH190" s="3"/>
      <c r="AI190" s="3"/>
      <c r="AJ190" s="3"/>
      <c r="AK190" s="3"/>
      <c r="AL190" s="3"/>
      <c r="AM190" s="3"/>
      <c r="AN190" s="4" t="b">
        <f>COUNTIF(资产分类!B:B,以前年度!A190)=1</f>
        <v>0</v>
      </c>
      <c r="AO190" s="4" t="b">
        <f>COUNTIF(单位编码!C:C,H190)=1</f>
        <v>0</v>
      </c>
      <c r="AP190" s="4" t="e">
        <f t="shared" si="37"/>
        <v>#VALUE!</v>
      </c>
      <c r="AQ190" s="4" t="b">
        <f>COUNTIF(业务范围!B:B,以前年度!L190)=1</f>
        <v>0</v>
      </c>
      <c r="AR190" s="4" t="b">
        <f>COUNTIF(成本中心!B:B,以前年度!M190)=1</f>
        <v>0</v>
      </c>
      <c r="AS190" s="4" t="b">
        <f>COUNTIF(成本中心!B:B,以前年度!N190)=1</f>
        <v>0</v>
      </c>
      <c r="AT190" s="4" t="b">
        <f>COUNTIF(资产状态!B:B,Q190)=1</f>
        <v>0</v>
      </c>
      <c r="AU190" s="4" t="b">
        <f>COUNTIF(资产增加、减少方式!B:C,以前年度!R190)=1</f>
        <v>0</v>
      </c>
      <c r="AV190" s="4" t="b">
        <f t="shared" si="38"/>
        <v>1</v>
      </c>
      <c r="AW190" s="4" t="b">
        <f>COUNTIF(折旧码!B:B,以前年度!X190)=1</f>
        <v>0</v>
      </c>
      <c r="AX190" s="5" t="b">
        <f t="shared" si="29"/>
        <v>0</v>
      </c>
      <c r="AY190" s="59" t="e">
        <f>IF(((2015-LEFT(AD190,4))*12+12-MID(AD190,5,2)+1)/(Z190*12+AB190)&gt;1,AF190*(1-VLOOKUP(X190,折旧码!B:D,3,FALSE)),AF190*(1-VLOOKUP(X190,折旧码!B:D,3,FALSE))*((2015-LEFT(AD190,4))*12+12-MID(AD190,5,2)+1)/(Z190*12+AB190))</f>
        <v>#VALUE!</v>
      </c>
      <c r="AZ190" s="60" t="e">
        <f t="shared" si="30"/>
        <v>#VALUE!</v>
      </c>
      <c r="BA190" s="5" t="e">
        <f>IF(((2015-LEFT(AD190,4))*12+12-MID(AD190,5,2)+1)/(Z190*12+AB190)&gt;1,0, AF190*(1-VLOOKUP(X190,折旧码!B:D,3,FALSE))*(12/(Z190*12+AB190)))</f>
        <v>#VALUE!</v>
      </c>
      <c r="BB190" s="2" t="e">
        <f t="shared" si="31"/>
        <v>#VALUE!</v>
      </c>
      <c r="BC190" s="2">
        <f t="shared" si="32"/>
        <v>0</v>
      </c>
      <c r="BD190" s="2" t="e">
        <f t="shared" si="33"/>
        <v>#VALUE!</v>
      </c>
      <c r="BE190" s="4" t="e">
        <f t="shared" si="34"/>
        <v>#VALUE!</v>
      </c>
      <c r="BF190" s="56" t="e">
        <f t="shared" si="35"/>
        <v>#VALUE!</v>
      </c>
      <c r="BG190" s="56" t="e">
        <f>IF(BE190="否",0,AF190*(1-VLOOKUP(X190,折旧码!B:D,3,FALSE))/BC190)</f>
        <v>#VALUE!</v>
      </c>
      <c r="BH190" s="56" t="e">
        <f t="shared" si="36"/>
        <v>#VALUE!</v>
      </c>
      <c r="BI190" s="4" t="e">
        <f>IF(OR(BE190="否",BC190&lt;=BD190),ROUND(AF190-ABS(AG190)-ABS(AI190)-AF190*VLOOKUP(X190,折旧码!B:D,3,FALSE),2)=0,ROUND(AF190-ABS(AG190)-ABS(AI190)-AF190*VLOOKUP(X190,折旧码!B:D,3,FALSE),2)&lt;&gt;0)</f>
        <v>#VALUE!</v>
      </c>
      <c r="BJ190" s="4" t="e">
        <f>ROUND(AF190-ABS(AG190)-ABS(AI190)-AF190*VLOOKUP(X190,折旧码!B:D,3,FALSE),2)</f>
        <v>#N/A</v>
      </c>
    </row>
    <row r="191" spans="1:62" x14ac:dyDescent="0.35">
      <c r="A191" s="3"/>
      <c r="B191" s="3"/>
      <c r="C191" s="3"/>
      <c r="D191" s="3"/>
      <c r="E191" s="3"/>
      <c r="F191" s="3"/>
      <c r="G191" s="3"/>
      <c r="H191" s="3"/>
      <c r="I191" s="8"/>
      <c r="J191" s="8"/>
      <c r="K191" s="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8"/>
      <c r="AE191" s="8"/>
      <c r="AF191" s="3"/>
      <c r="AG191" s="3"/>
      <c r="AH191" s="3"/>
      <c r="AI191" s="3"/>
      <c r="AJ191" s="3"/>
      <c r="AK191" s="3"/>
      <c r="AL191" s="3"/>
      <c r="AM191" s="3"/>
      <c r="AN191" s="4" t="b">
        <f>COUNTIF(资产分类!B:B,以前年度!A191)=1</f>
        <v>0</v>
      </c>
      <c r="AO191" s="4" t="b">
        <f>COUNTIF(单位编码!C:C,H191)=1</f>
        <v>0</v>
      </c>
      <c r="AP191" s="4" t="e">
        <f t="shared" si="37"/>
        <v>#VALUE!</v>
      </c>
      <c r="AQ191" s="4" t="b">
        <f>COUNTIF(业务范围!B:B,以前年度!L191)=1</f>
        <v>0</v>
      </c>
      <c r="AR191" s="4" t="b">
        <f>COUNTIF(成本中心!B:B,以前年度!M191)=1</f>
        <v>0</v>
      </c>
      <c r="AS191" s="4" t="b">
        <f>COUNTIF(成本中心!B:B,以前年度!N191)=1</f>
        <v>0</v>
      </c>
      <c r="AT191" s="4" t="b">
        <f>COUNTIF(资产状态!B:B,Q191)=1</f>
        <v>0</v>
      </c>
      <c r="AU191" s="4" t="b">
        <f>COUNTIF(资产增加、减少方式!B:C,以前年度!R191)=1</f>
        <v>0</v>
      </c>
      <c r="AV191" s="4" t="b">
        <f t="shared" si="38"/>
        <v>1</v>
      </c>
      <c r="AW191" s="4" t="b">
        <f>COUNTIF(折旧码!B:B,以前年度!X191)=1</f>
        <v>0</v>
      </c>
      <c r="AX191" s="5" t="b">
        <f t="shared" si="29"/>
        <v>0</v>
      </c>
      <c r="AY191" s="59" t="e">
        <f>IF(((2015-LEFT(AD191,4))*12+12-MID(AD191,5,2)+1)/(Z191*12+AB191)&gt;1,AF191*(1-VLOOKUP(X191,折旧码!B:D,3,FALSE)),AF191*(1-VLOOKUP(X191,折旧码!B:D,3,FALSE))*((2015-LEFT(AD191,4))*12+12-MID(AD191,5,2)+1)/(Z191*12+AB191))</f>
        <v>#VALUE!</v>
      </c>
      <c r="AZ191" s="60" t="e">
        <f t="shared" si="30"/>
        <v>#VALUE!</v>
      </c>
      <c r="BA191" s="5" t="e">
        <f>IF(((2015-LEFT(AD191,4))*12+12-MID(AD191,5,2)+1)/(Z191*12+AB191)&gt;1,0, AF191*(1-VLOOKUP(X191,折旧码!B:D,3,FALSE))*(12/(Z191*12+AB191)))</f>
        <v>#VALUE!</v>
      </c>
      <c r="BB191" s="2" t="e">
        <f t="shared" si="31"/>
        <v>#VALUE!</v>
      </c>
      <c r="BC191" s="2">
        <f t="shared" si="32"/>
        <v>0</v>
      </c>
      <c r="BD191" s="2" t="e">
        <f t="shared" si="33"/>
        <v>#VALUE!</v>
      </c>
      <c r="BE191" s="4" t="e">
        <f t="shared" si="34"/>
        <v>#VALUE!</v>
      </c>
      <c r="BF191" s="56" t="e">
        <f t="shared" si="35"/>
        <v>#VALUE!</v>
      </c>
      <c r="BG191" s="56" t="e">
        <f>IF(BE191="否",0,AF191*(1-VLOOKUP(X191,折旧码!B:D,3,FALSE))/BC191)</f>
        <v>#VALUE!</v>
      </c>
      <c r="BH191" s="56" t="e">
        <f t="shared" si="36"/>
        <v>#VALUE!</v>
      </c>
      <c r="BI191" s="4" t="e">
        <f>IF(OR(BE191="否",BC191&lt;=BD191),ROUND(AF191-ABS(AG191)-ABS(AI191)-AF191*VLOOKUP(X191,折旧码!B:D,3,FALSE),2)=0,ROUND(AF191-ABS(AG191)-ABS(AI191)-AF191*VLOOKUP(X191,折旧码!B:D,3,FALSE),2)&lt;&gt;0)</f>
        <v>#VALUE!</v>
      </c>
      <c r="BJ191" s="4" t="e">
        <f>ROUND(AF191-ABS(AG191)-ABS(AI191)-AF191*VLOOKUP(X191,折旧码!B:D,3,FALSE),2)</f>
        <v>#N/A</v>
      </c>
    </row>
    <row r="192" spans="1:62" x14ac:dyDescent="0.35">
      <c r="A192" s="3"/>
      <c r="B192" s="3"/>
      <c r="C192" s="3"/>
      <c r="D192" s="3"/>
      <c r="E192" s="3"/>
      <c r="F192" s="3"/>
      <c r="G192" s="3"/>
      <c r="H192" s="3"/>
      <c r="I192" s="8"/>
      <c r="J192" s="8"/>
      <c r="K192" s="8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8"/>
      <c r="AE192" s="8"/>
      <c r="AF192" s="3"/>
      <c r="AG192" s="3"/>
      <c r="AH192" s="3"/>
      <c r="AI192" s="3"/>
      <c r="AJ192" s="3"/>
      <c r="AK192" s="3"/>
      <c r="AL192" s="3"/>
      <c r="AM192" s="3"/>
      <c r="AN192" s="4" t="b">
        <f>COUNTIF(资产分类!B:B,以前年度!A192)=1</f>
        <v>0</v>
      </c>
      <c r="AO192" s="4" t="b">
        <f>COUNTIF(单位编码!C:C,H192)=1</f>
        <v>0</v>
      </c>
      <c r="AP192" s="4" t="e">
        <f t="shared" si="37"/>
        <v>#VALUE!</v>
      </c>
      <c r="AQ192" s="4" t="b">
        <f>COUNTIF(业务范围!B:B,以前年度!L192)=1</f>
        <v>0</v>
      </c>
      <c r="AR192" s="4" t="b">
        <f>COUNTIF(成本中心!B:B,以前年度!M192)=1</f>
        <v>0</v>
      </c>
      <c r="AS192" s="4" t="b">
        <f>COUNTIF(成本中心!B:B,以前年度!N192)=1</f>
        <v>0</v>
      </c>
      <c r="AT192" s="4" t="b">
        <f>COUNTIF(资产状态!B:B,Q192)=1</f>
        <v>0</v>
      </c>
      <c r="AU192" s="4" t="b">
        <f>COUNTIF(资产增加、减少方式!B:C,以前年度!R192)=1</f>
        <v>0</v>
      </c>
      <c r="AV192" s="4" t="b">
        <f t="shared" si="38"/>
        <v>1</v>
      </c>
      <c r="AW192" s="4" t="b">
        <f>COUNTIF(折旧码!B:B,以前年度!X192)=1</f>
        <v>0</v>
      </c>
      <c r="AX192" s="5" t="b">
        <f t="shared" si="29"/>
        <v>0</v>
      </c>
      <c r="AY192" s="59" t="e">
        <f>IF(((2015-LEFT(AD192,4))*12+12-MID(AD192,5,2)+1)/(Z192*12+AB192)&gt;1,AF192*(1-VLOOKUP(X192,折旧码!B:D,3,FALSE)),AF192*(1-VLOOKUP(X192,折旧码!B:D,3,FALSE))*((2015-LEFT(AD192,4))*12+12-MID(AD192,5,2)+1)/(Z192*12+AB192))</f>
        <v>#VALUE!</v>
      </c>
      <c r="AZ192" s="60" t="e">
        <f t="shared" si="30"/>
        <v>#VALUE!</v>
      </c>
      <c r="BA192" s="5" t="e">
        <f>IF(((2015-LEFT(AD192,4))*12+12-MID(AD192,5,2)+1)/(Z192*12+AB192)&gt;1,0, AF192*(1-VLOOKUP(X192,折旧码!B:D,3,FALSE))*(12/(Z192*12+AB192)))</f>
        <v>#VALUE!</v>
      </c>
      <c r="BB192" s="2" t="e">
        <f t="shared" si="31"/>
        <v>#VALUE!</v>
      </c>
      <c r="BC192" s="2">
        <f t="shared" si="32"/>
        <v>0</v>
      </c>
      <c r="BD192" s="2" t="e">
        <f t="shared" si="33"/>
        <v>#VALUE!</v>
      </c>
      <c r="BE192" s="4" t="e">
        <f t="shared" si="34"/>
        <v>#VALUE!</v>
      </c>
      <c r="BF192" s="56" t="e">
        <f t="shared" si="35"/>
        <v>#VALUE!</v>
      </c>
      <c r="BG192" s="56" t="e">
        <f>IF(BE192="否",0,AF192*(1-VLOOKUP(X192,折旧码!B:D,3,FALSE))/BC192)</f>
        <v>#VALUE!</v>
      </c>
      <c r="BH192" s="56" t="e">
        <f t="shared" si="36"/>
        <v>#VALUE!</v>
      </c>
      <c r="BI192" s="4" t="e">
        <f>IF(OR(BE192="否",BC192&lt;=BD192),ROUND(AF192-ABS(AG192)-ABS(AI192)-AF192*VLOOKUP(X192,折旧码!B:D,3,FALSE),2)=0,ROUND(AF192-ABS(AG192)-ABS(AI192)-AF192*VLOOKUP(X192,折旧码!B:D,3,FALSE),2)&lt;&gt;0)</f>
        <v>#VALUE!</v>
      </c>
      <c r="BJ192" s="4" t="e">
        <f>ROUND(AF192-ABS(AG192)-ABS(AI192)-AF192*VLOOKUP(X192,折旧码!B:D,3,FALSE),2)</f>
        <v>#N/A</v>
      </c>
    </row>
    <row r="193" spans="1:62" x14ac:dyDescent="0.35">
      <c r="A193" s="3"/>
      <c r="B193" s="3"/>
      <c r="C193" s="3"/>
      <c r="D193" s="3"/>
      <c r="E193" s="3"/>
      <c r="F193" s="3"/>
      <c r="G193" s="3"/>
      <c r="H193" s="3"/>
      <c r="I193" s="8"/>
      <c r="J193" s="8"/>
      <c r="K193" s="8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8"/>
      <c r="AE193" s="8"/>
      <c r="AF193" s="3"/>
      <c r="AG193" s="3"/>
      <c r="AH193" s="3"/>
      <c r="AI193" s="3"/>
      <c r="AJ193" s="3"/>
      <c r="AK193" s="3"/>
      <c r="AL193" s="3"/>
      <c r="AM193" s="3"/>
      <c r="AN193" s="4" t="b">
        <f>COUNTIF(资产分类!B:B,以前年度!A193)=1</f>
        <v>0</v>
      </c>
      <c r="AO193" s="4" t="b">
        <f>COUNTIF(单位编码!C:C,H193)=1</f>
        <v>0</v>
      </c>
      <c r="AP193" s="4" t="e">
        <f t="shared" si="37"/>
        <v>#VALUE!</v>
      </c>
      <c r="AQ193" s="4" t="b">
        <f>COUNTIF(业务范围!B:B,以前年度!L193)=1</f>
        <v>0</v>
      </c>
      <c r="AR193" s="4" t="b">
        <f>COUNTIF(成本中心!B:B,以前年度!M193)=1</f>
        <v>0</v>
      </c>
      <c r="AS193" s="4" t="b">
        <f>COUNTIF(成本中心!B:B,以前年度!N193)=1</f>
        <v>0</v>
      </c>
      <c r="AT193" s="4" t="b">
        <f>COUNTIF(资产状态!B:B,Q193)=1</f>
        <v>0</v>
      </c>
      <c r="AU193" s="4" t="b">
        <f>COUNTIF(资产增加、减少方式!B:C,以前年度!R193)=1</f>
        <v>0</v>
      </c>
      <c r="AV193" s="4" t="b">
        <f t="shared" si="38"/>
        <v>1</v>
      </c>
      <c r="AW193" s="4" t="b">
        <f>COUNTIF(折旧码!B:B,以前年度!X193)=1</f>
        <v>0</v>
      </c>
      <c r="AX193" s="5" t="b">
        <f t="shared" si="29"/>
        <v>0</v>
      </c>
      <c r="AY193" s="59" t="e">
        <f>IF(((2015-LEFT(AD193,4))*12+12-MID(AD193,5,2)+1)/(Z193*12+AB193)&gt;1,AF193*(1-VLOOKUP(X193,折旧码!B:D,3,FALSE)),AF193*(1-VLOOKUP(X193,折旧码!B:D,3,FALSE))*((2015-LEFT(AD193,4))*12+12-MID(AD193,5,2)+1)/(Z193*12+AB193))</f>
        <v>#VALUE!</v>
      </c>
      <c r="AZ193" s="60" t="e">
        <f t="shared" si="30"/>
        <v>#VALUE!</v>
      </c>
      <c r="BA193" s="5" t="e">
        <f>IF(((2015-LEFT(AD193,4))*12+12-MID(AD193,5,2)+1)/(Z193*12+AB193)&gt;1,0, AF193*(1-VLOOKUP(X193,折旧码!B:D,3,FALSE))*(12/(Z193*12+AB193)))</f>
        <v>#VALUE!</v>
      </c>
      <c r="BB193" s="2" t="e">
        <f t="shared" si="31"/>
        <v>#VALUE!</v>
      </c>
      <c r="BC193" s="2">
        <f t="shared" si="32"/>
        <v>0</v>
      </c>
      <c r="BD193" s="2" t="e">
        <f t="shared" si="33"/>
        <v>#VALUE!</v>
      </c>
      <c r="BE193" s="4" t="e">
        <f t="shared" si="34"/>
        <v>#VALUE!</v>
      </c>
      <c r="BF193" s="56" t="e">
        <f t="shared" si="35"/>
        <v>#VALUE!</v>
      </c>
      <c r="BG193" s="56" t="e">
        <f>IF(BE193="否",0,AF193*(1-VLOOKUP(X193,折旧码!B:D,3,FALSE))/BC193)</f>
        <v>#VALUE!</v>
      </c>
      <c r="BH193" s="56" t="e">
        <f t="shared" si="36"/>
        <v>#VALUE!</v>
      </c>
      <c r="BI193" s="4" t="e">
        <f>IF(OR(BE193="否",BC193&lt;=BD193),ROUND(AF193-ABS(AG193)-ABS(AI193)-AF193*VLOOKUP(X193,折旧码!B:D,3,FALSE),2)=0,ROUND(AF193-ABS(AG193)-ABS(AI193)-AF193*VLOOKUP(X193,折旧码!B:D,3,FALSE),2)&lt;&gt;0)</f>
        <v>#VALUE!</v>
      </c>
      <c r="BJ193" s="4" t="e">
        <f>ROUND(AF193-ABS(AG193)-ABS(AI193)-AF193*VLOOKUP(X193,折旧码!B:D,3,FALSE),2)</f>
        <v>#N/A</v>
      </c>
    </row>
    <row r="194" spans="1:62" x14ac:dyDescent="0.35">
      <c r="A194" s="3"/>
      <c r="B194" s="3"/>
      <c r="C194" s="3"/>
      <c r="D194" s="3"/>
      <c r="E194" s="3"/>
      <c r="F194" s="3"/>
      <c r="G194" s="3"/>
      <c r="H194" s="3"/>
      <c r="I194" s="8"/>
      <c r="J194" s="8"/>
      <c r="K194" s="8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8"/>
      <c r="AE194" s="8"/>
      <c r="AF194" s="3"/>
      <c r="AG194" s="3"/>
      <c r="AH194" s="3"/>
      <c r="AI194" s="3"/>
      <c r="AJ194" s="3"/>
      <c r="AK194" s="3"/>
      <c r="AL194" s="3"/>
      <c r="AM194" s="3"/>
      <c r="AN194" s="4" t="b">
        <f>COUNTIF(资产分类!B:B,以前年度!A194)=1</f>
        <v>0</v>
      </c>
      <c r="AO194" s="4" t="b">
        <f>COUNTIF(单位编码!C:C,H194)=1</f>
        <v>0</v>
      </c>
      <c r="AP194" s="4" t="e">
        <f t="shared" si="37"/>
        <v>#VALUE!</v>
      </c>
      <c r="AQ194" s="4" t="b">
        <f>COUNTIF(业务范围!B:B,以前年度!L194)=1</f>
        <v>0</v>
      </c>
      <c r="AR194" s="4" t="b">
        <f>COUNTIF(成本中心!B:B,以前年度!M194)=1</f>
        <v>0</v>
      </c>
      <c r="AS194" s="4" t="b">
        <f>COUNTIF(成本中心!B:B,以前年度!N194)=1</f>
        <v>0</v>
      </c>
      <c r="AT194" s="4" t="b">
        <f>COUNTIF(资产状态!B:B,Q194)=1</f>
        <v>0</v>
      </c>
      <c r="AU194" s="4" t="b">
        <f>COUNTIF(资产增加、减少方式!B:C,以前年度!R194)=1</f>
        <v>0</v>
      </c>
      <c r="AV194" s="4" t="b">
        <f t="shared" si="38"/>
        <v>1</v>
      </c>
      <c r="AW194" s="4" t="b">
        <f>COUNTIF(折旧码!B:B,以前年度!X194)=1</f>
        <v>0</v>
      </c>
      <c r="AX194" s="5" t="b">
        <f t="shared" si="29"/>
        <v>0</v>
      </c>
      <c r="AY194" s="59" t="e">
        <f>IF(((2015-LEFT(AD194,4))*12+12-MID(AD194,5,2)+1)/(Z194*12+AB194)&gt;1,AF194*(1-VLOOKUP(X194,折旧码!B:D,3,FALSE)),AF194*(1-VLOOKUP(X194,折旧码!B:D,3,FALSE))*((2015-LEFT(AD194,4))*12+12-MID(AD194,5,2)+1)/(Z194*12+AB194))</f>
        <v>#VALUE!</v>
      </c>
      <c r="AZ194" s="60" t="e">
        <f t="shared" si="30"/>
        <v>#VALUE!</v>
      </c>
      <c r="BA194" s="5" t="e">
        <f>IF(((2015-LEFT(AD194,4))*12+12-MID(AD194,5,2)+1)/(Z194*12+AB194)&gt;1,0, AF194*(1-VLOOKUP(X194,折旧码!B:D,3,FALSE))*(12/(Z194*12+AB194)))</f>
        <v>#VALUE!</v>
      </c>
      <c r="BB194" s="2" t="e">
        <f t="shared" si="31"/>
        <v>#VALUE!</v>
      </c>
      <c r="BC194" s="2">
        <f t="shared" si="32"/>
        <v>0</v>
      </c>
      <c r="BD194" s="2" t="e">
        <f t="shared" si="33"/>
        <v>#VALUE!</v>
      </c>
      <c r="BE194" s="4" t="e">
        <f t="shared" si="34"/>
        <v>#VALUE!</v>
      </c>
      <c r="BF194" s="56" t="e">
        <f t="shared" si="35"/>
        <v>#VALUE!</v>
      </c>
      <c r="BG194" s="56" t="e">
        <f>IF(BE194="否",0,AF194*(1-VLOOKUP(X194,折旧码!B:D,3,FALSE))/BC194)</f>
        <v>#VALUE!</v>
      </c>
      <c r="BH194" s="56" t="e">
        <f t="shared" si="36"/>
        <v>#VALUE!</v>
      </c>
      <c r="BI194" s="4" t="e">
        <f>IF(OR(BE194="否",BC194&lt;=BD194),ROUND(AF194-ABS(AG194)-ABS(AI194)-AF194*VLOOKUP(X194,折旧码!B:D,3,FALSE),2)=0,ROUND(AF194-ABS(AG194)-ABS(AI194)-AF194*VLOOKUP(X194,折旧码!B:D,3,FALSE),2)&lt;&gt;0)</f>
        <v>#VALUE!</v>
      </c>
      <c r="BJ194" s="4" t="e">
        <f>ROUND(AF194-ABS(AG194)-ABS(AI194)-AF194*VLOOKUP(X194,折旧码!B:D,3,FALSE),2)</f>
        <v>#N/A</v>
      </c>
    </row>
    <row r="195" spans="1:62" x14ac:dyDescent="0.35">
      <c r="A195" s="3"/>
      <c r="B195" s="3"/>
      <c r="C195" s="3"/>
      <c r="D195" s="3"/>
      <c r="E195" s="3"/>
      <c r="F195" s="3"/>
      <c r="G195" s="3"/>
      <c r="H195" s="3"/>
      <c r="I195" s="8"/>
      <c r="J195" s="8"/>
      <c r="K195" s="8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8"/>
      <c r="AE195" s="8"/>
      <c r="AF195" s="3"/>
      <c r="AG195" s="3"/>
      <c r="AH195" s="3"/>
      <c r="AI195" s="3"/>
      <c r="AJ195" s="3"/>
      <c r="AK195" s="3"/>
      <c r="AL195" s="3"/>
      <c r="AM195" s="3"/>
      <c r="AN195" s="4" t="b">
        <f>COUNTIF(资产分类!B:B,以前年度!A195)=1</f>
        <v>0</v>
      </c>
      <c r="AO195" s="4" t="b">
        <f>COUNTIF(单位编码!C:C,H195)=1</f>
        <v>0</v>
      </c>
      <c r="AP195" s="4" t="e">
        <f t="shared" si="37"/>
        <v>#VALUE!</v>
      </c>
      <c r="AQ195" s="4" t="b">
        <f>COUNTIF(业务范围!B:B,以前年度!L195)=1</f>
        <v>0</v>
      </c>
      <c r="AR195" s="4" t="b">
        <f>COUNTIF(成本中心!B:B,以前年度!M195)=1</f>
        <v>0</v>
      </c>
      <c r="AS195" s="4" t="b">
        <f>COUNTIF(成本中心!B:B,以前年度!N195)=1</f>
        <v>0</v>
      </c>
      <c r="AT195" s="4" t="b">
        <f>COUNTIF(资产状态!B:B,Q195)=1</f>
        <v>0</v>
      </c>
      <c r="AU195" s="4" t="b">
        <f>COUNTIF(资产增加、减少方式!B:C,以前年度!R195)=1</f>
        <v>0</v>
      </c>
      <c r="AV195" s="4" t="b">
        <f t="shared" si="38"/>
        <v>1</v>
      </c>
      <c r="AW195" s="4" t="b">
        <f>COUNTIF(折旧码!B:B,以前年度!X195)=1</f>
        <v>0</v>
      </c>
      <c r="AX195" s="5" t="b">
        <f t="shared" si="29"/>
        <v>0</v>
      </c>
      <c r="AY195" s="59" t="e">
        <f>IF(((2015-LEFT(AD195,4))*12+12-MID(AD195,5,2)+1)/(Z195*12+AB195)&gt;1,AF195*(1-VLOOKUP(X195,折旧码!B:D,3,FALSE)),AF195*(1-VLOOKUP(X195,折旧码!B:D,3,FALSE))*((2015-LEFT(AD195,4))*12+12-MID(AD195,5,2)+1)/(Z195*12+AB195))</f>
        <v>#VALUE!</v>
      </c>
      <c r="AZ195" s="60" t="e">
        <f t="shared" si="30"/>
        <v>#VALUE!</v>
      </c>
      <c r="BA195" s="5" t="e">
        <f>IF(((2015-LEFT(AD195,4))*12+12-MID(AD195,5,2)+1)/(Z195*12+AB195)&gt;1,0, AF195*(1-VLOOKUP(X195,折旧码!B:D,3,FALSE))*(12/(Z195*12+AB195)))</f>
        <v>#VALUE!</v>
      </c>
      <c r="BB195" s="2" t="e">
        <f t="shared" si="31"/>
        <v>#VALUE!</v>
      </c>
      <c r="BC195" s="2">
        <f t="shared" si="32"/>
        <v>0</v>
      </c>
      <c r="BD195" s="2" t="e">
        <f t="shared" si="33"/>
        <v>#VALUE!</v>
      </c>
      <c r="BE195" s="4" t="e">
        <f t="shared" si="34"/>
        <v>#VALUE!</v>
      </c>
      <c r="BF195" s="56" t="e">
        <f t="shared" si="35"/>
        <v>#VALUE!</v>
      </c>
      <c r="BG195" s="56" t="e">
        <f>IF(BE195="否",0,AF195*(1-VLOOKUP(X195,折旧码!B:D,3,FALSE))/BC195)</f>
        <v>#VALUE!</v>
      </c>
      <c r="BH195" s="56" t="e">
        <f t="shared" si="36"/>
        <v>#VALUE!</v>
      </c>
      <c r="BI195" s="4" t="e">
        <f>IF(OR(BE195="否",BC195&lt;=BD195),ROUND(AF195-ABS(AG195)-ABS(AI195)-AF195*VLOOKUP(X195,折旧码!B:D,3,FALSE),2)=0,ROUND(AF195-ABS(AG195)-ABS(AI195)-AF195*VLOOKUP(X195,折旧码!B:D,3,FALSE),2)&lt;&gt;0)</f>
        <v>#VALUE!</v>
      </c>
      <c r="BJ195" s="4" t="e">
        <f>ROUND(AF195-ABS(AG195)-ABS(AI195)-AF195*VLOOKUP(X195,折旧码!B:D,3,FALSE),2)</f>
        <v>#N/A</v>
      </c>
    </row>
    <row r="196" spans="1:62" x14ac:dyDescent="0.35">
      <c r="A196" s="3"/>
      <c r="B196" s="3"/>
      <c r="C196" s="3"/>
      <c r="D196" s="3"/>
      <c r="E196" s="3"/>
      <c r="F196" s="3"/>
      <c r="G196" s="3"/>
      <c r="H196" s="3"/>
      <c r="I196" s="8"/>
      <c r="J196" s="8"/>
      <c r="K196" s="8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8"/>
      <c r="AE196" s="8"/>
      <c r="AF196" s="3"/>
      <c r="AG196" s="3"/>
      <c r="AH196" s="3"/>
      <c r="AI196" s="3"/>
      <c r="AJ196" s="3"/>
      <c r="AK196" s="3"/>
      <c r="AL196" s="3"/>
      <c r="AM196" s="3"/>
      <c r="AN196" s="4" t="b">
        <f>COUNTIF(资产分类!B:B,以前年度!A196)=1</f>
        <v>0</v>
      </c>
      <c r="AO196" s="4" t="b">
        <f>COUNTIF(单位编码!C:C,H196)=1</f>
        <v>0</v>
      </c>
      <c r="AP196" s="4" t="e">
        <f t="shared" si="37"/>
        <v>#VALUE!</v>
      </c>
      <c r="AQ196" s="4" t="b">
        <f>COUNTIF(业务范围!B:B,以前年度!L196)=1</f>
        <v>0</v>
      </c>
      <c r="AR196" s="4" t="b">
        <f>COUNTIF(成本中心!B:B,以前年度!M196)=1</f>
        <v>0</v>
      </c>
      <c r="AS196" s="4" t="b">
        <f>COUNTIF(成本中心!B:B,以前年度!N196)=1</f>
        <v>0</v>
      </c>
      <c r="AT196" s="4" t="b">
        <f>COUNTIF(资产状态!B:B,Q196)=1</f>
        <v>0</v>
      </c>
      <c r="AU196" s="4" t="b">
        <f>COUNTIF(资产增加、减少方式!B:C,以前年度!R196)=1</f>
        <v>0</v>
      </c>
      <c r="AV196" s="4" t="b">
        <f t="shared" si="38"/>
        <v>1</v>
      </c>
      <c r="AW196" s="4" t="b">
        <f>COUNTIF(折旧码!B:B,以前年度!X196)=1</f>
        <v>0</v>
      </c>
      <c r="AX196" s="5" t="b">
        <f t="shared" ref="AX196:AX259" si="39">AND(AND(LEN(I196)=8,IFERROR(FIND("/",I196),0)=0),AND(LEN(J196)=8,IFERROR(FIND("/",J196),0)=0),AND(LEN(K196)=8,IFERROR(FIND("/",K196),0)=0),AND(LEN(AD196)=8,IFERROR(FIND("/",AD196),0)=0),AND(LEN(AE196)=8,IFERROR(FIND("/",AE196),0)=0))</f>
        <v>0</v>
      </c>
      <c r="AY196" s="59" t="e">
        <f>IF(((2015-LEFT(AD196,4))*12+12-MID(AD196,5,2)+1)/(Z196*12+AB196)&gt;1,AF196*(1-VLOOKUP(X196,折旧码!B:D,3,FALSE)),AF196*(1-VLOOKUP(X196,折旧码!B:D,3,FALSE))*((2015-LEFT(AD196,4))*12+12-MID(AD196,5,2)+1)/(Z196*12+AB196))</f>
        <v>#VALUE!</v>
      </c>
      <c r="AZ196" s="60" t="e">
        <f t="shared" ref="AZ196:AZ259" si="40">AY196+AK196</f>
        <v>#VALUE!</v>
      </c>
      <c r="BA196" s="5" t="e">
        <f>IF(((2015-LEFT(AD196,4))*12+12-MID(AD196,5,2)+1)/(Z196*12+AB196)&gt;1,0, AF196*(1-VLOOKUP(X196,折旧码!B:D,3,FALSE))*(12/(Z196*12+AB196)))</f>
        <v>#VALUE!</v>
      </c>
      <c r="BB196" s="2" t="e">
        <f t="shared" ref="BB196:BB259" si="41">BA196+AM196</f>
        <v>#VALUE!</v>
      </c>
      <c r="BC196" s="2">
        <f t="shared" ref="BC196:BC259" si="42">Z196*12+AB196</f>
        <v>0</v>
      </c>
      <c r="BD196" s="2" t="e">
        <f t="shared" ref="BD196:BD259" si="43">(2015-LEFT(AD196,4))*12+(12-MID(AD196,5,2))+1+11</f>
        <v>#VALUE!</v>
      </c>
      <c r="BE196" s="4" t="e">
        <f t="shared" ref="BE196:BE259" si="44">IF(BD196-BC196&gt;12,"否","是")</f>
        <v>#VALUE!</v>
      </c>
      <c r="BF196" s="56" t="e">
        <f t="shared" ref="BF196:BF259" si="45">ABS(IF(BE196="否",0,IF(BC196&gt;=BD196,AI196/11,AI196/(BC196-BD196+11))))</f>
        <v>#VALUE!</v>
      </c>
      <c r="BG196" s="56" t="e">
        <f>IF(BE196="否",0,AF196*(1-VLOOKUP(X196,折旧码!B:D,3,FALSE))/BC196)</f>
        <v>#VALUE!</v>
      </c>
      <c r="BH196" s="56" t="e">
        <f t="shared" ref="BH196:BH259" si="46">BG196-BF196</f>
        <v>#VALUE!</v>
      </c>
      <c r="BI196" s="4" t="e">
        <f>IF(OR(BE196="否",BC196&lt;=BD196),ROUND(AF196-ABS(AG196)-ABS(AI196)-AF196*VLOOKUP(X196,折旧码!B:D,3,FALSE),2)=0,ROUND(AF196-ABS(AG196)-ABS(AI196)-AF196*VLOOKUP(X196,折旧码!B:D,3,FALSE),2)&lt;&gt;0)</f>
        <v>#VALUE!</v>
      </c>
      <c r="BJ196" s="4" t="e">
        <f>ROUND(AF196-ABS(AG196)-ABS(AI196)-AF196*VLOOKUP(X196,折旧码!B:D,3,FALSE),2)</f>
        <v>#N/A</v>
      </c>
    </row>
    <row r="197" spans="1:62" x14ac:dyDescent="0.35">
      <c r="A197" s="3"/>
      <c r="B197" s="3"/>
      <c r="C197" s="3"/>
      <c r="D197" s="3"/>
      <c r="E197" s="3"/>
      <c r="F197" s="3"/>
      <c r="G197" s="3"/>
      <c r="H197" s="3"/>
      <c r="I197" s="8"/>
      <c r="J197" s="8"/>
      <c r="K197" s="8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8"/>
      <c r="AE197" s="8"/>
      <c r="AF197" s="3"/>
      <c r="AG197" s="3"/>
      <c r="AH197" s="3"/>
      <c r="AI197" s="3"/>
      <c r="AJ197" s="3"/>
      <c r="AK197" s="3"/>
      <c r="AL197" s="3"/>
      <c r="AM197" s="3"/>
      <c r="AN197" s="4" t="b">
        <f>COUNTIF(资产分类!B:B,以前年度!A197)=1</f>
        <v>0</v>
      </c>
      <c r="AO197" s="4" t="b">
        <f>COUNTIF(单位编码!C:C,H197)=1</f>
        <v>0</v>
      </c>
      <c r="AP197" s="4" t="e">
        <f t="shared" si="37"/>
        <v>#VALUE!</v>
      </c>
      <c r="AQ197" s="4" t="b">
        <f>COUNTIF(业务范围!B:B,以前年度!L197)=1</f>
        <v>0</v>
      </c>
      <c r="AR197" s="4" t="b">
        <f>COUNTIF(成本中心!B:B,以前年度!M197)=1</f>
        <v>0</v>
      </c>
      <c r="AS197" s="4" t="b">
        <f>COUNTIF(成本中心!B:B,以前年度!N197)=1</f>
        <v>0</v>
      </c>
      <c r="AT197" s="4" t="b">
        <f>COUNTIF(资产状态!B:B,Q197)=1</f>
        <v>0</v>
      </c>
      <c r="AU197" s="4" t="b">
        <f>COUNTIF(资产增加、减少方式!B:C,以前年度!R197)=1</f>
        <v>0</v>
      </c>
      <c r="AV197" s="4" t="b">
        <f t="shared" si="38"/>
        <v>1</v>
      </c>
      <c r="AW197" s="4" t="b">
        <f>COUNTIF(折旧码!B:B,以前年度!X197)=1</f>
        <v>0</v>
      </c>
      <c r="AX197" s="5" t="b">
        <f t="shared" si="39"/>
        <v>0</v>
      </c>
      <c r="AY197" s="59" t="e">
        <f>IF(((2015-LEFT(AD197,4))*12+12-MID(AD197,5,2)+1)/(Z197*12+AB197)&gt;1,AF197*(1-VLOOKUP(X197,折旧码!B:D,3,FALSE)),AF197*(1-VLOOKUP(X197,折旧码!B:D,3,FALSE))*((2015-LEFT(AD197,4))*12+12-MID(AD197,5,2)+1)/(Z197*12+AB197))</f>
        <v>#VALUE!</v>
      </c>
      <c r="AZ197" s="60" t="e">
        <f t="shared" si="40"/>
        <v>#VALUE!</v>
      </c>
      <c r="BA197" s="5" t="e">
        <f>IF(((2015-LEFT(AD197,4))*12+12-MID(AD197,5,2)+1)/(Z197*12+AB197)&gt;1,0, AF197*(1-VLOOKUP(X197,折旧码!B:D,3,FALSE))*(12/(Z197*12+AB197)))</f>
        <v>#VALUE!</v>
      </c>
      <c r="BB197" s="2" t="e">
        <f t="shared" si="41"/>
        <v>#VALUE!</v>
      </c>
      <c r="BC197" s="2">
        <f t="shared" si="42"/>
        <v>0</v>
      </c>
      <c r="BD197" s="2" t="e">
        <f t="shared" si="43"/>
        <v>#VALUE!</v>
      </c>
      <c r="BE197" s="4" t="e">
        <f t="shared" si="44"/>
        <v>#VALUE!</v>
      </c>
      <c r="BF197" s="56" t="e">
        <f t="shared" si="45"/>
        <v>#VALUE!</v>
      </c>
      <c r="BG197" s="56" t="e">
        <f>IF(BE197="否",0,AF197*(1-VLOOKUP(X197,折旧码!B:D,3,FALSE))/BC197)</f>
        <v>#VALUE!</v>
      </c>
      <c r="BH197" s="56" t="e">
        <f t="shared" si="46"/>
        <v>#VALUE!</v>
      </c>
      <c r="BI197" s="4" t="e">
        <f>IF(OR(BE197="否",BC197&lt;=BD197),ROUND(AF197-ABS(AG197)-ABS(AI197)-AF197*VLOOKUP(X197,折旧码!B:D,3,FALSE),2)=0,ROUND(AF197-ABS(AG197)-ABS(AI197)-AF197*VLOOKUP(X197,折旧码!B:D,3,FALSE),2)&lt;&gt;0)</f>
        <v>#VALUE!</v>
      </c>
      <c r="BJ197" s="4" t="e">
        <f>ROUND(AF197-ABS(AG197)-ABS(AI197)-AF197*VLOOKUP(X197,折旧码!B:D,3,FALSE),2)</f>
        <v>#N/A</v>
      </c>
    </row>
    <row r="198" spans="1:62" x14ac:dyDescent="0.35">
      <c r="A198" s="3"/>
      <c r="B198" s="3"/>
      <c r="C198" s="3"/>
      <c r="D198" s="3"/>
      <c r="E198" s="3"/>
      <c r="F198" s="3"/>
      <c r="G198" s="3"/>
      <c r="H198" s="3"/>
      <c r="I198" s="8"/>
      <c r="J198" s="8"/>
      <c r="K198" s="8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8"/>
      <c r="AE198" s="8"/>
      <c r="AF198" s="3"/>
      <c r="AG198" s="3"/>
      <c r="AH198" s="3"/>
      <c r="AI198" s="3"/>
      <c r="AJ198" s="3"/>
      <c r="AK198" s="3"/>
      <c r="AL198" s="3"/>
      <c r="AM198" s="3"/>
      <c r="AN198" s="4" t="b">
        <f>COUNTIF(资产分类!B:B,以前年度!A198)=1</f>
        <v>0</v>
      </c>
      <c r="AO198" s="4" t="b">
        <f>COUNTIF(单位编码!C:C,H198)=1</f>
        <v>0</v>
      </c>
      <c r="AP198" s="4" t="e">
        <f t="shared" si="37"/>
        <v>#VALUE!</v>
      </c>
      <c r="AQ198" s="4" t="b">
        <f>COUNTIF(业务范围!B:B,以前年度!L198)=1</f>
        <v>0</v>
      </c>
      <c r="AR198" s="4" t="b">
        <f>COUNTIF(成本中心!B:B,以前年度!M198)=1</f>
        <v>0</v>
      </c>
      <c r="AS198" s="4" t="b">
        <f>COUNTIF(成本中心!B:B,以前年度!N198)=1</f>
        <v>0</v>
      </c>
      <c r="AT198" s="4" t="b">
        <f>COUNTIF(资产状态!B:B,Q198)=1</f>
        <v>0</v>
      </c>
      <c r="AU198" s="4" t="b">
        <f>COUNTIF(资产增加、减少方式!B:C,以前年度!R198)=1</f>
        <v>0</v>
      </c>
      <c r="AV198" s="4" t="b">
        <f t="shared" si="38"/>
        <v>1</v>
      </c>
      <c r="AW198" s="4" t="b">
        <f>COUNTIF(折旧码!B:B,以前年度!X198)=1</f>
        <v>0</v>
      </c>
      <c r="AX198" s="5" t="b">
        <f t="shared" si="39"/>
        <v>0</v>
      </c>
      <c r="AY198" s="59" t="e">
        <f>IF(((2015-LEFT(AD198,4))*12+12-MID(AD198,5,2)+1)/(Z198*12+AB198)&gt;1,AF198*(1-VLOOKUP(X198,折旧码!B:D,3,FALSE)),AF198*(1-VLOOKUP(X198,折旧码!B:D,3,FALSE))*((2015-LEFT(AD198,4))*12+12-MID(AD198,5,2)+1)/(Z198*12+AB198))</f>
        <v>#VALUE!</v>
      </c>
      <c r="AZ198" s="60" t="e">
        <f t="shared" si="40"/>
        <v>#VALUE!</v>
      </c>
      <c r="BA198" s="5" t="e">
        <f>IF(((2015-LEFT(AD198,4))*12+12-MID(AD198,5,2)+1)/(Z198*12+AB198)&gt;1,0, AF198*(1-VLOOKUP(X198,折旧码!B:D,3,FALSE))*(12/(Z198*12+AB198)))</f>
        <v>#VALUE!</v>
      </c>
      <c r="BB198" s="2" t="e">
        <f t="shared" si="41"/>
        <v>#VALUE!</v>
      </c>
      <c r="BC198" s="2">
        <f t="shared" si="42"/>
        <v>0</v>
      </c>
      <c r="BD198" s="2" t="e">
        <f t="shared" si="43"/>
        <v>#VALUE!</v>
      </c>
      <c r="BE198" s="4" t="e">
        <f t="shared" si="44"/>
        <v>#VALUE!</v>
      </c>
      <c r="BF198" s="56" t="e">
        <f t="shared" si="45"/>
        <v>#VALUE!</v>
      </c>
      <c r="BG198" s="56" t="e">
        <f>IF(BE198="否",0,AF198*(1-VLOOKUP(X198,折旧码!B:D,3,FALSE))/BC198)</f>
        <v>#VALUE!</v>
      </c>
      <c r="BH198" s="56" t="e">
        <f t="shared" si="46"/>
        <v>#VALUE!</v>
      </c>
      <c r="BI198" s="4" t="e">
        <f>IF(OR(BE198="否",BC198&lt;=BD198),ROUND(AF198-ABS(AG198)-ABS(AI198)-AF198*VLOOKUP(X198,折旧码!B:D,3,FALSE),2)=0,ROUND(AF198-ABS(AG198)-ABS(AI198)-AF198*VLOOKUP(X198,折旧码!B:D,3,FALSE),2)&lt;&gt;0)</f>
        <v>#VALUE!</v>
      </c>
      <c r="BJ198" s="4" t="e">
        <f>ROUND(AF198-ABS(AG198)-ABS(AI198)-AF198*VLOOKUP(X198,折旧码!B:D,3,FALSE),2)</f>
        <v>#N/A</v>
      </c>
    </row>
    <row r="199" spans="1:62" x14ac:dyDescent="0.35">
      <c r="A199" s="3"/>
      <c r="B199" s="3"/>
      <c r="C199" s="3"/>
      <c r="D199" s="3"/>
      <c r="E199" s="3"/>
      <c r="F199" s="3"/>
      <c r="G199" s="3"/>
      <c r="H199" s="3"/>
      <c r="I199" s="8"/>
      <c r="J199" s="8"/>
      <c r="K199" s="8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8"/>
      <c r="AE199" s="8"/>
      <c r="AF199" s="3"/>
      <c r="AG199" s="3"/>
      <c r="AH199" s="3"/>
      <c r="AI199" s="3"/>
      <c r="AJ199" s="3"/>
      <c r="AK199" s="3"/>
      <c r="AL199" s="3"/>
      <c r="AM199" s="3"/>
      <c r="AN199" s="4" t="b">
        <f>COUNTIF(资产分类!B:B,以前年度!A199)=1</f>
        <v>0</v>
      </c>
      <c r="AO199" s="4" t="b">
        <f>COUNTIF(单位编码!C:C,H199)=1</f>
        <v>0</v>
      </c>
      <c r="AP199" s="4" t="e">
        <f t="shared" si="37"/>
        <v>#VALUE!</v>
      </c>
      <c r="AQ199" s="4" t="b">
        <f>COUNTIF(业务范围!B:B,以前年度!L199)=1</f>
        <v>0</v>
      </c>
      <c r="AR199" s="4" t="b">
        <f>COUNTIF(成本中心!B:B,以前年度!M199)=1</f>
        <v>0</v>
      </c>
      <c r="AS199" s="4" t="b">
        <f>COUNTIF(成本中心!B:B,以前年度!N199)=1</f>
        <v>0</v>
      </c>
      <c r="AT199" s="4" t="b">
        <f>COUNTIF(资产状态!B:B,Q199)=1</f>
        <v>0</v>
      </c>
      <c r="AU199" s="4" t="b">
        <f>COUNTIF(资产增加、减少方式!B:C,以前年度!R199)=1</f>
        <v>0</v>
      </c>
      <c r="AV199" s="4" t="b">
        <f t="shared" si="38"/>
        <v>1</v>
      </c>
      <c r="AW199" s="4" t="b">
        <f>COUNTIF(折旧码!B:B,以前年度!X199)=1</f>
        <v>0</v>
      </c>
      <c r="AX199" s="5" t="b">
        <f t="shared" si="39"/>
        <v>0</v>
      </c>
      <c r="AY199" s="59" t="e">
        <f>IF(((2015-LEFT(AD199,4))*12+12-MID(AD199,5,2)+1)/(Z199*12+AB199)&gt;1,AF199*(1-VLOOKUP(X199,折旧码!B:D,3,FALSE)),AF199*(1-VLOOKUP(X199,折旧码!B:D,3,FALSE))*((2015-LEFT(AD199,4))*12+12-MID(AD199,5,2)+1)/(Z199*12+AB199))</f>
        <v>#VALUE!</v>
      </c>
      <c r="AZ199" s="60" t="e">
        <f t="shared" si="40"/>
        <v>#VALUE!</v>
      </c>
      <c r="BA199" s="5" t="e">
        <f>IF(((2015-LEFT(AD199,4))*12+12-MID(AD199,5,2)+1)/(Z199*12+AB199)&gt;1,0, AF199*(1-VLOOKUP(X199,折旧码!B:D,3,FALSE))*(12/(Z199*12+AB199)))</f>
        <v>#VALUE!</v>
      </c>
      <c r="BB199" s="2" t="e">
        <f t="shared" si="41"/>
        <v>#VALUE!</v>
      </c>
      <c r="BC199" s="2">
        <f t="shared" si="42"/>
        <v>0</v>
      </c>
      <c r="BD199" s="2" t="e">
        <f t="shared" si="43"/>
        <v>#VALUE!</v>
      </c>
      <c r="BE199" s="4" t="e">
        <f t="shared" si="44"/>
        <v>#VALUE!</v>
      </c>
      <c r="BF199" s="56" t="e">
        <f t="shared" si="45"/>
        <v>#VALUE!</v>
      </c>
      <c r="BG199" s="56" t="e">
        <f>IF(BE199="否",0,AF199*(1-VLOOKUP(X199,折旧码!B:D,3,FALSE))/BC199)</f>
        <v>#VALUE!</v>
      </c>
      <c r="BH199" s="56" t="e">
        <f t="shared" si="46"/>
        <v>#VALUE!</v>
      </c>
      <c r="BI199" s="4" t="e">
        <f>IF(OR(BE199="否",BC199&lt;=BD199),ROUND(AF199-ABS(AG199)-ABS(AI199)-AF199*VLOOKUP(X199,折旧码!B:D,3,FALSE),2)=0,ROUND(AF199-ABS(AG199)-ABS(AI199)-AF199*VLOOKUP(X199,折旧码!B:D,3,FALSE),2)&lt;&gt;0)</f>
        <v>#VALUE!</v>
      </c>
      <c r="BJ199" s="4" t="e">
        <f>ROUND(AF199-ABS(AG199)-ABS(AI199)-AF199*VLOOKUP(X199,折旧码!B:D,3,FALSE),2)</f>
        <v>#N/A</v>
      </c>
    </row>
    <row r="200" spans="1:62" x14ac:dyDescent="0.35">
      <c r="A200" s="3"/>
      <c r="B200" s="3"/>
      <c r="C200" s="3"/>
      <c r="D200" s="3"/>
      <c r="E200" s="3"/>
      <c r="F200" s="3"/>
      <c r="G200" s="3"/>
      <c r="H200" s="3"/>
      <c r="I200" s="8"/>
      <c r="J200" s="8"/>
      <c r="K200" s="8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8"/>
      <c r="AE200" s="8"/>
      <c r="AF200" s="3"/>
      <c r="AG200" s="3"/>
      <c r="AH200" s="3"/>
      <c r="AI200" s="3"/>
      <c r="AJ200" s="3"/>
      <c r="AK200" s="3"/>
      <c r="AL200" s="3"/>
      <c r="AM200" s="3"/>
      <c r="AN200" s="4" t="b">
        <f>COUNTIF(资产分类!B:B,以前年度!A200)=1</f>
        <v>0</v>
      </c>
      <c r="AO200" s="4" t="b">
        <f>COUNTIF(单位编码!C:C,H200)=1</f>
        <v>0</v>
      </c>
      <c r="AP200" s="4" t="e">
        <f t="shared" si="37"/>
        <v>#VALUE!</v>
      </c>
      <c r="AQ200" s="4" t="b">
        <f>COUNTIF(业务范围!B:B,以前年度!L200)=1</f>
        <v>0</v>
      </c>
      <c r="AR200" s="4" t="b">
        <f>COUNTIF(成本中心!B:B,以前年度!M200)=1</f>
        <v>0</v>
      </c>
      <c r="AS200" s="4" t="b">
        <f>COUNTIF(成本中心!B:B,以前年度!N200)=1</f>
        <v>0</v>
      </c>
      <c r="AT200" s="4" t="b">
        <f>COUNTIF(资产状态!B:B,Q200)=1</f>
        <v>0</v>
      </c>
      <c r="AU200" s="4" t="b">
        <f>COUNTIF(资产增加、减少方式!B:C,以前年度!R200)=1</f>
        <v>0</v>
      </c>
      <c r="AV200" s="4" t="b">
        <f t="shared" si="38"/>
        <v>1</v>
      </c>
      <c r="AW200" s="4" t="b">
        <f>COUNTIF(折旧码!B:B,以前年度!X200)=1</f>
        <v>0</v>
      </c>
      <c r="AX200" s="5" t="b">
        <f t="shared" si="39"/>
        <v>0</v>
      </c>
      <c r="AY200" s="59" t="e">
        <f>IF(((2015-LEFT(AD200,4))*12+12-MID(AD200,5,2)+1)/(Z200*12+AB200)&gt;1,AF200*(1-VLOOKUP(X200,折旧码!B:D,3,FALSE)),AF200*(1-VLOOKUP(X200,折旧码!B:D,3,FALSE))*((2015-LEFT(AD200,4))*12+12-MID(AD200,5,2)+1)/(Z200*12+AB200))</f>
        <v>#VALUE!</v>
      </c>
      <c r="AZ200" s="60" t="e">
        <f t="shared" si="40"/>
        <v>#VALUE!</v>
      </c>
      <c r="BA200" s="5" t="e">
        <f>IF(((2015-LEFT(AD200,4))*12+12-MID(AD200,5,2)+1)/(Z200*12+AB200)&gt;1,0, AF200*(1-VLOOKUP(X200,折旧码!B:D,3,FALSE))*(12/(Z200*12+AB200)))</f>
        <v>#VALUE!</v>
      </c>
      <c r="BB200" s="2" t="e">
        <f t="shared" si="41"/>
        <v>#VALUE!</v>
      </c>
      <c r="BC200" s="2">
        <f t="shared" si="42"/>
        <v>0</v>
      </c>
      <c r="BD200" s="2" t="e">
        <f t="shared" si="43"/>
        <v>#VALUE!</v>
      </c>
      <c r="BE200" s="4" t="e">
        <f t="shared" si="44"/>
        <v>#VALUE!</v>
      </c>
      <c r="BF200" s="56" t="e">
        <f t="shared" si="45"/>
        <v>#VALUE!</v>
      </c>
      <c r="BG200" s="56" t="e">
        <f>IF(BE200="否",0,AF200*(1-VLOOKUP(X200,折旧码!B:D,3,FALSE))/BC200)</f>
        <v>#VALUE!</v>
      </c>
      <c r="BH200" s="56" t="e">
        <f t="shared" si="46"/>
        <v>#VALUE!</v>
      </c>
      <c r="BI200" s="4" t="e">
        <f>IF(OR(BE200="否",BC200&lt;=BD200),ROUND(AF200-ABS(AG200)-ABS(AI200)-AF200*VLOOKUP(X200,折旧码!B:D,3,FALSE),2)=0,ROUND(AF200-ABS(AG200)-ABS(AI200)-AF200*VLOOKUP(X200,折旧码!B:D,3,FALSE),2)&lt;&gt;0)</f>
        <v>#VALUE!</v>
      </c>
      <c r="BJ200" s="4" t="e">
        <f>ROUND(AF200-ABS(AG200)-ABS(AI200)-AF200*VLOOKUP(X200,折旧码!B:D,3,FALSE),2)</f>
        <v>#N/A</v>
      </c>
    </row>
    <row r="201" spans="1:62" x14ac:dyDescent="0.35">
      <c r="A201" s="3"/>
      <c r="B201" s="3"/>
      <c r="C201" s="3"/>
      <c r="D201" s="3"/>
      <c r="E201" s="3"/>
      <c r="F201" s="3"/>
      <c r="G201" s="3"/>
      <c r="H201" s="3"/>
      <c r="I201" s="8"/>
      <c r="J201" s="8"/>
      <c r="K201" s="8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8"/>
      <c r="AE201" s="8"/>
      <c r="AF201" s="3"/>
      <c r="AG201" s="3"/>
      <c r="AH201" s="3"/>
      <c r="AI201" s="3"/>
      <c r="AJ201" s="3"/>
      <c r="AK201" s="3"/>
      <c r="AL201" s="3"/>
      <c r="AM201" s="3"/>
      <c r="AN201" s="4" t="b">
        <f>COUNTIF(资产分类!B:B,以前年度!A201)=1</f>
        <v>0</v>
      </c>
      <c r="AO201" s="4" t="b">
        <f>COUNTIF(单位编码!C:C,H201)=1</f>
        <v>0</v>
      </c>
      <c r="AP201" s="4" t="e">
        <f t="shared" si="37"/>
        <v>#VALUE!</v>
      </c>
      <c r="AQ201" s="4" t="b">
        <f>COUNTIF(业务范围!B:B,以前年度!L201)=1</f>
        <v>0</v>
      </c>
      <c r="AR201" s="4" t="b">
        <f>COUNTIF(成本中心!B:B,以前年度!M201)=1</f>
        <v>0</v>
      </c>
      <c r="AS201" s="4" t="b">
        <f>COUNTIF(成本中心!B:B,以前年度!N201)=1</f>
        <v>0</v>
      </c>
      <c r="AT201" s="4" t="b">
        <f>COUNTIF(资产状态!B:B,Q201)=1</f>
        <v>0</v>
      </c>
      <c r="AU201" s="4" t="b">
        <f>COUNTIF(资产增加、减少方式!B:C,以前年度!R201)=1</f>
        <v>0</v>
      </c>
      <c r="AV201" s="4" t="b">
        <f t="shared" si="38"/>
        <v>1</v>
      </c>
      <c r="AW201" s="4" t="b">
        <f>COUNTIF(折旧码!B:B,以前年度!X201)=1</f>
        <v>0</v>
      </c>
      <c r="AX201" s="5" t="b">
        <f t="shared" si="39"/>
        <v>0</v>
      </c>
      <c r="AY201" s="59" t="e">
        <f>IF(((2015-LEFT(AD201,4))*12+12-MID(AD201,5,2)+1)/(Z201*12+AB201)&gt;1,AF201*(1-VLOOKUP(X201,折旧码!B:D,3,FALSE)),AF201*(1-VLOOKUP(X201,折旧码!B:D,3,FALSE))*((2015-LEFT(AD201,4))*12+12-MID(AD201,5,2)+1)/(Z201*12+AB201))</f>
        <v>#VALUE!</v>
      </c>
      <c r="AZ201" s="60" t="e">
        <f t="shared" si="40"/>
        <v>#VALUE!</v>
      </c>
      <c r="BA201" s="5" t="e">
        <f>IF(((2015-LEFT(AD201,4))*12+12-MID(AD201,5,2)+1)/(Z201*12+AB201)&gt;1,0, AF201*(1-VLOOKUP(X201,折旧码!B:D,3,FALSE))*(12/(Z201*12+AB201)))</f>
        <v>#VALUE!</v>
      </c>
      <c r="BB201" s="2" t="e">
        <f t="shared" si="41"/>
        <v>#VALUE!</v>
      </c>
      <c r="BC201" s="2">
        <f t="shared" si="42"/>
        <v>0</v>
      </c>
      <c r="BD201" s="2" t="e">
        <f t="shared" si="43"/>
        <v>#VALUE!</v>
      </c>
      <c r="BE201" s="4" t="e">
        <f t="shared" si="44"/>
        <v>#VALUE!</v>
      </c>
      <c r="BF201" s="56" t="e">
        <f t="shared" si="45"/>
        <v>#VALUE!</v>
      </c>
      <c r="BG201" s="56" t="e">
        <f>IF(BE201="否",0,AF201*(1-VLOOKUP(X201,折旧码!B:D,3,FALSE))/BC201)</f>
        <v>#VALUE!</v>
      </c>
      <c r="BH201" s="56" t="e">
        <f t="shared" si="46"/>
        <v>#VALUE!</v>
      </c>
      <c r="BI201" s="4" t="e">
        <f>IF(OR(BE201="否",BC201&lt;=BD201),ROUND(AF201-ABS(AG201)-ABS(AI201)-AF201*VLOOKUP(X201,折旧码!B:D,3,FALSE),2)=0,ROUND(AF201-ABS(AG201)-ABS(AI201)-AF201*VLOOKUP(X201,折旧码!B:D,3,FALSE),2)&lt;&gt;0)</f>
        <v>#VALUE!</v>
      </c>
      <c r="BJ201" s="4" t="e">
        <f>ROUND(AF201-ABS(AG201)-ABS(AI201)-AF201*VLOOKUP(X201,折旧码!B:D,3,FALSE),2)</f>
        <v>#N/A</v>
      </c>
    </row>
    <row r="202" spans="1:62" x14ac:dyDescent="0.35">
      <c r="A202" s="3"/>
      <c r="B202" s="3"/>
      <c r="C202" s="3"/>
      <c r="D202" s="3"/>
      <c r="E202" s="3"/>
      <c r="F202" s="3"/>
      <c r="G202" s="3"/>
      <c r="H202" s="3"/>
      <c r="I202" s="8"/>
      <c r="J202" s="8"/>
      <c r="K202" s="8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8"/>
      <c r="AE202" s="8"/>
      <c r="AF202" s="3"/>
      <c r="AG202" s="3"/>
      <c r="AH202" s="3"/>
      <c r="AI202" s="3"/>
      <c r="AJ202" s="3"/>
      <c r="AK202" s="3"/>
      <c r="AL202" s="3"/>
      <c r="AM202" s="3"/>
      <c r="AN202" s="4" t="b">
        <f>COUNTIF(资产分类!B:B,以前年度!A202)=1</f>
        <v>0</v>
      </c>
      <c r="AO202" s="4" t="b">
        <f>COUNTIF(单位编码!C:C,H202)=1</f>
        <v>0</v>
      </c>
      <c r="AP202" s="4" t="e">
        <f t="shared" si="37"/>
        <v>#VALUE!</v>
      </c>
      <c r="AQ202" s="4" t="b">
        <f>COUNTIF(业务范围!B:B,以前年度!L202)=1</f>
        <v>0</v>
      </c>
      <c r="AR202" s="4" t="b">
        <f>COUNTIF(成本中心!B:B,以前年度!M202)=1</f>
        <v>0</v>
      </c>
      <c r="AS202" s="4" t="b">
        <f>COUNTIF(成本中心!B:B,以前年度!N202)=1</f>
        <v>0</v>
      </c>
      <c r="AT202" s="4" t="b">
        <f>COUNTIF(资产状态!B:B,Q202)=1</f>
        <v>0</v>
      </c>
      <c r="AU202" s="4" t="b">
        <f>COUNTIF(资产增加、减少方式!B:C,以前年度!R202)=1</f>
        <v>0</v>
      </c>
      <c r="AV202" s="4" t="b">
        <f t="shared" si="38"/>
        <v>1</v>
      </c>
      <c r="AW202" s="4" t="b">
        <f>COUNTIF(折旧码!B:B,以前年度!X202)=1</f>
        <v>0</v>
      </c>
      <c r="AX202" s="5" t="b">
        <f t="shared" si="39"/>
        <v>0</v>
      </c>
      <c r="AY202" s="59" t="e">
        <f>IF(((2015-LEFT(AD202,4))*12+12-MID(AD202,5,2)+1)/(Z202*12+AB202)&gt;1,AF202*(1-VLOOKUP(X202,折旧码!B:D,3,FALSE)),AF202*(1-VLOOKUP(X202,折旧码!B:D,3,FALSE))*((2015-LEFT(AD202,4))*12+12-MID(AD202,5,2)+1)/(Z202*12+AB202))</f>
        <v>#VALUE!</v>
      </c>
      <c r="AZ202" s="60" t="e">
        <f t="shared" si="40"/>
        <v>#VALUE!</v>
      </c>
      <c r="BA202" s="5" t="e">
        <f>IF(((2015-LEFT(AD202,4))*12+12-MID(AD202,5,2)+1)/(Z202*12+AB202)&gt;1,0, AF202*(1-VLOOKUP(X202,折旧码!B:D,3,FALSE))*(12/(Z202*12+AB202)))</f>
        <v>#VALUE!</v>
      </c>
      <c r="BB202" s="2" t="e">
        <f t="shared" si="41"/>
        <v>#VALUE!</v>
      </c>
      <c r="BC202" s="2">
        <f t="shared" si="42"/>
        <v>0</v>
      </c>
      <c r="BD202" s="2" t="e">
        <f t="shared" si="43"/>
        <v>#VALUE!</v>
      </c>
      <c r="BE202" s="4" t="e">
        <f t="shared" si="44"/>
        <v>#VALUE!</v>
      </c>
      <c r="BF202" s="56" t="e">
        <f t="shared" si="45"/>
        <v>#VALUE!</v>
      </c>
      <c r="BG202" s="56" t="e">
        <f>IF(BE202="否",0,AF202*(1-VLOOKUP(X202,折旧码!B:D,3,FALSE))/BC202)</f>
        <v>#VALUE!</v>
      </c>
      <c r="BH202" s="56" t="e">
        <f t="shared" si="46"/>
        <v>#VALUE!</v>
      </c>
      <c r="BI202" s="4" t="e">
        <f>IF(OR(BE202="否",BC202&lt;=BD202),ROUND(AF202-ABS(AG202)-ABS(AI202)-AF202*VLOOKUP(X202,折旧码!B:D,3,FALSE),2)=0,ROUND(AF202-ABS(AG202)-ABS(AI202)-AF202*VLOOKUP(X202,折旧码!B:D,3,FALSE),2)&lt;&gt;0)</f>
        <v>#VALUE!</v>
      </c>
      <c r="BJ202" s="4" t="e">
        <f>ROUND(AF202-ABS(AG202)-ABS(AI202)-AF202*VLOOKUP(X202,折旧码!B:D,3,FALSE),2)</f>
        <v>#N/A</v>
      </c>
    </row>
    <row r="203" spans="1:62" x14ac:dyDescent="0.35">
      <c r="A203" s="3"/>
      <c r="B203" s="3"/>
      <c r="C203" s="3"/>
      <c r="D203" s="3"/>
      <c r="E203" s="3"/>
      <c r="F203" s="3"/>
      <c r="G203" s="3"/>
      <c r="H203" s="3"/>
      <c r="I203" s="8"/>
      <c r="J203" s="8"/>
      <c r="K203" s="8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8"/>
      <c r="AE203" s="8"/>
      <c r="AF203" s="3"/>
      <c r="AG203" s="3"/>
      <c r="AH203" s="3"/>
      <c r="AI203" s="3"/>
      <c r="AJ203" s="3"/>
      <c r="AK203" s="3"/>
      <c r="AL203" s="3"/>
      <c r="AM203" s="3"/>
      <c r="AN203" s="4" t="b">
        <f>COUNTIF(资产分类!B:B,以前年度!A203)=1</f>
        <v>0</v>
      </c>
      <c r="AO203" s="4" t="b">
        <f>COUNTIF(单位编码!C:C,H203)=1</f>
        <v>0</v>
      </c>
      <c r="AP203" s="4" t="e">
        <f t="shared" si="37"/>
        <v>#VALUE!</v>
      </c>
      <c r="AQ203" s="4" t="b">
        <f>COUNTIF(业务范围!B:B,以前年度!L203)=1</f>
        <v>0</v>
      </c>
      <c r="AR203" s="4" t="b">
        <f>COUNTIF(成本中心!B:B,以前年度!M203)=1</f>
        <v>0</v>
      </c>
      <c r="AS203" s="4" t="b">
        <f>COUNTIF(成本中心!B:B,以前年度!N203)=1</f>
        <v>0</v>
      </c>
      <c r="AT203" s="4" t="b">
        <f>COUNTIF(资产状态!B:B,Q203)=1</f>
        <v>0</v>
      </c>
      <c r="AU203" s="4" t="b">
        <f>COUNTIF(资产增加、减少方式!B:C,以前年度!R203)=1</f>
        <v>0</v>
      </c>
      <c r="AV203" s="4" t="b">
        <f t="shared" si="38"/>
        <v>1</v>
      </c>
      <c r="AW203" s="4" t="b">
        <f>COUNTIF(折旧码!B:B,以前年度!X203)=1</f>
        <v>0</v>
      </c>
      <c r="AX203" s="5" t="b">
        <f t="shared" si="39"/>
        <v>0</v>
      </c>
      <c r="AY203" s="59" t="e">
        <f>IF(((2015-LEFT(AD203,4))*12+12-MID(AD203,5,2)+1)/(Z203*12+AB203)&gt;1,AF203*(1-VLOOKUP(X203,折旧码!B:D,3,FALSE)),AF203*(1-VLOOKUP(X203,折旧码!B:D,3,FALSE))*((2015-LEFT(AD203,4))*12+12-MID(AD203,5,2)+1)/(Z203*12+AB203))</f>
        <v>#VALUE!</v>
      </c>
      <c r="AZ203" s="60" t="e">
        <f t="shared" si="40"/>
        <v>#VALUE!</v>
      </c>
      <c r="BA203" s="5" t="e">
        <f>IF(((2015-LEFT(AD203,4))*12+12-MID(AD203,5,2)+1)/(Z203*12+AB203)&gt;1,0, AF203*(1-VLOOKUP(X203,折旧码!B:D,3,FALSE))*(12/(Z203*12+AB203)))</f>
        <v>#VALUE!</v>
      </c>
      <c r="BB203" s="2" t="e">
        <f t="shared" si="41"/>
        <v>#VALUE!</v>
      </c>
      <c r="BC203" s="2">
        <f t="shared" si="42"/>
        <v>0</v>
      </c>
      <c r="BD203" s="2" t="e">
        <f t="shared" si="43"/>
        <v>#VALUE!</v>
      </c>
      <c r="BE203" s="4" t="e">
        <f t="shared" si="44"/>
        <v>#VALUE!</v>
      </c>
      <c r="BF203" s="56" t="e">
        <f t="shared" si="45"/>
        <v>#VALUE!</v>
      </c>
      <c r="BG203" s="56" t="e">
        <f>IF(BE203="否",0,AF203*(1-VLOOKUP(X203,折旧码!B:D,3,FALSE))/BC203)</f>
        <v>#VALUE!</v>
      </c>
      <c r="BH203" s="56" t="e">
        <f t="shared" si="46"/>
        <v>#VALUE!</v>
      </c>
      <c r="BI203" s="4" t="e">
        <f>IF(OR(BE203="否",BC203&lt;=BD203),ROUND(AF203-ABS(AG203)-ABS(AI203)-AF203*VLOOKUP(X203,折旧码!B:D,3,FALSE),2)=0,ROUND(AF203-ABS(AG203)-ABS(AI203)-AF203*VLOOKUP(X203,折旧码!B:D,3,FALSE),2)&lt;&gt;0)</f>
        <v>#VALUE!</v>
      </c>
      <c r="BJ203" s="4" t="e">
        <f>ROUND(AF203-ABS(AG203)-ABS(AI203)-AF203*VLOOKUP(X203,折旧码!B:D,3,FALSE),2)</f>
        <v>#N/A</v>
      </c>
    </row>
    <row r="204" spans="1:62" x14ac:dyDescent="0.35">
      <c r="A204" s="3"/>
      <c r="B204" s="3"/>
      <c r="C204" s="3"/>
      <c r="D204" s="3"/>
      <c r="E204" s="3"/>
      <c r="F204" s="3"/>
      <c r="G204" s="3"/>
      <c r="H204" s="3"/>
      <c r="I204" s="8"/>
      <c r="J204" s="8"/>
      <c r="K204" s="8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8"/>
      <c r="AE204" s="8"/>
      <c r="AF204" s="3"/>
      <c r="AG204" s="3"/>
      <c r="AH204" s="3"/>
      <c r="AI204" s="3"/>
      <c r="AJ204" s="3"/>
      <c r="AK204" s="3"/>
      <c r="AL204" s="3"/>
      <c r="AM204" s="3"/>
      <c r="AN204" s="4" t="b">
        <f>COUNTIF(资产分类!B:B,以前年度!A204)=1</f>
        <v>0</v>
      </c>
      <c r="AO204" s="4" t="b">
        <f>COUNTIF(单位编码!C:C,H204)=1</f>
        <v>0</v>
      </c>
      <c r="AP204" s="4" t="e">
        <f t="shared" si="37"/>
        <v>#VALUE!</v>
      </c>
      <c r="AQ204" s="4" t="b">
        <f>COUNTIF(业务范围!B:B,以前年度!L204)=1</f>
        <v>0</v>
      </c>
      <c r="AR204" s="4" t="b">
        <f>COUNTIF(成本中心!B:B,以前年度!M204)=1</f>
        <v>0</v>
      </c>
      <c r="AS204" s="4" t="b">
        <f>COUNTIF(成本中心!B:B,以前年度!N204)=1</f>
        <v>0</v>
      </c>
      <c r="AT204" s="4" t="b">
        <f>COUNTIF(资产状态!B:B,Q204)=1</f>
        <v>0</v>
      </c>
      <c r="AU204" s="4" t="b">
        <f>COUNTIF(资产增加、减少方式!B:C,以前年度!R204)=1</f>
        <v>0</v>
      </c>
      <c r="AV204" s="4" t="b">
        <f t="shared" si="38"/>
        <v>1</v>
      </c>
      <c r="AW204" s="4" t="b">
        <f>COUNTIF(折旧码!B:B,以前年度!X204)=1</f>
        <v>0</v>
      </c>
      <c r="AX204" s="5" t="b">
        <f t="shared" si="39"/>
        <v>0</v>
      </c>
      <c r="AY204" s="59" t="e">
        <f>IF(((2015-LEFT(AD204,4))*12+12-MID(AD204,5,2)+1)/(Z204*12+AB204)&gt;1,AF204*(1-VLOOKUP(X204,折旧码!B:D,3,FALSE)),AF204*(1-VLOOKUP(X204,折旧码!B:D,3,FALSE))*((2015-LEFT(AD204,4))*12+12-MID(AD204,5,2)+1)/(Z204*12+AB204))</f>
        <v>#VALUE!</v>
      </c>
      <c r="AZ204" s="60" t="e">
        <f t="shared" si="40"/>
        <v>#VALUE!</v>
      </c>
      <c r="BA204" s="5" t="e">
        <f>IF(((2015-LEFT(AD204,4))*12+12-MID(AD204,5,2)+1)/(Z204*12+AB204)&gt;1,0, AF204*(1-VLOOKUP(X204,折旧码!B:D,3,FALSE))*(12/(Z204*12+AB204)))</f>
        <v>#VALUE!</v>
      </c>
      <c r="BB204" s="2" t="e">
        <f t="shared" si="41"/>
        <v>#VALUE!</v>
      </c>
      <c r="BC204" s="2">
        <f t="shared" si="42"/>
        <v>0</v>
      </c>
      <c r="BD204" s="2" t="e">
        <f t="shared" si="43"/>
        <v>#VALUE!</v>
      </c>
      <c r="BE204" s="4" t="e">
        <f t="shared" si="44"/>
        <v>#VALUE!</v>
      </c>
      <c r="BF204" s="56" t="e">
        <f t="shared" si="45"/>
        <v>#VALUE!</v>
      </c>
      <c r="BG204" s="56" t="e">
        <f>IF(BE204="否",0,AF204*(1-VLOOKUP(X204,折旧码!B:D,3,FALSE))/BC204)</f>
        <v>#VALUE!</v>
      </c>
      <c r="BH204" s="56" t="e">
        <f t="shared" si="46"/>
        <v>#VALUE!</v>
      </c>
      <c r="BI204" s="4" t="e">
        <f>IF(OR(BE204="否",BC204&lt;=BD204),ROUND(AF204-ABS(AG204)-ABS(AI204)-AF204*VLOOKUP(X204,折旧码!B:D,3,FALSE),2)=0,ROUND(AF204-ABS(AG204)-ABS(AI204)-AF204*VLOOKUP(X204,折旧码!B:D,3,FALSE),2)&lt;&gt;0)</f>
        <v>#VALUE!</v>
      </c>
      <c r="BJ204" s="4" t="e">
        <f>ROUND(AF204-ABS(AG204)-ABS(AI204)-AF204*VLOOKUP(X204,折旧码!B:D,3,FALSE),2)</f>
        <v>#N/A</v>
      </c>
    </row>
    <row r="205" spans="1:62" x14ac:dyDescent="0.35">
      <c r="A205" s="3"/>
      <c r="B205" s="3"/>
      <c r="C205" s="3"/>
      <c r="D205" s="3"/>
      <c r="E205" s="3"/>
      <c r="F205" s="3"/>
      <c r="G205" s="3"/>
      <c r="H205" s="3"/>
      <c r="I205" s="8"/>
      <c r="J205" s="8"/>
      <c r="K205" s="8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8"/>
      <c r="AE205" s="8"/>
      <c r="AF205" s="3"/>
      <c r="AG205" s="3"/>
      <c r="AH205" s="3"/>
      <c r="AI205" s="3"/>
      <c r="AJ205" s="3"/>
      <c r="AK205" s="3"/>
      <c r="AL205" s="3"/>
      <c r="AM205" s="3"/>
      <c r="AN205" s="4" t="b">
        <f>COUNTIF(资产分类!B:B,以前年度!A205)=1</f>
        <v>0</v>
      </c>
      <c r="AO205" s="4" t="b">
        <f>COUNTIF(单位编码!C:C,H205)=1</f>
        <v>0</v>
      </c>
      <c r="AP205" s="4" t="e">
        <f t="shared" si="37"/>
        <v>#VALUE!</v>
      </c>
      <c r="AQ205" s="4" t="b">
        <f>COUNTIF(业务范围!B:B,以前年度!L205)=1</f>
        <v>0</v>
      </c>
      <c r="AR205" s="4" t="b">
        <f>COUNTIF(成本中心!B:B,以前年度!M205)=1</f>
        <v>0</v>
      </c>
      <c r="AS205" s="4" t="b">
        <f>COUNTIF(成本中心!B:B,以前年度!N205)=1</f>
        <v>0</v>
      </c>
      <c r="AT205" s="4" t="b">
        <f>COUNTIF(资产状态!B:B,Q205)=1</f>
        <v>0</v>
      </c>
      <c r="AU205" s="4" t="b">
        <f>COUNTIF(资产增加、减少方式!B:C,以前年度!R205)=1</f>
        <v>0</v>
      </c>
      <c r="AV205" s="4" t="b">
        <f t="shared" si="38"/>
        <v>1</v>
      </c>
      <c r="AW205" s="4" t="b">
        <f>COUNTIF(折旧码!B:B,以前年度!X205)=1</f>
        <v>0</v>
      </c>
      <c r="AX205" s="5" t="b">
        <f t="shared" si="39"/>
        <v>0</v>
      </c>
      <c r="AY205" s="59" t="e">
        <f>IF(((2015-LEFT(AD205,4))*12+12-MID(AD205,5,2)+1)/(Z205*12+AB205)&gt;1,AF205*(1-VLOOKUP(X205,折旧码!B:D,3,FALSE)),AF205*(1-VLOOKUP(X205,折旧码!B:D,3,FALSE))*((2015-LEFT(AD205,4))*12+12-MID(AD205,5,2)+1)/(Z205*12+AB205))</f>
        <v>#VALUE!</v>
      </c>
      <c r="AZ205" s="60" t="e">
        <f t="shared" si="40"/>
        <v>#VALUE!</v>
      </c>
      <c r="BA205" s="5" t="e">
        <f>IF(((2015-LEFT(AD205,4))*12+12-MID(AD205,5,2)+1)/(Z205*12+AB205)&gt;1,0, AF205*(1-VLOOKUP(X205,折旧码!B:D,3,FALSE))*(12/(Z205*12+AB205)))</f>
        <v>#VALUE!</v>
      </c>
      <c r="BB205" s="2" t="e">
        <f t="shared" si="41"/>
        <v>#VALUE!</v>
      </c>
      <c r="BC205" s="2">
        <f t="shared" si="42"/>
        <v>0</v>
      </c>
      <c r="BD205" s="2" t="e">
        <f t="shared" si="43"/>
        <v>#VALUE!</v>
      </c>
      <c r="BE205" s="4" t="e">
        <f t="shared" si="44"/>
        <v>#VALUE!</v>
      </c>
      <c r="BF205" s="56" t="e">
        <f t="shared" si="45"/>
        <v>#VALUE!</v>
      </c>
      <c r="BG205" s="56" t="e">
        <f>IF(BE205="否",0,AF205*(1-VLOOKUP(X205,折旧码!B:D,3,FALSE))/BC205)</f>
        <v>#VALUE!</v>
      </c>
      <c r="BH205" s="56" t="e">
        <f t="shared" si="46"/>
        <v>#VALUE!</v>
      </c>
      <c r="BI205" s="4" t="e">
        <f>IF(OR(BE205="否",BC205&lt;=BD205),ROUND(AF205-ABS(AG205)-ABS(AI205)-AF205*VLOOKUP(X205,折旧码!B:D,3,FALSE),2)=0,ROUND(AF205-ABS(AG205)-ABS(AI205)-AF205*VLOOKUP(X205,折旧码!B:D,3,FALSE),2)&lt;&gt;0)</f>
        <v>#VALUE!</v>
      </c>
      <c r="BJ205" s="4" t="e">
        <f>ROUND(AF205-ABS(AG205)-ABS(AI205)-AF205*VLOOKUP(X205,折旧码!B:D,3,FALSE),2)</f>
        <v>#N/A</v>
      </c>
    </row>
    <row r="206" spans="1:62" x14ac:dyDescent="0.35">
      <c r="A206" s="3"/>
      <c r="B206" s="3"/>
      <c r="C206" s="3"/>
      <c r="D206" s="3"/>
      <c r="E206" s="3"/>
      <c r="F206" s="3"/>
      <c r="G206" s="3"/>
      <c r="H206" s="3"/>
      <c r="I206" s="8"/>
      <c r="J206" s="8"/>
      <c r="K206" s="8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8"/>
      <c r="AE206" s="8"/>
      <c r="AF206" s="3"/>
      <c r="AG206" s="3"/>
      <c r="AH206" s="3"/>
      <c r="AI206" s="3"/>
      <c r="AJ206" s="3"/>
      <c r="AK206" s="3"/>
      <c r="AL206" s="3"/>
      <c r="AM206" s="3"/>
      <c r="AN206" s="4" t="b">
        <f>COUNTIF(资产分类!B:B,以前年度!A206)=1</f>
        <v>0</v>
      </c>
      <c r="AO206" s="4" t="b">
        <f>COUNTIF(单位编码!C:C,H206)=1</f>
        <v>0</v>
      </c>
      <c r="AP206" s="4" t="e">
        <f t="shared" si="37"/>
        <v>#VALUE!</v>
      </c>
      <c r="AQ206" s="4" t="b">
        <f>COUNTIF(业务范围!B:B,以前年度!L206)=1</f>
        <v>0</v>
      </c>
      <c r="AR206" s="4" t="b">
        <f>COUNTIF(成本中心!B:B,以前年度!M206)=1</f>
        <v>0</v>
      </c>
      <c r="AS206" s="4" t="b">
        <f>COUNTIF(成本中心!B:B,以前年度!N206)=1</f>
        <v>0</v>
      </c>
      <c r="AT206" s="4" t="b">
        <f>COUNTIF(资产状态!B:B,Q206)=1</f>
        <v>0</v>
      </c>
      <c r="AU206" s="4" t="b">
        <f>COUNTIF(资产增加、减少方式!B:C,以前年度!R206)=1</f>
        <v>0</v>
      </c>
      <c r="AV206" s="4" t="b">
        <f t="shared" si="38"/>
        <v>1</v>
      </c>
      <c r="AW206" s="4" t="b">
        <f>COUNTIF(折旧码!B:B,以前年度!X206)=1</f>
        <v>0</v>
      </c>
      <c r="AX206" s="5" t="b">
        <f t="shared" si="39"/>
        <v>0</v>
      </c>
      <c r="AY206" s="59" t="e">
        <f>IF(((2015-LEFT(AD206,4))*12+12-MID(AD206,5,2)+1)/(Z206*12+AB206)&gt;1,AF206*(1-VLOOKUP(X206,折旧码!B:D,3,FALSE)),AF206*(1-VLOOKUP(X206,折旧码!B:D,3,FALSE))*((2015-LEFT(AD206,4))*12+12-MID(AD206,5,2)+1)/(Z206*12+AB206))</f>
        <v>#VALUE!</v>
      </c>
      <c r="AZ206" s="60" t="e">
        <f t="shared" si="40"/>
        <v>#VALUE!</v>
      </c>
      <c r="BA206" s="5" t="e">
        <f>IF(((2015-LEFT(AD206,4))*12+12-MID(AD206,5,2)+1)/(Z206*12+AB206)&gt;1,0, AF206*(1-VLOOKUP(X206,折旧码!B:D,3,FALSE))*(12/(Z206*12+AB206)))</f>
        <v>#VALUE!</v>
      </c>
      <c r="BB206" s="2" t="e">
        <f t="shared" si="41"/>
        <v>#VALUE!</v>
      </c>
      <c r="BC206" s="2">
        <f t="shared" si="42"/>
        <v>0</v>
      </c>
      <c r="BD206" s="2" t="e">
        <f t="shared" si="43"/>
        <v>#VALUE!</v>
      </c>
      <c r="BE206" s="4" t="e">
        <f t="shared" si="44"/>
        <v>#VALUE!</v>
      </c>
      <c r="BF206" s="56" t="e">
        <f t="shared" si="45"/>
        <v>#VALUE!</v>
      </c>
      <c r="BG206" s="56" t="e">
        <f>IF(BE206="否",0,AF206*(1-VLOOKUP(X206,折旧码!B:D,3,FALSE))/BC206)</f>
        <v>#VALUE!</v>
      </c>
      <c r="BH206" s="56" t="e">
        <f t="shared" si="46"/>
        <v>#VALUE!</v>
      </c>
      <c r="BI206" s="4" t="e">
        <f>IF(OR(BE206="否",BC206&lt;=BD206),ROUND(AF206-ABS(AG206)-ABS(AI206)-AF206*VLOOKUP(X206,折旧码!B:D,3,FALSE),2)=0,ROUND(AF206-ABS(AG206)-ABS(AI206)-AF206*VLOOKUP(X206,折旧码!B:D,3,FALSE),2)&lt;&gt;0)</f>
        <v>#VALUE!</v>
      </c>
      <c r="BJ206" s="4" t="e">
        <f>ROUND(AF206-ABS(AG206)-ABS(AI206)-AF206*VLOOKUP(X206,折旧码!B:D,3,FALSE),2)</f>
        <v>#N/A</v>
      </c>
    </row>
    <row r="207" spans="1:62" x14ac:dyDescent="0.35">
      <c r="A207" s="3"/>
      <c r="B207" s="3"/>
      <c r="C207" s="3"/>
      <c r="D207" s="3"/>
      <c r="E207" s="3"/>
      <c r="F207" s="3"/>
      <c r="G207" s="3"/>
      <c r="H207" s="3"/>
      <c r="I207" s="8"/>
      <c r="J207" s="8"/>
      <c r="K207" s="8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8"/>
      <c r="AE207" s="8"/>
      <c r="AF207" s="3"/>
      <c r="AG207" s="3"/>
      <c r="AH207" s="3"/>
      <c r="AI207" s="3"/>
      <c r="AJ207" s="3"/>
      <c r="AK207" s="3"/>
      <c r="AL207" s="3"/>
      <c r="AM207" s="3"/>
      <c r="AN207" s="4" t="b">
        <f>COUNTIF(资产分类!B:B,以前年度!A207)=1</f>
        <v>0</v>
      </c>
      <c r="AO207" s="4" t="b">
        <f>COUNTIF(单位编码!C:C,H207)=1</f>
        <v>0</v>
      </c>
      <c r="AP207" s="4" t="e">
        <f t="shared" si="37"/>
        <v>#VALUE!</v>
      </c>
      <c r="AQ207" s="4" t="b">
        <f>COUNTIF(业务范围!B:B,以前年度!L207)=1</f>
        <v>0</v>
      </c>
      <c r="AR207" s="4" t="b">
        <f>COUNTIF(成本中心!B:B,以前年度!M207)=1</f>
        <v>0</v>
      </c>
      <c r="AS207" s="4" t="b">
        <f>COUNTIF(成本中心!B:B,以前年度!N207)=1</f>
        <v>0</v>
      </c>
      <c r="AT207" s="4" t="b">
        <f>COUNTIF(资产状态!B:B,Q207)=1</f>
        <v>0</v>
      </c>
      <c r="AU207" s="4" t="b">
        <f>COUNTIF(资产增加、减少方式!B:C,以前年度!R207)=1</f>
        <v>0</v>
      </c>
      <c r="AV207" s="4" t="b">
        <f t="shared" si="38"/>
        <v>1</v>
      </c>
      <c r="AW207" s="4" t="b">
        <f>COUNTIF(折旧码!B:B,以前年度!X207)=1</f>
        <v>0</v>
      </c>
      <c r="AX207" s="5" t="b">
        <f t="shared" si="39"/>
        <v>0</v>
      </c>
      <c r="AY207" s="59" t="e">
        <f>IF(((2015-LEFT(AD207,4))*12+12-MID(AD207,5,2)+1)/(Z207*12+AB207)&gt;1,AF207*(1-VLOOKUP(X207,折旧码!B:D,3,FALSE)),AF207*(1-VLOOKUP(X207,折旧码!B:D,3,FALSE))*((2015-LEFT(AD207,4))*12+12-MID(AD207,5,2)+1)/(Z207*12+AB207))</f>
        <v>#VALUE!</v>
      </c>
      <c r="AZ207" s="60" t="e">
        <f t="shared" si="40"/>
        <v>#VALUE!</v>
      </c>
      <c r="BA207" s="5" t="e">
        <f>IF(((2015-LEFT(AD207,4))*12+12-MID(AD207,5,2)+1)/(Z207*12+AB207)&gt;1,0, AF207*(1-VLOOKUP(X207,折旧码!B:D,3,FALSE))*(12/(Z207*12+AB207)))</f>
        <v>#VALUE!</v>
      </c>
      <c r="BB207" s="2" t="e">
        <f t="shared" si="41"/>
        <v>#VALUE!</v>
      </c>
      <c r="BC207" s="2">
        <f t="shared" si="42"/>
        <v>0</v>
      </c>
      <c r="BD207" s="2" t="e">
        <f t="shared" si="43"/>
        <v>#VALUE!</v>
      </c>
      <c r="BE207" s="4" t="e">
        <f t="shared" si="44"/>
        <v>#VALUE!</v>
      </c>
      <c r="BF207" s="56" t="e">
        <f t="shared" si="45"/>
        <v>#VALUE!</v>
      </c>
      <c r="BG207" s="56" t="e">
        <f>IF(BE207="否",0,AF207*(1-VLOOKUP(X207,折旧码!B:D,3,FALSE))/BC207)</f>
        <v>#VALUE!</v>
      </c>
      <c r="BH207" s="56" t="e">
        <f t="shared" si="46"/>
        <v>#VALUE!</v>
      </c>
      <c r="BI207" s="4" t="e">
        <f>IF(OR(BE207="否",BC207&lt;=BD207),ROUND(AF207-ABS(AG207)-ABS(AI207)-AF207*VLOOKUP(X207,折旧码!B:D,3,FALSE),2)=0,ROUND(AF207-ABS(AG207)-ABS(AI207)-AF207*VLOOKUP(X207,折旧码!B:D,3,FALSE),2)&lt;&gt;0)</f>
        <v>#VALUE!</v>
      </c>
      <c r="BJ207" s="4" t="e">
        <f>ROUND(AF207-ABS(AG207)-ABS(AI207)-AF207*VLOOKUP(X207,折旧码!B:D,3,FALSE),2)</f>
        <v>#N/A</v>
      </c>
    </row>
    <row r="208" spans="1:62" x14ac:dyDescent="0.35">
      <c r="A208" s="3"/>
      <c r="B208" s="3"/>
      <c r="C208" s="3"/>
      <c r="D208" s="3"/>
      <c r="E208" s="3"/>
      <c r="F208" s="3"/>
      <c r="G208" s="3"/>
      <c r="H208" s="3"/>
      <c r="I208" s="8"/>
      <c r="J208" s="8"/>
      <c r="K208" s="8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8"/>
      <c r="AE208" s="8"/>
      <c r="AF208" s="3"/>
      <c r="AG208" s="3"/>
      <c r="AH208" s="3"/>
      <c r="AI208" s="3"/>
      <c r="AJ208" s="3"/>
      <c r="AK208" s="3"/>
      <c r="AL208" s="3"/>
      <c r="AM208" s="3"/>
      <c r="AN208" s="4" t="b">
        <f>COUNTIF(资产分类!B:B,以前年度!A208)=1</f>
        <v>0</v>
      </c>
      <c r="AO208" s="4" t="b">
        <f>COUNTIF(单位编码!C:C,H208)=1</f>
        <v>0</v>
      </c>
      <c r="AP208" s="4" t="e">
        <f t="shared" si="37"/>
        <v>#VALUE!</v>
      </c>
      <c r="AQ208" s="4" t="b">
        <f>COUNTIF(业务范围!B:B,以前年度!L208)=1</f>
        <v>0</v>
      </c>
      <c r="AR208" s="4" t="b">
        <f>COUNTIF(成本中心!B:B,以前年度!M208)=1</f>
        <v>0</v>
      </c>
      <c r="AS208" s="4" t="b">
        <f>COUNTIF(成本中心!B:B,以前年度!N208)=1</f>
        <v>0</v>
      </c>
      <c r="AT208" s="4" t="b">
        <f>COUNTIF(资产状态!B:B,Q208)=1</f>
        <v>0</v>
      </c>
      <c r="AU208" s="4" t="b">
        <f>COUNTIF(资产增加、减少方式!B:C,以前年度!R208)=1</f>
        <v>0</v>
      </c>
      <c r="AV208" s="4" t="b">
        <f t="shared" si="38"/>
        <v>1</v>
      </c>
      <c r="AW208" s="4" t="b">
        <f>COUNTIF(折旧码!B:B,以前年度!X208)=1</f>
        <v>0</v>
      </c>
      <c r="AX208" s="5" t="b">
        <f t="shared" si="39"/>
        <v>0</v>
      </c>
      <c r="AY208" s="59" t="e">
        <f>IF(((2015-LEFT(AD208,4))*12+12-MID(AD208,5,2)+1)/(Z208*12+AB208)&gt;1,AF208*(1-VLOOKUP(X208,折旧码!B:D,3,FALSE)),AF208*(1-VLOOKUP(X208,折旧码!B:D,3,FALSE))*((2015-LEFT(AD208,4))*12+12-MID(AD208,5,2)+1)/(Z208*12+AB208))</f>
        <v>#VALUE!</v>
      </c>
      <c r="AZ208" s="60" t="e">
        <f t="shared" si="40"/>
        <v>#VALUE!</v>
      </c>
      <c r="BA208" s="5" t="e">
        <f>IF(((2015-LEFT(AD208,4))*12+12-MID(AD208,5,2)+1)/(Z208*12+AB208)&gt;1,0, AF208*(1-VLOOKUP(X208,折旧码!B:D,3,FALSE))*(12/(Z208*12+AB208)))</f>
        <v>#VALUE!</v>
      </c>
      <c r="BB208" s="2" t="e">
        <f t="shared" si="41"/>
        <v>#VALUE!</v>
      </c>
      <c r="BC208" s="2">
        <f t="shared" si="42"/>
        <v>0</v>
      </c>
      <c r="BD208" s="2" t="e">
        <f t="shared" si="43"/>
        <v>#VALUE!</v>
      </c>
      <c r="BE208" s="4" t="e">
        <f t="shared" si="44"/>
        <v>#VALUE!</v>
      </c>
      <c r="BF208" s="56" t="e">
        <f t="shared" si="45"/>
        <v>#VALUE!</v>
      </c>
      <c r="BG208" s="56" t="e">
        <f>IF(BE208="否",0,AF208*(1-VLOOKUP(X208,折旧码!B:D,3,FALSE))/BC208)</f>
        <v>#VALUE!</v>
      </c>
      <c r="BH208" s="56" t="e">
        <f t="shared" si="46"/>
        <v>#VALUE!</v>
      </c>
      <c r="BI208" s="4" t="e">
        <f>IF(OR(BE208="否",BC208&lt;=BD208),ROUND(AF208-ABS(AG208)-ABS(AI208)-AF208*VLOOKUP(X208,折旧码!B:D,3,FALSE),2)=0,ROUND(AF208-ABS(AG208)-ABS(AI208)-AF208*VLOOKUP(X208,折旧码!B:D,3,FALSE),2)&lt;&gt;0)</f>
        <v>#VALUE!</v>
      </c>
      <c r="BJ208" s="4" t="e">
        <f>ROUND(AF208-ABS(AG208)-ABS(AI208)-AF208*VLOOKUP(X208,折旧码!B:D,3,FALSE),2)</f>
        <v>#N/A</v>
      </c>
    </row>
    <row r="209" spans="1:62" x14ac:dyDescent="0.35">
      <c r="A209" s="3"/>
      <c r="B209" s="3"/>
      <c r="C209" s="3"/>
      <c r="D209" s="3"/>
      <c r="E209" s="3"/>
      <c r="F209" s="3"/>
      <c r="G209" s="3"/>
      <c r="H209" s="3"/>
      <c r="I209" s="8"/>
      <c r="J209" s="8"/>
      <c r="K209" s="8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8"/>
      <c r="AE209" s="8"/>
      <c r="AF209" s="3"/>
      <c r="AG209" s="3"/>
      <c r="AH209" s="3"/>
      <c r="AI209" s="3"/>
      <c r="AJ209" s="3"/>
      <c r="AK209" s="3"/>
      <c r="AL209" s="3"/>
      <c r="AM209" s="3"/>
      <c r="AN209" s="4" t="b">
        <f>COUNTIF(资产分类!B:B,以前年度!A209)=1</f>
        <v>0</v>
      </c>
      <c r="AO209" s="4" t="b">
        <f>COUNTIF(单位编码!C:C,H209)=1</f>
        <v>0</v>
      </c>
      <c r="AP209" s="4" t="e">
        <f t="shared" si="37"/>
        <v>#VALUE!</v>
      </c>
      <c r="AQ209" s="4" t="b">
        <f>COUNTIF(业务范围!B:B,以前年度!L209)=1</f>
        <v>0</v>
      </c>
      <c r="AR209" s="4" t="b">
        <f>COUNTIF(成本中心!B:B,以前年度!M209)=1</f>
        <v>0</v>
      </c>
      <c r="AS209" s="4" t="b">
        <f>COUNTIF(成本中心!B:B,以前年度!N209)=1</f>
        <v>0</v>
      </c>
      <c r="AT209" s="4" t="b">
        <f>COUNTIF(资产状态!B:B,Q209)=1</f>
        <v>0</v>
      </c>
      <c r="AU209" s="4" t="b">
        <f>COUNTIF(资产增加、减少方式!B:C,以前年度!R209)=1</f>
        <v>0</v>
      </c>
      <c r="AV209" s="4" t="b">
        <f t="shared" si="38"/>
        <v>1</v>
      </c>
      <c r="AW209" s="4" t="b">
        <f>COUNTIF(折旧码!B:B,以前年度!X209)=1</f>
        <v>0</v>
      </c>
      <c r="AX209" s="5" t="b">
        <f t="shared" si="39"/>
        <v>0</v>
      </c>
      <c r="AY209" s="59" t="e">
        <f>IF(((2015-LEFT(AD209,4))*12+12-MID(AD209,5,2)+1)/(Z209*12+AB209)&gt;1,AF209*(1-VLOOKUP(X209,折旧码!B:D,3,FALSE)),AF209*(1-VLOOKUP(X209,折旧码!B:D,3,FALSE))*((2015-LEFT(AD209,4))*12+12-MID(AD209,5,2)+1)/(Z209*12+AB209))</f>
        <v>#VALUE!</v>
      </c>
      <c r="AZ209" s="60" t="e">
        <f t="shared" si="40"/>
        <v>#VALUE!</v>
      </c>
      <c r="BA209" s="5" t="e">
        <f>IF(((2015-LEFT(AD209,4))*12+12-MID(AD209,5,2)+1)/(Z209*12+AB209)&gt;1,0, AF209*(1-VLOOKUP(X209,折旧码!B:D,3,FALSE))*(12/(Z209*12+AB209)))</f>
        <v>#VALUE!</v>
      </c>
      <c r="BB209" s="2" t="e">
        <f t="shared" si="41"/>
        <v>#VALUE!</v>
      </c>
      <c r="BC209" s="2">
        <f t="shared" si="42"/>
        <v>0</v>
      </c>
      <c r="BD209" s="2" t="e">
        <f t="shared" si="43"/>
        <v>#VALUE!</v>
      </c>
      <c r="BE209" s="4" t="e">
        <f t="shared" si="44"/>
        <v>#VALUE!</v>
      </c>
      <c r="BF209" s="56" t="e">
        <f t="shared" si="45"/>
        <v>#VALUE!</v>
      </c>
      <c r="BG209" s="56" t="e">
        <f>IF(BE209="否",0,AF209*(1-VLOOKUP(X209,折旧码!B:D,3,FALSE))/BC209)</f>
        <v>#VALUE!</v>
      </c>
      <c r="BH209" s="56" t="e">
        <f t="shared" si="46"/>
        <v>#VALUE!</v>
      </c>
      <c r="BI209" s="4" t="e">
        <f>IF(OR(BE209="否",BC209&lt;=BD209),ROUND(AF209-ABS(AG209)-ABS(AI209)-AF209*VLOOKUP(X209,折旧码!B:D,3,FALSE),2)=0,ROUND(AF209-ABS(AG209)-ABS(AI209)-AF209*VLOOKUP(X209,折旧码!B:D,3,FALSE),2)&lt;&gt;0)</f>
        <v>#VALUE!</v>
      </c>
      <c r="BJ209" s="4" t="e">
        <f>ROUND(AF209-ABS(AG209)-ABS(AI209)-AF209*VLOOKUP(X209,折旧码!B:D,3,FALSE),2)</f>
        <v>#N/A</v>
      </c>
    </row>
    <row r="210" spans="1:62" x14ac:dyDescent="0.35">
      <c r="A210" s="3"/>
      <c r="B210" s="3"/>
      <c r="C210" s="3"/>
      <c r="D210" s="3"/>
      <c r="E210" s="3"/>
      <c r="F210" s="3"/>
      <c r="G210" s="3"/>
      <c r="H210" s="3"/>
      <c r="I210" s="8"/>
      <c r="J210" s="8"/>
      <c r="K210" s="8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8"/>
      <c r="AE210" s="8"/>
      <c r="AF210" s="3"/>
      <c r="AG210" s="3"/>
      <c r="AH210" s="3"/>
      <c r="AI210" s="3"/>
      <c r="AJ210" s="3"/>
      <c r="AK210" s="3"/>
      <c r="AL210" s="3"/>
      <c r="AM210" s="3"/>
      <c r="AN210" s="4" t="b">
        <f>COUNTIF(资产分类!B:B,以前年度!A210)=1</f>
        <v>0</v>
      </c>
      <c r="AO210" s="4" t="b">
        <f>COUNTIF(单位编码!C:C,H210)=1</f>
        <v>0</v>
      </c>
      <c r="AP210" s="4" t="e">
        <f t="shared" si="37"/>
        <v>#VALUE!</v>
      </c>
      <c r="AQ210" s="4" t="b">
        <f>COUNTIF(业务范围!B:B,以前年度!L210)=1</f>
        <v>0</v>
      </c>
      <c r="AR210" s="4" t="b">
        <f>COUNTIF(成本中心!B:B,以前年度!M210)=1</f>
        <v>0</v>
      </c>
      <c r="AS210" s="4" t="b">
        <f>COUNTIF(成本中心!B:B,以前年度!N210)=1</f>
        <v>0</v>
      </c>
      <c r="AT210" s="4" t="b">
        <f>COUNTIF(资产状态!B:B,Q210)=1</f>
        <v>0</v>
      </c>
      <c r="AU210" s="4" t="b">
        <f>COUNTIF(资产增加、减少方式!B:C,以前年度!R210)=1</f>
        <v>0</v>
      </c>
      <c r="AV210" s="4" t="b">
        <f t="shared" si="38"/>
        <v>1</v>
      </c>
      <c r="AW210" s="4" t="b">
        <f>COUNTIF(折旧码!B:B,以前年度!X210)=1</f>
        <v>0</v>
      </c>
      <c r="AX210" s="5" t="b">
        <f t="shared" si="39"/>
        <v>0</v>
      </c>
      <c r="AY210" s="59" t="e">
        <f>IF(((2015-LEFT(AD210,4))*12+12-MID(AD210,5,2)+1)/(Z210*12+AB210)&gt;1,AF210*(1-VLOOKUP(X210,折旧码!B:D,3,FALSE)),AF210*(1-VLOOKUP(X210,折旧码!B:D,3,FALSE))*((2015-LEFT(AD210,4))*12+12-MID(AD210,5,2)+1)/(Z210*12+AB210))</f>
        <v>#VALUE!</v>
      </c>
      <c r="AZ210" s="60" t="e">
        <f t="shared" si="40"/>
        <v>#VALUE!</v>
      </c>
      <c r="BA210" s="5" t="e">
        <f>IF(((2015-LEFT(AD210,4))*12+12-MID(AD210,5,2)+1)/(Z210*12+AB210)&gt;1,0, AF210*(1-VLOOKUP(X210,折旧码!B:D,3,FALSE))*(12/(Z210*12+AB210)))</f>
        <v>#VALUE!</v>
      </c>
      <c r="BB210" s="2" t="e">
        <f t="shared" si="41"/>
        <v>#VALUE!</v>
      </c>
      <c r="BC210" s="2">
        <f t="shared" si="42"/>
        <v>0</v>
      </c>
      <c r="BD210" s="2" t="e">
        <f t="shared" si="43"/>
        <v>#VALUE!</v>
      </c>
      <c r="BE210" s="4" t="e">
        <f t="shared" si="44"/>
        <v>#VALUE!</v>
      </c>
      <c r="BF210" s="56" t="e">
        <f t="shared" si="45"/>
        <v>#VALUE!</v>
      </c>
      <c r="BG210" s="56" t="e">
        <f>IF(BE210="否",0,AF210*(1-VLOOKUP(X210,折旧码!B:D,3,FALSE))/BC210)</f>
        <v>#VALUE!</v>
      </c>
      <c r="BH210" s="56" t="e">
        <f t="shared" si="46"/>
        <v>#VALUE!</v>
      </c>
      <c r="BI210" s="4" t="e">
        <f>IF(OR(BE210="否",BC210&lt;=BD210),ROUND(AF210-ABS(AG210)-ABS(AI210)-AF210*VLOOKUP(X210,折旧码!B:D,3,FALSE),2)=0,ROUND(AF210-ABS(AG210)-ABS(AI210)-AF210*VLOOKUP(X210,折旧码!B:D,3,FALSE),2)&lt;&gt;0)</f>
        <v>#VALUE!</v>
      </c>
      <c r="BJ210" s="4" t="e">
        <f>ROUND(AF210-ABS(AG210)-ABS(AI210)-AF210*VLOOKUP(X210,折旧码!B:D,3,FALSE),2)</f>
        <v>#N/A</v>
      </c>
    </row>
    <row r="211" spans="1:62" x14ac:dyDescent="0.35">
      <c r="A211" s="3"/>
      <c r="B211" s="3"/>
      <c r="C211" s="3"/>
      <c r="D211" s="3"/>
      <c r="E211" s="3"/>
      <c r="F211" s="3"/>
      <c r="G211" s="3"/>
      <c r="H211" s="3"/>
      <c r="I211" s="8"/>
      <c r="J211" s="8"/>
      <c r="K211" s="8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8"/>
      <c r="AE211" s="8"/>
      <c r="AF211" s="3"/>
      <c r="AG211" s="3"/>
      <c r="AH211" s="3"/>
      <c r="AI211" s="3"/>
      <c r="AJ211" s="3"/>
      <c r="AK211" s="3"/>
      <c r="AL211" s="3"/>
      <c r="AM211" s="3"/>
      <c r="AN211" s="4" t="b">
        <f>COUNTIF(资产分类!B:B,以前年度!A211)=1</f>
        <v>0</v>
      </c>
      <c r="AO211" s="4" t="b">
        <f>COUNTIF(单位编码!C:C,H211)=1</f>
        <v>0</v>
      </c>
      <c r="AP211" s="4" t="e">
        <f t="shared" si="37"/>
        <v>#VALUE!</v>
      </c>
      <c r="AQ211" s="4" t="b">
        <f>COUNTIF(业务范围!B:B,以前年度!L211)=1</f>
        <v>0</v>
      </c>
      <c r="AR211" s="4" t="b">
        <f>COUNTIF(成本中心!B:B,以前年度!M211)=1</f>
        <v>0</v>
      </c>
      <c r="AS211" s="4" t="b">
        <f>COUNTIF(成本中心!B:B,以前年度!N211)=1</f>
        <v>0</v>
      </c>
      <c r="AT211" s="4" t="b">
        <f>COUNTIF(资产状态!B:B,Q211)=1</f>
        <v>0</v>
      </c>
      <c r="AU211" s="4" t="b">
        <f>COUNTIF(资产增加、减少方式!B:C,以前年度!R211)=1</f>
        <v>0</v>
      </c>
      <c r="AV211" s="4" t="b">
        <f t="shared" si="38"/>
        <v>1</v>
      </c>
      <c r="AW211" s="4" t="b">
        <f>COUNTIF(折旧码!B:B,以前年度!X211)=1</f>
        <v>0</v>
      </c>
      <c r="AX211" s="5" t="b">
        <f t="shared" si="39"/>
        <v>0</v>
      </c>
      <c r="AY211" s="59" t="e">
        <f>IF(((2015-LEFT(AD211,4))*12+12-MID(AD211,5,2)+1)/(Z211*12+AB211)&gt;1,AF211*(1-VLOOKUP(X211,折旧码!B:D,3,FALSE)),AF211*(1-VLOOKUP(X211,折旧码!B:D,3,FALSE))*((2015-LEFT(AD211,4))*12+12-MID(AD211,5,2)+1)/(Z211*12+AB211))</f>
        <v>#VALUE!</v>
      </c>
      <c r="AZ211" s="60" t="e">
        <f t="shared" si="40"/>
        <v>#VALUE!</v>
      </c>
      <c r="BA211" s="5" t="e">
        <f>IF(((2015-LEFT(AD211,4))*12+12-MID(AD211,5,2)+1)/(Z211*12+AB211)&gt;1,0, AF211*(1-VLOOKUP(X211,折旧码!B:D,3,FALSE))*(12/(Z211*12+AB211)))</f>
        <v>#VALUE!</v>
      </c>
      <c r="BB211" s="2" t="e">
        <f t="shared" si="41"/>
        <v>#VALUE!</v>
      </c>
      <c r="BC211" s="2">
        <f t="shared" si="42"/>
        <v>0</v>
      </c>
      <c r="BD211" s="2" t="e">
        <f t="shared" si="43"/>
        <v>#VALUE!</v>
      </c>
      <c r="BE211" s="4" t="e">
        <f t="shared" si="44"/>
        <v>#VALUE!</v>
      </c>
      <c r="BF211" s="56" t="e">
        <f t="shared" si="45"/>
        <v>#VALUE!</v>
      </c>
      <c r="BG211" s="56" t="e">
        <f>IF(BE211="否",0,AF211*(1-VLOOKUP(X211,折旧码!B:D,3,FALSE))/BC211)</f>
        <v>#VALUE!</v>
      </c>
      <c r="BH211" s="56" t="e">
        <f t="shared" si="46"/>
        <v>#VALUE!</v>
      </c>
      <c r="BI211" s="4" t="e">
        <f>IF(OR(BE211="否",BC211&lt;=BD211),ROUND(AF211-ABS(AG211)-ABS(AI211)-AF211*VLOOKUP(X211,折旧码!B:D,3,FALSE),2)=0,ROUND(AF211-ABS(AG211)-ABS(AI211)-AF211*VLOOKUP(X211,折旧码!B:D,3,FALSE),2)&lt;&gt;0)</f>
        <v>#VALUE!</v>
      </c>
      <c r="BJ211" s="4" t="e">
        <f>ROUND(AF211-ABS(AG211)-ABS(AI211)-AF211*VLOOKUP(X211,折旧码!B:D,3,FALSE),2)</f>
        <v>#N/A</v>
      </c>
    </row>
    <row r="212" spans="1:62" x14ac:dyDescent="0.35">
      <c r="A212" s="3"/>
      <c r="B212" s="3"/>
      <c r="C212" s="3"/>
      <c r="D212" s="3"/>
      <c r="E212" s="3"/>
      <c r="F212" s="3"/>
      <c r="G212" s="3"/>
      <c r="H212" s="3"/>
      <c r="I212" s="8"/>
      <c r="J212" s="8"/>
      <c r="K212" s="8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8"/>
      <c r="AE212" s="8"/>
      <c r="AF212" s="3"/>
      <c r="AG212" s="3"/>
      <c r="AH212" s="3"/>
      <c r="AI212" s="3"/>
      <c r="AJ212" s="3"/>
      <c r="AK212" s="3"/>
      <c r="AL212" s="3"/>
      <c r="AM212" s="3"/>
      <c r="AN212" s="4" t="b">
        <f>COUNTIF(资产分类!B:B,以前年度!A212)=1</f>
        <v>0</v>
      </c>
      <c r="AO212" s="4" t="b">
        <f>COUNTIF(单位编码!C:C,H212)=1</f>
        <v>0</v>
      </c>
      <c r="AP212" s="4" t="e">
        <f t="shared" si="37"/>
        <v>#VALUE!</v>
      </c>
      <c r="AQ212" s="4" t="b">
        <f>COUNTIF(业务范围!B:B,以前年度!L212)=1</f>
        <v>0</v>
      </c>
      <c r="AR212" s="4" t="b">
        <f>COUNTIF(成本中心!B:B,以前年度!M212)=1</f>
        <v>0</v>
      </c>
      <c r="AS212" s="4" t="b">
        <f>COUNTIF(成本中心!B:B,以前年度!N212)=1</f>
        <v>0</v>
      </c>
      <c r="AT212" s="4" t="b">
        <f>COUNTIF(资产状态!B:B,Q212)=1</f>
        <v>0</v>
      </c>
      <c r="AU212" s="4" t="b">
        <f>COUNTIF(资产增加、减少方式!B:C,以前年度!R212)=1</f>
        <v>0</v>
      </c>
      <c r="AV212" s="4" t="b">
        <f t="shared" si="38"/>
        <v>1</v>
      </c>
      <c r="AW212" s="4" t="b">
        <f>COUNTIF(折旧码!B:B,以前年度!X212)=1</f>
        <v>0</v>
      </c>
      <c r="AX212" s="5" t="b">
        <f t="shared" si="39"/>
        <v>0</v>
      </c>
      <c r="AY212" s="59" t="e">
        <f>IF(((2015-LEFT(AD212,4))*12+12-MID(AD212,5,2)+1)/(Z212*12+AB212)&gt;1,AF212*(1-VLOOKUP(X212,折旧码!B:D,3,FALSE)),AF212*(1-VLOOKUP(X212,折旧码!B:D,3,FALSE))*((2015-LEFT(AD212,4))*12+12-MID(AD212,5,2)+1)/(Z212*12+AB212))</f>
        <v>#VALUE!</v>
      </c>
      <c r="AZ212" s="60" t="e">
        <f t="shared" si="40"/>
        <v>#VALUE!</v>
      </c>
      <c r="BA212" s="5" t="e">
        <f>IF(((2015-LEFT(AD212,4))*12+12-MID(AD212,5,2)+1)/(Z212*12+AB212)&gt;1,0, AF212*(1-VLOOKUP(X212,折旧码!B:D,3,FALSE))*(12/(Z212*12+AB212)))</f>
        <v>#VALUE!</v>
      </c>
      <c r="BB212" s="2" t="e">
        <f t="shared" si="41"/>
        <v>#VALUE!</v>
      </c>
      <c r="BC212" s="2">
        <f t="shared" si="42"/>
        <v>0</v>
      </c>
      <c r="BD212" s="2" t="e">
        <f t="shared" si="43"/>
        <v>#VALUE!</v>
      </c>
      <c r="BE212" s="4" t="e">
        <f t="shared" si="44"/>
        <v>#VALUE!</v>
      </c>
      <c r="BF212" s="56" t="e">
        <f t="shared" si="45"/>
        <v>#VALUE!</v>
      </c>
      <c r="BG212" s="56" t="e">
        <f>IF(BE212="否",0,AF212*(1-VLOOKUP(X212,折旧码!B:D,3,FALSE))/BC212)</f>
        <v>#VALUE!</v>
      </c>
      <c r="BH212" s="56" t="e">
        <f t="shared" si="46"/>
        <v>#VALUE!</v>
      </c>
      <c r="BI212" s="4" t="e">
        <f>IF(OR(BE212="否",BC212&lt;=BD212),ROUND(AF212-ABS(AG212)-ABS(AI212)-AF212*VLOOKUP(X212,折旧码!B:D,3,FALSE),2)=0,ROUND(AF212-ABS(AG212)-ABS(AI212)-AF212*VLOOKUP(X212,折旧码!B:D,3,FALSE),2)&lt;&gt;0)</f>
        <v>#VALUE!</v>
      </c>
      <c r="BJ212" s="4" t="e">
        <f>ROUND(AF212-ABS(AG212)-ABS(AI212)-AF212*VLOOKUP(X212,折旧码!B:D,3,FALSE),2)</f>
        <v>#N/A</v>
      </c>
    </row>
    <row r="213" spans="1:62" x14ac:dyDescent="0.35">
      <c r="A213" s="3"/>
      <c r="B213" s="3"/>
      <c r="C213" s="3"/>
      <c r="D213" s="3"/>
      <c r="E213" s="3"/>
      <c r="F213" s="3"/>
      <c r="G213" s="3"/>
      <c r="H213" s="3"/>
      <c r="I213" s="8"/>
      <c r="J213" s="8"/>
      <c r="K213" s="8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8"/>
      <c r="AE213" s="8"/>
      <c r="AF213" s="3"/>
      <c r="AG213" s="3"/>
      <c r="AH213" s="3"/>
      <c r="AI213" s="3"/>
      <c r="AJ213" s="3"/>
      <c r="AK213" s="3"/>
      <c r="AL213" s="3"/>
      <c r="AM213" s="3"/>
      <c r="AN213" s="4" t="b">
        <f>COUNTIF(资产分类!B:B,以前年度!A213)=1</f>
        <v>0</v>
      </c>
      <c r="AO213" s="4" t="b">
        <f>COUNTIF(单位编码!C:C,H213)=1</f>
        <v>0</v>
      </c>
      <c r="AP213" s="4" t="e">
        <f t="shared" si="37"/>
        <v>#VALUE!</v>
      </c>
      <c r="AQ213" s="4" t="b">
        <f>COUNTIF(业务范围!B:B,以前年度!L213)=1</f>
        <v>0</v>
      </c>
      <c r="AR213" s="4" t="b">
        <f>COUNTIF(成本中心!B:B,以前年度!M213)=1</f>
        <v>0</v>
      </c>
      <c r="AS213" s="4" t="b">
        <f>COUNTIF(成本中心!B:B,以前年度!N213)=1</f>
        <v>0</v>
      </c>
      <c r="AT213" s="4" t="b">
        <f>COUNTIF(资产状态!B:B,Q213)=1</f>
        <v>0</v>
      </c>
      <c r="AU213" s="4" t="b">
        <f>COUNTIF(资产增加、减少方式!B:C,以前年度!R213)=1</f>
        <v>0</v>
      </c>
      <c r="AV213" s="4" t="b">
        <f t="shared" si="38"/>
        <v>1</v>
      </c>
      <c r="AW213" s="4" t="b">
        <f>COUNTIF(折旧码!B:B,以前年度!X213)=1</f>
        <v>0</v>
      </c>
      <c r="AX213" s="5" t="b">
        <f t="shared" si="39"/>
        <v>0</v>
      </c>
      <c r="AY213" s="59" t="e">
        <f>IF(((2015-LEFT(AD213,4))*12+12-MID(AD213,5,2)+1)/(Z213*12+AB213)&gt;1,AF213*(1-VLOOKUP(X213,折旧码!B:D,3,FALSE)),AF213*(1-VLOOKUP(X213,折旧码!B:D,3,FALSE))*((2015-LEFT(AD213,4))*12+12-MID(AD213,5,2)+1)/(Z213*12+AB213))</f>
        <v>#VALUE!</v>
      </c>
      <c r="AZ213" s="60" t="e">
        <f t="shared" si="40"/>
        <v>#VALUE!</v>
      </c>
      <c r="BA213" s="5" t="e">
        <f>IF(((2015-LEFT(AD213,4))*12+12-MID(AD213,5,2)+1)/(Z213*12+AB213)&gt;1,0, AF213*(1-VLOOKUP(X213,折旧码!B:D,3,FALSE))*(12/(Z213*12+AB213)))</f>
        <v>#VALUE!</v>
      </c>
      <c r="BB213" s="2" t="e">
        <f t="shared" si="41"/>
        <v>#VALUE!</v>
      </c>
      <c r="BC213" s="2">
        <f t="shared" si="42"/>
        <v>0</v>
      </c>
      <c r="BD213" s="2" t="e">
        <f t="shared" si="43"/>
        <v>#VALUE!</v>
      </c>
      <c r="BE213" s="4" t="e">
        <f t="shared" si="44"/>
        <v>#VALUE!</v>
      </c>
      <c r="BF213" s="56" t="e">
        <f t="shared" si="45"/>
        <v>#VALUE!</v>
      </c>
      <c r="BG213" s="56" t="e">
        <f>IF(BE213="否",0,AF213*(1-VLOOKUP(X213,折旧码!B:D,3,FALSE))/BC213)</f>
        <v>#VALUE!</v>
      </c>
      <c r="BH213" s="56" t="e">
        <f t="shared" si="46"/>
        <v>#VALUE!</v>
      </c>
      <c r="BI213" s="4" t="e">
        <f>IF(OR(BE213="否",BC213&lt;=BD213),ROUND(AF213-ABS(AG213)-ABS(AI213)-AF213*VLOOKUP(X213,折旧码!B:D,3,FALSE),2)=0,ROUND(AF213-ABS(AG213)-ABS(AI213)-AF213*VLOOKUP(X213,折旧码!B:D,3,FALSE),2)&lt;&gt;0)</f>
        <v>#VALUE!</v>
      </c>
      <c r="BJ213" s="4" t="e">
        <f>ROUND(AF213-ABS(AG213)-ABS(AI213)-AF213*VLOOKUP(X213,折旧码!B:D,3,FALSE),2)</f>
        <v>#N/A</v>
      </c>
    </row>
    <row r="214" spans="1:62" x14ac:dyDescent="0.35">
      <c r="A214" s="3"/>
      <c r="B214" s="3"/>
      <c r="C214" s="3"/>
      <c r="D214" s="3"/>
      <c r="E214" s="3"/>
      <c r="F214" s="3"/>
      <c r="G214" s="3"/>
      <c r="H214" s="3"/>
      <c r="I214" s="8"/>
      <c r="J214" s="8"/>
      <c r="K214" s="8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8"/>
      <c r="AE214" s="8"/>
      <c r="AF214" s="3"/>
      <c r="AG214" s="3"/>
      <c r="AH214" s="3"/>
      <c r="AI214" s="3"/>
      <c r="AJ214" s="3"/>
      <c r="AK214" s="3"/>
      <c r="AL214" s="3"/>
      <c r="AM214" s="3"/>
      <c r="AN214" s="4" t="b">
        <f>COUNTIF(资产分类!B:B,以前年度!A214)=1</f>
        <v>0</v>
      </c>
      <c r="AO214" s="4" t="b">
        <f>COUNTIF(单位编码!C:C,H214)=1</f>
        <v>0</v>
      </c>
      <c r="AP214" s="4" t="e">
        <f t="shared" si="37"/>
        <v>#VALUE!</v>
      </c>
      <c r="AQ214" s="4" t="b">
        <f>COUNTIF(业务范围!B:B,以前年度!L214)=1</f>
        <v>0</v>
      </c>
      <c r="AR214" s="4" t="b">
        <f>COUNTIF(成本中心!B:B,以前年度!M214)=1</f>
        <v>0</v>
      </c>
      <c r="AS214" s="4" t="b">
        <f>COUNTIF(成本中心!B:B,以前年度!N214)=1</f>
        <v>0</v>
      </c>
      <c r="AT214" s="4" t="b">
        <f>COUNTIF(资产状态!B:B,Q214)=1</f>
        <v>0</v>
      </c>
      <c r="AU214" s="4" t="b">
        <f>COUNTIF(资产增加、减少方式!B:C,以前年度!R214)=1</f>
        <v>0</v>
      </c>
      <c r="AV214" s="4" t="b">
        <f t="shared" si="38"/>
        <v>1</v>
      </c>
      <c r="AW214" s="4" t="b">
        <f>COUNTIF(折旧码!B:B,以前年度!X214)=1</f>
        <v>0</v>
      </c>
      <c r="AX214" s="5" t="b">
        <f t="shared" si="39"/>
        <v>0</v>
      </c>
      <c r="AY214" s="59" t="e">
        <f>IF(((2015-LEFT(AD214,4))*12+12-MID(AD214,5,2)+1)/(Z214*12+AB214)&gt;1,AF214*(1-VLOOKUP(X214,折旧码!B:D,3,FALSE)),AF214*(1-VLOOKUP(X214,折旧码!B:D,3,FALSE))*((2015-LEFT(AD214,4))*12+12-MID(AD214,5,2)+1)/(Z214*12+AB214))</f>
        <v>#VALUE!</v>
      </c>
      <c r="AZ214" s="60" t="e">
        <f t="shared" si="40"/>
        <v>#VALUE!</v>
      </c>
      <c r="BA214" s="5" t="e">
        <f>IF(((2015-LEFT(AD214,4))*12+12-MID(AD214,5,2)+1)/(Z214*12+AB214)&gt;1,0, AF214*(1-VLOOKUP(X214,折旧码!B:D,3,FALSE))*(12/(Z214*12+AB214)))</f>
        <v>#VALUE!</v>
      </c>
      <c r="BB214" s="2" t="e">
        <f t="shared" si="41"/>
        <v>#VALUE!</v>
      </c>
      <c r="BC214" s="2">
        <f t="shared" si="42"/>
        <v>0</v>
      </c>
      <c r="BD214" s="2" t="e">
        <f t="shared" si="43"/>
        <v>#VALUE!</v>
      </c>
      <c r="BE214" s="4" t="e">
        <f t="shared" si="44"/>
        <v>#VALUE!</v>
      </c>
      <c r="BF214" s="56" t="e">
        <f t="shared" si="45"/>
        <v>#VALUE!</v>
      </c>
      <c r="BG214" s="56" t="e">
        <f>IF(BE214="否",0,AF214*(1-VLOOKUP(X214,折旧码!B:D,3,FALSE))/BC214)</f>
        <v>#VALUE!</v>
      </c>
      <c r="BH214" s="56" t="e">
        <f t="shared" si="46"/>
        <v>#VALUE!</v>
      </c>
      <c r="BI214" s="4" t="e">
        <f>IF(OR(BE214="否",BC214&lt;=BD214),ROUND(AF214-ABS(AG214)-ABS(AI214)-AF214*VLOOKUP(X214,折旧码!B:D,3,FALSE),2)=0,ROUND(AF214-ABS(AG214)-ABS(AI214)-AF214*VLOOKUP(X214,折旧码!B:D,3,FALSE),2)&lt;&gt;0)</f>
        <v>#VALUE!</v>
      </c>
      <c r="BJ214" s="4" t="e">
        <f>ROUND(AF214-ABS(AG214)-ABS(AI214)-AF214*VLOOKUP(X214,折旧码!B:D,3,FALSE),2)</f>
        <v>#N/A</v>
      </c>
    </row>
    <row r="215" spans="1:62" x14ac:dyDescent="0.35">
      <c r="A215" s="3"/>
      <c r="B215" s="3"/>
      <c r="C215" s="3"/>
      <c r="D215" s="3"/>
      <c r="E215" s="3"/>
      <c r="F215" s="3"/>
      <c r="G215" s="3"/>
      <c r="H215" s="3"/>
      <c r="I215" s="8"/>
      <c r="J215" s="8"/>
      <c r="K215" s="8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8"/>
      <c r="AE215" s="8"/>
      <c r="AF215" s="3"/>
      <c r="AG215" s="3"/>
      <c r="AH215" s="3"/>
      <c r="AI215" s="3"/>
      <c r="AJ215" s="3"/>
      <c r="AK215" s="3"/>
      <c r="AL215" s="3"/>
      <c r="AM215" s="3"/>
      <c r="AN215" s="4" t="b">
        <f>COUNTIF(资产分类!B:B,以前年度!A215)=1</f>
        <v>0</v>
      </c>
      <c r="AO215" s="4" t="b">
        <f>COUNTIF(单位编码!C:C,H215)=1</f>
        <v>0</v>
      </c>
      <c r="AP215" s="4" t="e">
        <f t="shared" si="37"/>
        <v>#VALUE!</v>
      </c>
      <c r="AQ215" s="4" t="b">
        <f>COUNTIF(业务范围!B:B,以前年度!L215)=1</f>
        <v>0</v>
      </c>
      <c r="AR215" s="4" t="b">
        <f>COUNTIF(成本中心!B:B,以前年度!M215)=1</f>
        <v>0</v>
      </c>
      <c r="AS215" s="4" t="b">
        <f>COUNTIF(成本中心!B:B,以前年度!N215)=1</f>
        <v>0</v>
      </c>
      <c r="AT215" s="4" t="b">
        <f>COUNTIF(资产状态!B:B,Q215)=1</f>
        <v>0</v>
      </c>
      <c r="AU215" s="4" t="b">
        <f>COUNTIF(资产增加、减少方式!B:C,以前年度!R215)=1</f>
        <v>0</v>
      </c>
      <c r="AV215" s="4" t="b">
        <f t="shared" si="38"/>
        <v>1</v>
      </c>
      <c r="AW215" s="4" t="b">
        <f>COUNTIF(折旧码!B:B,以前年度!X215)=1</f>
        <v>0</v>
      </c>
      <c r="AX215" s="5" t="b">
        <f t="shared" si="39"/>
        <v>0</v>
      </c>
      <c r="AY215" s="59" t="e">
        <f>IF(((2015-LEFT(AD215,4))*12+12-MID(AD215,5,2)+1)/(Z215*12+AB215)&gt;1,AF215*(1-VLOOKUP(X215,折旧码!B:D,3,FALSE)),AF215*(1-VLOOKUP(X215,折旧码!B:D,3,FALSE))*((2015-LEFT(AD215,4))*12+12-MID(AD215,5,2)+1)/(Z215*12+AB215))</f>
        <v>#VALUE!</v>
      </c>
      <c r="AZ215" s="60" t="e">
        <f t="shared" si="40"/>
        <v>#VALUE!</v>
      </c>
      <c r="BA215" s="5" t="e">
        <f>IF(((2015-LEFT(AD215,4))*12+12-MID(AD215,5,2)+1)/(Z215*12+AB215)&gt;1,0, AF215*(1-VLOOKUP(X215,折旧码!B:D,3,FALSE))*(12/(Z215*12+AB215)))</f>
        <v>#VALUE!</v>
      </c>
      <c r="BB215" s="2" t="e">
        <f t="shared" si="41"/>
        <v>#VALUE!</v>
      </c>
      <c r="BC215" s="2">
        <f t="shared" si="42"/>
        <v>0</v>
      </c>
      <c r="BD215" s="2" t="e">
        <f t="shared" si="43"/>
        <v>#VALUE!</v>
      </c>
      <c r="BE215" s="4" t="e">
        <f t="shared" si="44"/>
        <v>#VALUE!</v>
      </c>
      <c r="BF215" s="56" t="e">
        <f t="shared" si="45"/>
        <v>#VALUE!</v>
      </c>
      <c r="BG215" s="56" t="e">
        <f>IF(BE215="否",0,AF215*(1-VLOOKUP(X215,折旧码!B:D,3,FALSE))/BC215)</f>
        <v>#VALUE!</v>
      </c>
      <c r="BH215" s="56" t="e">
        <f t="shared" si="46"/>
        <v>#VALUE!</v>
      </c>
      <c r="BI215" s="4" t="e">
        <f>IF(OR(BE215="否",BC215&lt;=BD215),ROUND(AF215-ABS(AG215)-ABS(AI215)-AF215*VLOOKUP(X215,折旧码!B:D,3,FALSE),2)=0,ROUND(AF215-ABS(AG215)-ABS(AI215)-AF215*VLOOKUP(X215,折旧码!B:D,3,FALSE),2)&lt;&gt;0)</f>
        <v>#VALUE!</v>
      </c>
      <c r="BJ215" s="4" t="e">
        <f>ROUND(AF215-ABS(AG215)-ABS(AI215)-AF215*VLOOKUP(X215,折旧码!B:D,3,FALSE),2)</f>
        <v>#N/A</v>
      </c>
    </row>
    <row r="216" spans="1:62" x14ac:dyDescent="0.35">
      <c r="A216" s="3"/>
      <c r="B216" s="3"/>
      <c r="C216" s="3"/>
      <c r="D216" s="3"/>
      <c r="E216" s="3"/>
      <c r="F216" s="3"/>
      <c r="G216" s="3"/>
      <c r="H216" s="3"/>
      <c r="I216" s="8"/>
      <c r="J216" s="8"/>
      <c r="K216" s="8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8"/>
      <c r="AE216" s="8"/>
      <c r="AF216" s="3"/>
      <c r="AG216" s="3"/>
      <c r="AH216" s="3"/>
      <c r="AI216" s="3"/>
      <c r="AJ216" s="3"/>
      <c r="AK216" s="3"/>
      <c r="AL216" s="3"/>
      <c r="AM216" s="3"/>
      <c r="AN216" s="4" t="b">
        <f>COUNTIF(资产分类!B:B,以前年度!A216)=1</f>
        <v>0</v>
      </c>
      <c r="AO216" s="4" t="b">
        <f>COUNTIF(单位编码!C:C,H216)=1</f>
        <v>0</v>
      </c>
      <c r="AP216" s="4" t="e">
        <f t="shared" si="37"/>
        <v>#VALUE!</v>
      </c>
      <c r="AQ216" s="4" t="b">
        <f>COUNTIF(业务范围!B:B,以前年度!L216)=1</f>
        <v>0</v>
      </c>
      <c r="AR216" s="4" t="b">
        <f>COUNTIF(成本中心!B:B,以前年度!M216)=1</f>
        <v>0</v>
      </c>
      <c r="AS216" s="4" t="b">
        <f>COUNTIF(成本中心!B:B,以前年度!N216)=1</f>
        <v>0</v>
      </c>
      <c r="AT216" s="4" t="b">
        <f>COUNTIF(资产状态!B:B,Q216)=1</f>
        <v>0</v>
      </c>
      <c r="AU216" s="4" t="b">
        <f>COUNTIF(资产增加、减少方式!B:C,以前年度!R216)=1</f>
        <v>0</v>
      </c>
      <c r="AV216" s="4" t="b">
        <f t="shared" si="38"/>
        <v>1</v>
      </c>
      <c r="AW216" s="4" t="b">
        <f>COUNTIF(折旧码!B:B,以前年度!X216)=1</f>
        <v>0</v>
      </c>
      <c r="AX216" s="5" t="b">
        <f t="shared" si="39"/>
        <v>0</v>
      </c>
      <c r="AY216" s="59" t="e">
        <f>IF(((2015-LEFT(AD216,4))*12+12-MID(AD216,5,2)+1)/(Z216*12+AB216)&gt;1,AF216*(1-VLOOKUP(X216,折旧码!B:D,3,FALSE)),AF216*(1-VLOOKUP(X216,折旧码!B:D,3,FALSE))*((2015-LEFT(AD216,4))*12+12-MID(AD216,5,2)+1)/(Z216*12+AB216))</f>
        <v>#VALUE!</v>
      </c>
      <c r="AZ216" s="60" t="e">
        <f t="shared" si="40"/>
        <v>#VALUE!</v>
      </c>
      <c r="BA216" s="5" t="e">
        <f>IF(((2015-LEFT(AD216,4))*12+12-MID(AD216,5,2)+1)/(Z216*12+AB216)&gt;1,0, AF216*(1-VLOOKUP(X216,折旧码!B:D,3,FALSE))*(12/(Z216*12+AB216)))</f>
        <v>#VALUE!</v>
      </c>
      <c r="BB216" s="2" t="e">
        <f t="shared" si="41"/>
        <v>#VALUE!</v>
      </c>
      <c r="BC216" s="2">
        <f t="shared" si="42"/>
        <v>0</v>
      </c>
      <c r="BD216" s="2" t="e">
        <f t="shared" si="43"/>
        <v>#VALUE!</v>
      </c>
      <c r="BE216" s="4" t="e">
        <f t="shared" si="44"/>
        <v>#VALUE!</v>
      </c>
      <c r="BF216" s="56" t="e">
        <f t="shared" si="45"/>
        <v>#VALUE!</v>
      </c>
      <c r="BG216" s="56" t="e">
        <f>IF(BE216="否",0,AF216*(1-VLOOKUP(X216,折旧码!B:D,3,FALSE))/BC216)</f>
        <v>#VALUE!</v>
      </c>
      <c r="BH216" s="56" t="e">
        <f t="shared" si="46"/>
        <v>#VALUE!</v>
      </c>
      <c r="BI216" s="4" t="e">
        <f>IF(OR(BE216="否",BC216&lt;=BD216),ROUND(AF216-ABS(AG216)-ABS(AI216)-AF216*VLOOKUP(X216,折旧码!B:D,3,FALSE),2)=0,ROUND(AF216-ABS(AG216)-ABS(AI216)-AF216*VLOOKUP(X216,折旧码!B:D,3,FALSE),2)&lt;&gt;0)</f>
        <v>#VALUE!</v>
      </c>
      <c r="BJ216" s="4" t="e">
        <f>ROUND(AF216-ABS(AG216)-ABS(AI216)-AF216*VLOOKUP(X216,折旧码!B:D,3,FALSE),2)</f>
        <v>#N/A</v>
      </c>
    </row>
    <row r="217" spans="1:62" x14ac:dyDescent="0.35">
      <c r="A217" s="3"/>
      <c r="B217" s="3"/>
      <c r="C217" s="3"/>
      <c r="D217" s="3"/>
      <c r="E217" s="3"/>
      <c r="F217" s="3"/>
      <c r="G217" s="3"/>
      <c r="H217" s="3"/>
      <c r="I217" s="8"/>
      <c r="J217" s="8"/>
      <c r="K217" s="8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8"/>
      <c r="AE217" s="8"/>
      <c r="AF217" s="3"/>
      <c r="AG217" s="3"/>
      <c r="AH217" s="3"/>
      <c r="AI217" s="3"/>
      <c r="AJ217" s="3"/>
      <c r="AK217" s="3"/>
      <c r="AL217" s="3"/>
      <c r="AM217" s="3"/>
      <c r="AN217" s="4" t="b">
        <f>COUNTIF(资产分类!B:B,以前年度!A217)=1</f>
        <v>0</v>
      </c>
      <c r="AO217" s="4" t="b">
        <f>COUNTIF(单位编码!C:C,H217)=1</f>
        <v>0</v>
      </c>
      <c r="AP217" s="4" t="e">
        <f t="shared" si="37"/>
        <v>#VALUE!</v>
      </c>
      <c r="AQ217" s="4" t="b">
        <f>COUNTIF(业务范围!B:B,以前年度!L217)=1</f>
        <v>0</v>
      </c>
      <c r="AR217" s="4" t="b">
        <f>COUNTIF(成本中心!B:B,以前年度!M217)=1</f>
        <v>0</v>
      </c>
      <c r="AS217" s="4" t="b">
        <f>COUNTIF(成本中心!B:B,以前年度!N217)=1</f>
        <v>0</v>
      </c>
      <c r="AT217" s="4" t="b">
        <f>COUNTIF(资产状态!B:B,Q217)=1</f>
        <v>0</v>
      </c>
      <c r="AU217" s="4" t="b">
        <f>COUNTIF(资产增加、减少方式!B:C,以前年度!R217)=1</f>
        <v>0</v>
      </c>
      <c r="AV217" s="4" t="b">
        <f t="shared" si="38"/>
        <v>1</v>
      </c>
      <c r="AW217" s="4" t="b">
        <f>COUNTIF(折旧码!B:B,以前年度!X217)=1</f>
        <v>0</v>
      </c>
      <c r="AX217" s="5" t="b">
        <f t="shared" si="39"/>
        <v>0</v>
      </c>
      <c r="AY217" s="59" t="e">
        <f>IF(((2015-LEFT(AD217,4))*12+12-MID(AD217,5,2)+1)/(Z217*12+AB217)&gt;1,AF217*(1-VLOOKUP(X217,折旧码!B:D,3,FALSE)),AF217*(1-VLOOKUP(X217,折旧码!B:D,3,FALSE))*((2015-LEFT(AD217,4))*12+12-MID(AD217,5,2)+1)/(Z217*12+AB217))</f>
        <v>#VALUE!</v>
      </c>
      <c r="AZ217" s="60" t="e">
        <f t="shared" si="40"/>
        <v>#VALUE!</v>
      </c>
      <c r="BA217" s="5" t="e">
        <f>IF(((2015-LEFT(AD217,4))*12+12-MID(AD217,5,2)+1)/(Z217*12+AB217)&gt;1,0, AF217*(1-VLOOKUP(X217,折旧码!B:D,3,FALSE))*(12/(Z217*12+AB217)))</f>
        <v>#VALUE!</v>
      </c>
      <c r="BB217" s="2" t="e">
        <f t="shared" si="41"/>
        <v>#VALUE!</v>
      </c>
      <c r="BC217" s="2">
        <f t="shared" si="42"/>
        <v>0</v>
      </c>
      <c r="BD217" s="2" t="e">
        <f t="shared" si="43"/>
        <v>#VALUE!</v>
      </c>
      <c r="BE217" s="4" t="e">
        <f t="shared" si="44"/>
        <v>#VALUE!</v>
      </c>
      <c r="BF217" s="56" t="e">
        <f t="shared" si="45"/>
        <v>#VALUE!</v>
      </c>
      <c r="BG217" s="56" t="e">
        <f>IF(BE217="否",0,AF217*(1-VLOOKUP(X217,折旧码!B:D,3,FALSE))/BC217)</f>
        <v>#VALUE!</v>
      </c>
      <c r="BH217" s="56" t="e">
        <f t="shared" si="46"/>
        <v>#VALUE!</v>
      </c>
      <c r="BI217" s="4" t="e">
        <f>IF(OR(BE217="否",BC217&lt;=BD217),ROUND(AF217-ABS(AG217)-ABS(AI217)-AF217*VLOOKUP(X217,折旧码!B:D,3,FALSE),2)=0,ROUND(AF217-ABS(AG217)-ABS(AI217)-AF217*VLOOKUP(X217,折旧码!B:D,3,FALSE),2)&lt;&gt;0)</f>
        <v>#VALUE!</v>
      </c>
      <c r="BJ217" s="4" t="e">
        <f>ROUND(AF217-ABS(AG217)-ABS(AI217)-AF217*VLOOKUP(X217,折旧码!B:D,3,FALSE),2)</f>
        <v>#N/A</v>
      </c>
    </row>
    <row r="218" spans="1:62" x14ac:dyDescent="0.35">
      <c r="A218" s="3"/>
      <c r="B218" s="3"/>
      <c r="C218" s="3"/>
      <c r="D218" s="3"/>
      <c r="E218" s="3"/>
      <c r="F218" s="3"/>
      <c r="G218" s="3"/>
      <c r="H218" s="3"/>
      <c r="I218" s="8"/>
      <c r="J218" s="8"/>
      <c r="K218" s="8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8"/>
      <c r="AE218" s="8"/>
      <c r="AF218" s="3"/>
      <c r="AG218" s="3"/>
      <c r="AH218" s="3"/>
      <c r="AI218" s="3"/>
      <c r="AJ218" s="3"/>
      <c r="AK218" s="3"/>
      <c r="AL218" s="3"/>
      <c r="AM218" s="3"/>
      <c r="AN218" s="4" t="b">
        <f>COUNTIF(资产分类!B:B,以前年度!A218)=1</f>
        <v>0</v>
      </c>
      <c r="AO218" s="4" t="b">
        <f>COUNTIF(单位编码!C:C,H218)=1</f>
        <v>0</v>
      </c>
      <c r="AP218" s="4" t="e">
        <f t="shared" ref="AP218:AP281" si="47">LEFT(J218,4)*1&lt;2016</f>
        <v>#VALUE!</v>
      </c>
      <c r="AQ218" s="4" t="b">
        <f>COUNTIF(业务范围!B:B,以前年度!L218)=1</f>
        <v>0</v>
      </c>
      <c r="AR218" s="4" t="b">
        <f>COUNTIF(成本中心!B:B,以前年度!M218)=1</f>
        <v>0</v>
      </c>
      <c r="AS218" s="4" t="b">
        <f>COUNTIF(成本中心!B:B,以前年度!N218)=1</f>
        <v>0</v>
      </c>
      <c r="AT218" s="4" t="b">
        <f>COUNTIF(资产状态!B:B,Q218)=1</f>
        <v>0</v>
      </c>
      <c r="AU218" s="4" t="b">
        <f>COUNTIF(资产增加、减少方式!B:C,以前年度!R218)=1</f>
        <v>0</v>
      </c>
      <c r="AV218" s="4" t="b">
        <f t="shared" ref="AV218:AV281" si="48">IF(OR(A218="Z1005",A218="Z1004",A218="Z1003"),V218&lt;&gt;"",TRUE)</f>
        <v>1</v>
      </c>
      <c r="AW218" s="4" t="b">
        <f>COUNTIF(折旧码!B:B,以前年度!X218)=1</f>
        <v>0</v>
      </c>
      <c r="AX218" s="5" t="b">
        <f t="shared" si="39"/>
        <v>0</v>
      </c>
      <c r="AY218" s="59" t="e">
        <f>IF(((2015-LEFT(AD218,4))*12+12-MID(AD218,5,2)+1)/(Z218*12+AB218)&gt;1,AF218*(1-VLOOKUP(X218,折旧码!B:D,3,FALSE)),AF218*(1-VLOOKUP(X218,折旧码!B:D,3,FALSE))*((2015-LEFT(AD218,4))*12+12-MID(AD218,5,2)+1)/(Z218*12+AB218))</f>
        <v>#VALUE!</v>
      </c>
      <c r="AZ218" s="60" t="e">
        <f t="shared" si="40"/>
        <v>#VALUE!</v>
      </c>
      <c r="BA218" s="5" t="e">
        <f>IF(((2015-LEFT(AD218,4))*12+12-MID(AD218,5,2)+1)/(Z218*12+AB218)&gt;1,0, AF218*(1-VLOOKUP(X218,折旧码!B:D,3,FALSE))*(12/(Z218*12+AB218)))</f>
        <v>#VALUE!</v>
      </c>
      <c r="BB218" s="2" t="e">
        <f t="shared" si="41"/>
        <v>#VALUE!</v>
      </c>
      <c r="BC218" s="2">
        <f t="shared" si="42"/>
        <v>0</v>
      </c>
      <c r="BD218" s="2" t="e">
        <f t="shared" si="43"/>
        <v>#VALUE!</v>
      </c>
      <c r="BE218" s="4" t="e">
        <f t="shared" si="44"/>
        <v>#VALUE!</v>
      </c>
      <c r="BF218" s="56" t="e">
        <f t="shared" si="45"/>
        <v>#VALUE!</v>
      </c>
      <c r="BG218" s="56" t="e">
        <f>IF(BE218="否",0,AF218*(1-VLOOKUP(X218,折旧码!B:D,3,FALSE))/BC218)</f>
        <v>#VALUE!</v>
      </c>
      <c r="BH218" s="56" t="e">
        <f t="shared" si="46"/>
        <v>#VALUE!</v>
      </c>
      <c r="BI218" s="4" t="e">
        <f>IF(OR(BE218="否",BC218&lt;=BD218),ROUND(AF218-ABS(AG218)-ABS(AI218)-AF218*VLOOKUP(X218,折旧码!B:D,3,FALSE),2)=0,ROUND(AF218-ABS(AG218)-ABS(AI218)-AF218*VLOOKUP(X218,折旧码!B:D,3,FALSE),2)&lt;&gt;0)</f>
        <v>#VALUE!</v>
      </c>
      <c r="BJ218" s="4" t="e">
        <f>ROUND(AF218-ABS(AG218)-ABS(AI218)-AF218*VLOOKUP(X218,折旧码!B:D,3,FALSE),2)</f>
        <v>#N/A</v>
      </c>
    </row>
    <row r="219" spans="1:62" x14ac:dyDescent="0.35">
      <c r="A219" s="3"/>
      <c r="B219" s="3"/>
      <c r="C219" s="3"/>
      <c r="D219" s="3"/>
      <c r="E219" s="3"/>
      <c r="F219" s="3"/>
      <c r="G219" s="3"/>
      <c r="H219" s="3"/>
      <c r="I219" s="8"/>
      <c r="J219" s="8"/>
      <c r="K219" s="8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8"/>
      <c r="AE219" s="8"/>
      <c r="AF219" s="3"/>
      <c r="AG219" s="3"/>
      <c r="AH219" s="3"/>
      <c r="AI219" s="3"/>
      <c r="AJ219" s="3"/>
      <c r="AK219" s="3"/>
      <c r="AL219" s="3"/>
      <c r="AM219" s="3"/>
      <c r="AN219" s="4" t="b">
        <f>COUNTIF(资产分类!B:B,以前年度!A219)=1</f>
        <v>0</v>
      </c>
      <c r="AO219" s="4" t="b">
        <f>COUNTIF(单位编码!C:C,H219)=1</f>
        <v>0</v>
      </c>
      <c r="AP219" s="4" t="e">
        <f t="shared" si="47"/>
        <v>#VALUE!</v>
      </c>
      <c r="AQ219" s="4" t="b">
        <f>COUNTIF(业务范围!B:B,以前年度!L219)=1</f>
        <v>0</v>
      </c>
      <c r="AR219" s="4" t="b">
        <f>COUNTIF(成本中心!B:B,以前年度!M219)=1</f>
        <v>0</v>
      </c>
      <c r="AS219" s="4" t="b">
        <f>COUNTIF(成本中心!B:B,以前年度!N219)=1</f>
        <v>0</v>
      </c>
      <c r="AT219" s="4" t="b">
        <f>COUNTIF(资产状态!B:B,Q219)=1</f>
        <v>0</v>
      </c>
      <c r="AU219" s="4" t="b">
        <f>COUNTIF(资产增加、减少方式!B:C,以前年度!R219)=1</f>
        <v>0</v>
      </c>
      <c r="AV219" s="4" t="b">
        <f t="shared" si="48"/>
        <v>1</v>
      </c>
      <c r="AW219" s="4" t="b">
        <f>COUNTIF(折旧码!B:B,以前年度!X219)=1</f>
        <v>0</v>
      </c>
      <c r="AX219" s="5" t="b">
        <f t="shared" si="39"/>
        <v>0</v>
      </c>
      <c r="AY219" s="59" t="e">
        <f>IF(((2015-LEFT(AD219,4))*12+12-MID(AD219,5,2)+1)/(Z219*12+AB219)&gt;1,AF219*(1-VLOOKUP(X219,折旧码!B:D,3,FALSE)),AF219*(1-VLOOKUP(X219,折旧码!B:D,3,FALSE))*((2015-LEFT(AD219,4))*12+12-MID(AD219,5,2)+1)/(Z219*12+AB219))</f>
        <v>#VALUE!</v>
      </c>
      <c r="AZ219" s="60" t="e">
        <f t="shared" si="40"/>
        <v>#VALUE!</v>
      </c>
      <c r="BA219" s="5" t="e">
        <f>IF(((2015-LEFT(AD219,4))*12+12-MID(AD219,5,2)+1)/(Z219*12+AB219)&gt;1,0, AF219*(1-VLOOKUP(X219,折旧码!B:D,3,FALSE))*(12/(Z219*12+AB219)))</f>
        <v>#VALUE!</v>
      </c>
      <c r="BB219" s="2" t="e">
        <f t="shared" si="41"/>
        <v>#VALUE!</v>
      </c>
      <c r="BC219" s="2">
        <f t="shared" si="42"/>
        <v>0</v>
      </c>
      <c r="BD219" s="2" t="e">
        <f t="shared" si="43"/>
        <v>#VALUE!</v>
      </c>
      <c r="BE219" s="4" t="e">
        <f t="shared" si="44"/>
        <v>#VALUE!</v>
      </c>
      <c r="BF219" s="56" t="e">
        <f t="shared" si="45"/>
        <v>#VALUE!</v>
      </c>
      <c r="BG219" s="56" t="e">
        <f>IF(BE219="否",0,AF219*(1-VLOOKUP(X219,折旧码!B:D,3,FALSE))/BC219)</f>
        <v>#VALUE!</v>
      </c>
      <c r="BH219" s="56" t="e">
        <f t="shared" si="46"/>
        <v>#VALUE!</v>
      </c>
      <c r="BI219" s="4" t="e">
        <f>IF(OR(BE219="否",BC219&lt;=BD219),ROUND(AF219-ABS(AG219)-ABS(AI219)-AF219*VLOOKUP(X219,折旧码!B:D,3,FALSE),2)=0,ROUND(AF219-ABS(AG219)-ABS(AI219)-AF219*VLOOKUP(X219,折旧码!B:D,3,FALSE),2)&lt;&gt;0)</f>
        <v>#VALUE!</v>
      </c>
      <c r="BJ219" s="4" t="e">
        <f>ROUND(AF219-ABS(AG219)-ABS(AI219)-AF219*VLOOKUP(X219,折旧码!B:D,3,FALSE),2)</f>
        <v>#N/A</v>
      </c>
    </row>
    <row r="220" spans="1:62" x14ac:dyDescent="0.35">
      <c r="A220" s="3"/>
      <c r="B220" s="3"/>
      <c r="C220" s="3"/>
      <c r="D220" s="3"/>
      <c r="E220" s="3"/>
      <c r="F220" s="3"/>
      <c r="G220" s="3"/>
      <c r="H220" s="3"/>
      <c r="I220" s="8"/>
      <c r="J220" s="8"/>
      <c r="K220" s="8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8"/>
      <c r="AE220" s="8"/>
      <c r="AF220" s="3"/>
      <c r="AG220" s="3"/>
      <c r="AH220" s="3"/>
      <c r="AI220" s="3"/>
      <c r="AJ220" s="3"/>
      <c r="AK220" s="3"/>
      <c r="AL220" s="3"/>
      <c r="AM220" s="3"/>
      <c r="AN220" s="4" t="b">
        <f>COUNTIF(资产分类!B:B,以前年度!A220)=1</f>
        <v>0</v>
      </c>
      <c r="AO220" s="4" t="b">
        <f>COUNTIF(单位编码!C:C,H220)=1</f>
        <v>0</v>
      </c>
      <c r="AP220" s="4" t="e">
        <f t="shared" si="47"/>
        <v>#VALUE!</v>
      </c>
      <c r="AQ220" s="4" t="b">
        <f>COUNTIF(业务范围!B:B,以前年度!L220)=1</f>
        <v>0</v>
      </c>
      <c r="AR220" s="4" t="b">
        <f>COUNTIF(成本中心!B:B,以前年度!M220)=1</f>
        <v>0</v>
      </c>
      <c r="AS220" s="4" t="b">
        <f>COUNTIF(成本中心!B:B,以前年度!N220)=1</f>
        <v>0</v>
      </c>
      <c r="AT220" s="4" t="b">
        <f>COUNTIF(资产状态!B:B,Q220)=1</f>
        <v>0</v>
      </c>
      <c r="AU220" s="4" t="b">
        <f>COUNTIF(资产增加、减少方式!B:C,以前年度!R220)=1</f>
        <v>0</v>
      </c>
      <c r="AV220" s="4" t="b">
        <f t="shared" si="48"/>
        <v>1</v>
      </c>
      <c r="AW220" s="4" t="b">
        <f>COUNTIF(折旧码!B:B,以前年度!X220)=1</f>
        <v>0</v>
      </c>
      <c r="AX220" s="5" t="b">
        <f t="shared" si="39"/>
        <v>0</v>
      </c>
      <c r="AY220" s="59" t="e">
        <f>IF(((2015-LEFT(AD220,4))*12+12-MID(AD220,5,2)+1)/(Z220*12+AB220)&gt;1,AF220*(1-VLOOKUP(X220,折旧码!B:D,3,FALSE)),AF220*(1-VLOOKUP(X220,折旧码!B:D,3,FALSE))*((2015-LEFT(AD220,4))*12+12-MID(AD220,5,2)+1)/(Z220*12+AB220))</f>
        <v>#VALUE!</v>
      </c>
      <c r="AZ220" s="60" t="e">
        <f t="shared" si="40"/>
        <v>#VALUE!</v>
      </c>
      <c r="BA220" s="5" t="e">
        <f>IF(((2015-LEFT(AD220,4))*12+12-MID(AD220,5,2)+1)/(Z220*12+AB220)&gt;1,0, AF220*(1-VLOOKUP(X220,折旧码!B:D,3,FALSE))*(12/(Z220*12+AB220)))</f>
        <v>#VALUE!</v>
      </c>
      <c r="BB220" s="2" t="e">
        <f t="shared" si="41"/>
        <v>#VALUE!</v>
      </c>
      <c r="BC220" s="2">
        <f t="shared" si="42"/>
        <v>0</v>
      </c>
      <c r="BD220" s="2" t="e">
        <f t="shared" si="43"/>
        <v>#VALUE!</v>
      </c>
      <c r="BE220" s="4" t="e">
        <f t="shared" si="44"/>
        <v>#VALUE!</v>
      </c>
      <c r="BF220" s="56" t="e">
        <f t="shared" si="45"/>
        <v>#VALUE!</v>
      </c>
      <c r="BG220" s="56" t="e">
        <f>IF(BE220="否",0,AF220*(1-VLOOKUP(X220,折旧码!B:D,3,FALSE))/BC220)</f>
        <v>#VALUE!</v>
      </c>
      <c r="BH220" s="56" t="e">
        <f t="shared" si="46"/>
        <v>#VALUE!</v>
      </c>
      <c r="BI220" s="4" t="e">
        <f>IF(OR(BE220="否",BC220&lt;=BD220),ROUND(AF220-ABS(AG220)-ABS(AI220)-AF220*VLOOKUP(X220,折旧码!B:D,3,FALSE),2)=0,ROUND(AF220-ABS(AG220)-ABS(AI220)-AF220*VLOOKUP(X220,折旧码!B:D,3,FALSE),2)&lt;&gt;0)</f>
        <v>#VALUE!</v>
      </c>
      <c r="BJ220" s="4" t="e">
        <f>ROUND(AF220-ABS(AG220)-ABS(AI220)-AF220*VLOOKUP(X220,折旧码!B:D,3,FALSE),2)</f>
        <v>#N/A</v>
      </c>
    </row>
    <row r="221" spans="1:62" x14ac:dyDescent="0.35">
      <c r="A221" s="3"/>
      <c r="B221" s="3"/>
      <c r="C221" s="3"/>
      <c r="D221" s="3"/>
      <c r="E221" s="3"/>
      <c r="F221" s="3"/>
      <c r="G221" s="3"/>
      <c r="H221" s="3"/>
      <c r="I221" s="8"/>
      <c r="J221" s="8"/>
      <c r="K221" s="8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8"/>
      <c r="AE221" s="8"/>
      <c r="AF221" s="3"/>
      <c r="AG221" s="3"/>
      <c r="AH221" s="3"/>
      <c r="AI221" s="3"/>
      <c r="AJ221" s="3"/>
      <c r="AK221" s="3"/>
      <c r="AL221" s="3"/>
      <c r="AM221" s="3"/>
      <c r="AN221" s="4" t="b">
        <f>COUNTIF(资产分类!B:B,以前年度!A221)=1</f>
        <v>0</v>
      </c>
      <c r="AO221" s="4" t="b">
        <f>COUNTIF(单位编码!C:C,H221)=1</f>
        <v>0</v>
      </c>
      <c r="AP221" s="4" t="e">
        <f t="shared" si="47"/>
        <v>#VALUE!</v>
      </c>
      <c r="AQ221" s="4" t="b">
        <f>COUNTIF(业务范围!B:B,以前年度!L221)=1</f>
        <v>0</v>
      </c>
      <c r="AR221" s="4" t="b">
        <f>COUNTIF(成本中心!B:B,以前年度!M221)=1</f>
        <v>0</v>
      </c>
      <c r="AS221" s="4" t="b">
        <f>COUNTIF(成本中心!B:B,以前年度!N221)=1</f>
        <v>0</v>
      </c>
      <c r="AT221" s="4" t="b">
        <f>COUNTIF(资产状态!B:B,Q221)=1</f>
        <v>0</v>
      </c>
      <c r="AU221" s="4" t="b">
        <f>COUNTIF(资产增加、减少方式!B:C,以前年度!R221)=1</f>
        <v>0</v>
      </c>
      <c r="AV221" s="4" t="b">
        <f t="shared" si="48"/>
        <v>1</v>
      </c>
      <c r="AW221" s="4" t="b">
        <f>COUNTIF(折旧码!B:B,以前年度!X221)=1</f>
        <v>0</v>
      </c>
      <c r="AX221" s="5" t="b">
        <f t="shared" si="39"/>
        <v>0</v>
      </c>
      <c r="AY221" s="59" t="e">
        <f>IF(((2015-LEFT(AD221,4))*12+12-MID(AD221,5,2)+1)/(Z221*12+AB221)&gt;1,AF221*(1-VLOOKUP(X221,折旧码!B:D,3,FALSE)),AF221*(1-VLOOKUP(X221,折旧码!B:D,3,FALSE))*((2015-LEFT(AD221,4))*12+12-MID(AD221,5,2)+1)/(Z221*12+AB221))</f>
        <v>#VALUE!</v>
      </c>
      <c r="AZ221" s="60" t="e">
        <f t="shared" si="40"/>
        <v>#VALUE!</v>
      </c>
      <c r="BA221" s="5" t="e">
        <f>IF(((2015-LEFT(AD221,4))*12+12-MID(AD221,5,2)+1)/(Z221*12+AB221)&gt;1,0, AF221*(1-VLOOKUP(X221,折旧码!B:D,3,FALSE))*(12/(Z221*12+AB221)))</f>
        <v>#VALUE!</v>
      </c>
      <c r="BB221" s="2" t="e">
        <f t="shared" si="41"/>
        <v>#VALUE!</v>
      </c>
      <c r="BC221" s="2">
        <f t="shared" si="42"/>
        <v>0</v>
      </c>
      <c r="BD221" s="2" t="e">
        <f t="shared" si="43"/>
        <v>#VALUE!</v>
      </c>
      <c r="BE221" s="4" t="e">
        <f t="shared" si="44"/>
        <v>#VALUE!</v>
      </c>
      <c r="BF221" s="56" t="e">
        <f t="shared" si="45"/>
        <v>#VALUE!</v>
      </c>
      <c r="BG221" s="56" t="e">
        <f>IF(BE221="否",0,AF221*(1-VLOOKUP(X221,折旧码!B:D,3,FALSE))/BC221)</f>
        <v>#VALUE!</v>
      </c>
      <c r="BH221" s="56" t="e">
        <f t="shared" si="46"/>
        <v>#VALUE!</v>
      </c>
      <c r="BI221" s="4" t="e">
        <f>IF(OR(BE221="否",BC221&lt;=BD221),ROUND(AF221-ABS(AG221)-ABS(AI221)-AF221*VLOOKUP(X221,折旧码!B:D,3,FALSE),2)=0,ROUND(AF221-ABS(AG221)-ABS(AI221)-AF221*VLOOKUP(X221,折旧码!B:D,3,FALSE),2)&lt;&gt;0)</f>
        <v>#VALUE!</v>
      </c>
      <c r="BJ221" s="4" t="e">
        <f>ROUND(AF221-ABS(AG221)-ABS(AI221)-AF221*VLOOKUP(X221,折旧码!B:D,3,FALSE),2)</f>
        <v>#N/A</v>
      </c>
    </row>
    <row r="222" spans="1:62" x14ac:dyDescent="0.35">
      <c r="A222" s="3"/>
      <c r="B222" s="3"/>
      <c r="C222" s="3"/>
      <c r="D222" s="3"/>
      <c r="E222" s="3"/>
      <c r="F222" s="3"/>
      <c r="G222" s="3"/>
      <c r="H222" s="3"/>
      <c r="I222" s="8"/>
      <c r="J222" s="8"/>
      <c r="K222" s="8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8"/>
      <c r="AE222" s="8"/>
      <c r="AF222" s="3"/>
      <c r="AG222" s="3"/>
      <c r="AH222" s="3"/>
      <c r="AI222" s="3"/>
      <c r="AJ222" s="3"/>
      <c r="AK222" s="3"/>
      <c r="AL222" s="3"/>
      <c r="AM222" s="3"/>
      <c r="AN222" s="4" t="b">
        <f>COUNTIF(资产分类!B:B,以前年度!A222)=1</f>
        <v>0</v>
      </c>
      <c r="AO222" s="4" t="b">
        <f>COUNTIF(单位编码!C:C,H222)=1</f>
        <v>0</v>
      </c>
      <c r="AP222" s="4" t="e">
        <f t="shared" si="47"/>
        <v>#VALUE!</v>
      </c>
      <c r="AQ222" s="4" t="b">
        <f>COUNTIF(业务范围!B:B,以前年度!L222)=1</f>
        <v>0</v>
      </c>
      <c r="AR222" s="4" t="b">
        <f>COUNTIF(成本中心!B:B,以前年度!M222)=1</f>
        <v>0</v>
      </c>
      <c r="AS222" s="4" t="b">
        <f>COUNTIF(成本中心!B:B,以前年度!N222)=1</f>
        <v>0</v>
      </c>
      <c r="AT222" s="4" t="b">
        <f>COUNTIF(资产状态!B:B,Q222)=1</f>
        <v>0</v>
      </c>
      <c r="AU222" s="4" t="b">
        <f>COUNTIF(资产增加、减少方式!B:C,以前年度!R222)=1</f>
        <v>0</v>
      </c>
      <c r="AV222" s="4" t="b">
        <f t="shared" si="48"/>
        <v>1</v>
      </c>
      <c r="AW222" s="4" t="b">
        <f>COUNTIF(折旧码!B:B,以前年度!X222)=1</f>
        <v>0</v>
      </c>
      <c r="AX222" s="5" t="b">
        <f t="shared" si="39"/>
        <v>0</v>
      </c>
      <c r="AY222" s="59" t="e">
        <f>IF(((2015-LEFT(AD222,4))*12+12-MID(AD222,5,2)+1)/(Z222*12+AB222)&gt;1,AF222*(1-VLOOKUP(X222,折旧码!B:D,3,FALSE)),AF222*(1-VLOOKUP(X222,折旧码!B:D,3,FALSE))*((2015-LEFT(AD222,4))*12+12-MID(AD222,5,2)+1)/(Z222*12+AB222))</f>
        <v>#VALUE!</v>
      </c>
      <c r="AZ222" s="60" t="e">
        <f t="shared" si="40"/>
        <v>#VALUE!</v>
      </c>
      <c r="BA222" s="5" t="e">
        <f>IF(((2015-LEFT(AD222,4))*12+12-MID(AD222,5,2)+1)/(Z222*12+AB222)&gt;1,0, AF222*(1-VLOOKUP(X222,折旧码!B:D,3,FALSE))*(12/(Z222*12+AB222)))</f>
        <v>#VALUE!</v>
      </c>
      <c r="BB222" s="2" t="e">
        <f t="shared" si="41"/>
        <v>#VALUE!</v>
      </c>
      <c r="BC222" s="2">
        <f t="shared" si="42"/>
        <v>0</v>
      </c>
      <c r="BD222" s="2" t="e">
        <f t="shared" si="43"/>
        <v>#VALUE!</v>
      </c>
      <c r="BE222" s="4" t="e">
        <f t="shared" si="44"/>
        <v>#VALUE!</v>
      </c>
      <c r="BF222" s="56" t="e">
        <f t="shared" si="45"/>
        <v>#VALUE!</v>
      </c>
      <c r="BG222" s="56" t="e">
        <f>IF(BE222="否",0,AF222*(1-VLOOKUP(X222,折旧码!B:D,3,FALSE))/BC222)</f>
        <v>#VALUE!</v>
      </c>
      <c r="BH222" s="56" t="e">
        <f t="shared" si="46"/>
        <v>#VALUE!</v>
      </c>
      <c r="BI222" s="4" t="e">
        <f>IF(OR(BE222="否",BC222&lt;=BD222),ROUND(AF222-ABS(AG222)-ABS(AI222)-AF222*VLOOKUP(X222,折旧码!B:D,3,FALSE),2)=0,ROUND(AF222-ABS(AG222)-ABS(AI222)-AF222*VLOOKUP(X222,折旧码!B:D,3,FALSE),2)&lt;&gt;0)</f>
        <v>#VALUE!</v>
      </c>
      <c r="BJ222" s="4" t="e">
        <f>ROUND(AF222-ABS(AG222)-ABS(AI222)-AF222*VLOOKUP(X222,折旧码!B:D,3,FALSE),2)</f>
        <v>#N/A</v>
      </c>
    </row>
    <row r="223" spans="1:62" x14ac:dyDescent="0.35">
      <c r="A223" s="3"/>
      <c r="B223" s="3"/>
      <c r="C223" s="3"/>
      <c r="D223" s="3"/>
      <c r="E223" s="3"/>
      <c r="F223" s="3"/>
      <c r="G223" s="3"/>
      <c r="H223" s="3"/>
      <c r="I223" s="6"/>
      <c r="J223" s="6"/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6"/>
      <c r="AE223" s="6"/>
      <c r="AF223" s="3"/>
      <c r="AG223" s="3"/>
      <c r="AH223" s="3"/>
      <c r="AI223" s="3"/>
      <c r="AJ223" s="3"/>
      <c r="AK223" s="3"/>
      <c r="AL223" s="3"/>
      <c r="AM223" s="3"/>
      <c r="AN223" s="4" t="b">
        <f>COUNTIF(资产分类!B:B,以前年度!A223)=1</f>
        <v>0</v>
      </c>
      <c r="AO223" s="4" t="b">
        <f>COUNTIF(单位编码!C:C,H223)=1</f>
        <v>0</v>
      </c>
      <c r="AP223" s="4" t="e">
        <f t="shared" si="47"/>
        <v>#VALUE!</v>
      </c>
      <c r="AQ223" s="4" t="b">
        <f>COUNTIF(业务范围!B:B,以前年度!L223)=1</f>
        <v>0</v>
      </c>
      <c r="AR223" s="4" t="b">
        <f>COUNTIF(成本中心!B:B,以前年度!M223)=1</f>
        <v>0</v>
      </c>
      <c r="AS223" s="4" t="b">
        <f>COUNTIF(成本中心!B:B,以前年度!N223)=1</f>
        <v>0</v>
      </c>
      <c r="AT223" s="4" t="b">
        <f>COUNTIF(资产状态!B:B,Q223)=1</f>
        <v>0</v>
      </c>
      <c r="AU223" s="4" t="b">
        <f>COUNTIF(资产增加、减少方式!B:C,以前年度!R223)=1</f>
        <v>0</v>
      </c>
      <c r="AV223" s="4" t="b">
        <f t="shared" si="48"/>
        <v>1</v>
      </c>
      <c r="AW223" s="4" t="b">
        <f>COUNTIF(折旧码!B:B,以前年度!X223)=1</f>
        <v>0</v>
      </c>
      <c r="AX223" s="5" t="b">
        <f t="shared" si="39"/>
        <v>0</v>
      </c>
      <c r="AY223" s="59" t="e">
        <f>IF(((2015-LEFT(AD223,4))*12+12-MID(AD223,5,2)+1)/(Z223*12+AB223)&gt;1,AF223*(1-VLOOKUP(X223,折旧码!B:D,3,FALSE)),AF223*(1-VLOOKUP(X223,折旧码!B:D,3,FALSE))*((2015-LEFT(AD223,4))*12+12-MID(AD223,5,2)+1)/(Z223*12+AB223))</f>
        <v>#VALUE!</v>
      </c>
      <c r="AZ223" s="60" t="e">
        <f t="shared" si="40"/>
        <v>#VALUE!</v>
      </c>
      <c r="BA223" s="5" t="e">
        <f>IF(((2015-LEFT(AD223,4))*12+12-MID(AD223,5,2)+1)/(Z223*12+AB223)&gt;1,0, AF223*(1-VLOOKUP(X223,折旧码!B:D,3,FALSE))*(12/(Z223*12+AB223)))</f>
        <v>#VALUE!</v>
      </c>
      <c r="BB223" s="2" t="e">
        <f t="shared" si="41"/>
        <v>#VALUE!</v>
      </c>
      <c r="BC223" s="2">
        <f t="shared" si="42"/>
        <v>0</v>
      </c>
      <c r="BD223" s="2" t="e">
        <f t="shared" si="43"/>
        <v>#VALUE!</v>
      </c>
      <c r="BE223" s="4" t="e">
        <f t="shared" si="44"/>
        <v>#VALUE!</v>
      </c>
      <c r="BF223" s="56" t="e">
        <f t="shared" si="45"/>
        <v>#VALUE!</v>
      </c>
      <c r="BG223" s="56" t="e">
        <f>IF(BE223="否",0,AF223*(1-VLOOKUP(X223,折旧码!B:D,3,FALSE))/BC223)</f>
        <v>#VALUE!</v>
      </c>
      <c r="BH223" s="56" t="e">
        <f t="shared" si="46"/>
        <v>#VALUE!</v>
      </c>
      <c r="BI223" s="4" t="e">
        <f>IF(OR(BE223="否",BC223&lt;=BD223),ROUND(AF223-ABS(AG223)-ABS(AI223)-AF223*VLOOKUP(X223,折旧码!B:D,3,FALSE),2)=0,ROUND(AF223-ABS(AG223)-ABS(AI223)-AF223*VLOOKUP(X223,折旧码!B:D,3,FALSE),2)&lt;&gt;0)</f>
        <v>#VALUE!</v>
      </c>
      <c r="BJ223" s="4" t="e">
        <f>ROUND(AF223-ABS(AG223)-ABS(AI223)-AF223*VLOOKUP(X223,折旧码!B:D,3,FALSE),2)</f>
        <v>#N/A</v>
      </c>
    </row>
    <row r="224" spans="1:62" x14ac:dyDescent="0.35">
      <c r="A224" s="3"/>
      <c r="B224" s="3"/>
      <c r="C224" s="3"/>
      <c r="D224" s="3"/>
      <c r="E224" s="3"/>
      <c r="F224" s="3"/>
      <c r="G224" s="3"/>
      <c r="H224" s="3"/>
      <c r="I224" s="6"/>
      <c r="J224" s="6"/>
      <c r="K224" s="6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6"/>
      <c r="AE224" s="6"/>
      <c r="AF224" s="3"/>
      <c r="AG224" s="3"/>
      <c r="AH224" s="3"/>
      <c r="AI224" s="3"/>
      <c r="AJ224" s="3"/>
      <c r="AK224" s="3"/>
      <c r="AL224" s="3"/>
      <c r="AM224" s="3"/>
      <c r="AN224" s="4" t="b">
        <f>COUNTIF(资产分类!B:B,以前年度!A224)=1</f>
        <v>0</v>
      </c>
      <c r="AO224" s="4" t="b">
        <f>COUNTIF(单位编码!C:C,H224)=1</f>
        <v>0</v>
      </c>
      <c r="AP224" s="4" t="e">
        <f t="shared" si="47"/>
        <v>#VALUE!</v>
      </c>
      <c r="AQ224" s="4" t="b">
        <f>COUNTIF(业务范围!B:B,以前年度!L224)=1</f>
        <v>0</v>
      </c>
      <c r="AR224" s="4" t="b">
        <f>COUNTIF(成本中心!B:B,以前年度!M224)=1</f>
        <v>0</v>
      </c>
      <c r="AS224" s="4" t="b">
        <f>COUNTIF(成本中心!B:B,以前年度!N224)=1</f>
        <v>0</v>
      </c>
      <c r="AT224" s="4" t="b">
        <f>COUNTIF(资产状态!B:B,Q224)=1</f>
        <v>0</v>
      </c>
      <c r="AU224" s="4" t="b">
        <f>COUNTIF(资产增加、减少方式!B:C,以前年度!R224)=1</f>
        <v>0</v>
      </c>
      <c r="AV224" s="4" t="b">
        <f t="shared" si="48"/>
        <v>1</v>
      </c>
      <c r="AW224" s="4" t="b">
        <f>COUNTIF(折旧码!B:B,以前年度!X224)=1</f>
        <v>0</v>
      </c>
      <c r="AX224" s="5" t="b">
        <f t="shared" si="39"/>
        <v>0</v>
      </c>
      <c r="AY224" s="59" t="e">
        <f>IF(((2015-LEFT(AD224,4))*12+12-MID(AD224,5,2)+1)/(Z224*12+AB224)&gt;1,AF224*(1-VLOOKUP(X224,折旧码!B:D,3,FALSE)),AF224*(1-VLOOKUP(X224,折旧码!B:D,3,FALSE))*((2015-LEFT(AD224,4))*12+12-MID(AD224,5,2)+1)/(Z224*12+AB224))</f>
        <v>#VALUE!</v>
      </c>
      <c r="AZ224" s="60" t="e">
        <f t="shared" si="40"/>
        <v>#VALUE!</v>
      </c>
      <c r="BA224" s="5" t="e">
        <f>IF(((2015-LEFT(AD224,4))*12+12-MID(AD224,5,2)+1)/(Z224*12+AB224)&gt;1,0, AF224*(1-VLOOKUP(X224,折旧码!B:D,3,FALSE))*(12/(Z224*12+AB224)))</f>
        <v>#VALUE!</v>
      </c>
      <c r="BB224" s="2" t="e">
        <f t="shared" si="41"/>
        <v>#VALUE!</v>
      </c>
      <c r="BC224" s="2">
        <f t="shared" si="42"/>
        <v>0</v>
      </c>
      <c r="BD224" s="2" t="e">
        <f t="shared" si="43"/>
        <v>#VALUE!</v>
      </c>
      <c r="BE224" s="4" t="e">
        <f t="shared" si="44"/>
        <v>#VALUE!</v>
      </c>
      <c r="BF224" s="56" t="e">
        <f t="shared" si="45"/>
        <v>#VALUE!</v>
      </c>
      <c r="BG224" s="56" t="e">
        <f>IF(BE224="否",0,AF224*(1-VLOOKUP(X224,折旧码!B:D,3,FALSE))/BC224)</f>
        <v>#VALUE!</v>
      </c>
      <c r="BH224" s="56" t="e">
        <f t="shared" si="46"/>
        <v>#VALUE!</v>
      </c>
      <c r="BI224" s="4" t="e">
        <f>IF(OR(BE224="否",BC224&lt;=BD224),ROUND(AF224-ABS(AG224)-ABS(AI224)-AF224*VLOOKUP(X224,折旧码!B:D,3,FALSE),2)=0,ROUND(AF224-ABS(AG224)-ABS(AI224)-AF224*VLOOKUP(X224,折旧码!B:D,3,FALSE),2)&lt;&gt;0)</f>
        <v>#VALUE!</v>
      </c>
      <c r="BJ224" s="4" t="e">
        <f>ROUND(AF224-ABS(AG224)-ABS(AI224)-AF224*VLOOKUP(X224,折旧码!B:D,3,FALSE),2)</f>
        <v>#N/A</v>
      </c>
    </row>
    <row r="225" spans="1:62" x14ac:dyDescent="0.35">
      <c r="A225" s="3"/>
      <c r="B225" s="3"/>
      <c r="C225" s="3"/>
      <c r="D225" s="3"/>
      <c r="E225" s="3"/>
      <c r="F225" s="3"/>
      <c r="G225" s="3"/>
      <c r="H225" s="3"/>
      <c r="I225" s="6"/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6"/>
      <c r="AE225" s="6"/>
      <c r="AF225" s="3"/>
      <c r="AG225" s="3"/>
      <c r="AH225" s="3"/>
      <c r="AI225" s="3"/>
      <c r="AJ225" s="3"/>
      <c r="AK225" s="3"/>
      <c r="AL225" s="3"/>
      <c r="AM225" s="3"/>
      <c r="AN225" s="4" t="b">
        <f>COUNTIF(资产分类!B:B,以前年度!A225)=1</f>
        <v>0</v>
      </c>
      <c r="AO225" s="4" t="b">
        <f>COUNTIF(单位编码!C:C,H225)=1</f>
        <v>0</v>
      </c>
      <c r="AP225" s="4" t="e">
        <f t="shared" si="47"/>
        <v>#VALUE!</v>
      </c>
      <c r="AQ225" s="4" t="b">
        <f>COUNTIF(业务范围!B:B,以前年度!L225)=1</f>
        <v>0</v>
      </c>
      <c r="AR225" s="4" t="b">
        <f>COUNTIF(成本中心!B:B,以前年度!M225)=1</f>
        <v>0</v>
      </c>
      <c r="AS225" s="4" t="b">
        <f>COUNTIF(成本中心!B:B,以前年度!N225)=1</f>
        <v>0</v>
      </c>
      <c r="AT225" s="4" t="b">
        <f>COUNTIF(资产状态!B:B,Q225)=1</f>
        <v>0</v>
      </c>
      <c r="AU225" s="4" t="b">
        <f>COUNTIF(资产增加、减少方式!B:C,以前年度!R225)=1</f>
        <v>0</v>
      </c>
      <c r="AV225" s="4" t="b">
        <f t="shared" si="48"/>
        <v>1</v>
      </c>
      <c r="AW225" s="4" t="b">
        <f>COUNTIF(折旧码!B:B,以前年度!X225)=1</f>
        <v>0</v>
      </c>
      <c r="AX225" s="5" t="b">
        <f t="shared" si="39"/>
        <v>0</v>
      </c>
      <c r="AY225" s="59" t="e">
        <f>IF(((2015-LEFT(AD225,4))*12+12-MID(AD225,5,2)+1)/(Z225*12+AB225)&gt;1,AF225*(1-VLOOKUP(X225,折旧码!B:D,3,FALSE)),AF225*(1-VLOOKUP(X225,折旧码!B:D,3,FALSE))*((2015-LEFT(AD225,4))*12+12-MID(AD225,5,2)+1)/(Z225*12+AB225))</f>
        <v>#VALUE!</v>
      </c>
      <c r="AZ225" s="60" t="e">
        <f t="shared" si="40"/>
        <v>#VALUE!</v>
      </c>
      <c r="BA225" s="5" t="e">
        <f>IF(((2015-LEFT(AD225,4))*12+12-MID(AD225,5,2)+1)/(Z225*12+AB225)&gt;1,0, AF225*(1-VLOOKUP(X225,折旧码!B:D,3,FALSE))*(12/(Z225*12+AB225)))</f>
        <v>#VALUE!</v>
      </c>
      <c r="BB225" s="2" t="e">
        <f t="shared" si="41"/>
        <v>#VALUE!</v>
      </c>
      <c r="BC225" s="2">
        <f t="shared" si="42"/>
        <v>0</v>
      </c>
      <c r="BD225" s="2" t="e">
        <f t="shared" si="43"/>
        <v>#VALUE!</v>
      </c>
      <c r="BE225" s="4" t="e">
        <f t="shared" si="44"/>
        <v>#VALUE!</v>
      </c>
      <c r="BF225" s="56" t="e">
        <f t="shared" si="45"/>
        <v>#VALUE!</v>
      </c>
      <c r="BG225" s="56" t="e">
        <f>IF(BE225="否",0,AF225*(1-VLOOKUP(X225,折旧码!B:D,3,FALSE))/BC225)</f>
        <v>#VALUE!</v>
      </c>
      <c r="BH225" s="56" t="e">
        <f t="shared" si="46"/>
        <v>#VALUE!</v>
      </c>
      <c r="BI225" s="4" t="e">
        <f>IF(OR(BE225="否",BC225&lt;=BD225),ROUND(AF225-ABS(AG225)-ABS(AI225)-AF225*VLOOKUP(X225,折旧码!B:D,3,FALSE),2)=0,ROUND(AF225-ABS(AG225)-ABS(AI225)-AF225*VLOOKUP(X225,折旧码!B:D,3,FALSE),2)&lt;&gt;0)</f>
        <v>#VALUE!</v>
      </c>
      <c r="BJ225" s="4" t="e">
        <f>ROUND(AF225-ABS(AG225)-ABS(AI225)-AF225*VLOOKUP(X225,折旧码!B:D,3,FALSE),2)</f>
        <v>#N/A</v>
      </c>
    </row>
    <row r="226" spans="1:62" x14ac:dyDescent="0.35">
      <c r="A226" s="3"/>
      <c r="B226" s="3"/>
      <c r="C226" s="3"/>
      <c r="D226" s="3"/>
      <c r="E226" s="3"/>
      <c r="F226" s="3"/>
      <c r="G226" s="3"/>
      <c r="H226" s="3"/>
      <c r="I226" s="6"/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6"/>
      <c r="AE226" s="6"/>
      <c r="AF226" s="3"/>
      <c r="AG226" s="3"/>
      <c r="AH226" s="3"/>
      <c r="AI226" s="3"/>
      <c r="AJ226" s="3"/>
      <c r="AK226" s="3"/>
      <c r="AL226" s="3"/>
      <c r="AM226" s="3"/>
      <c r="AN226" s="4" t="b">
        <f>COUNTIF(资产分类!B:B,以前年度!A226)=1</f>
        <v>0</v>
      </c>
      <c r="AO226" s="4" t="b">
        <f>COUNTIF(单位编码!C:C,H226)=1</f>
        <v>0</v>
      </c>
      <c r="AP226" s="4" t="e">
        <f t="shared" si="47"/>
        <v>#VALUE!</v>
      </c>
      <c r="AQ226" s="4" t="b">
        <f>COUNTIF(业务范围!B:B,以前年度!L226)=1</f>
        <v>0</v>
      </c>
      <c r="AR226" s="4" t="b">
        <f>COUNTIF(成本中心!B:B,以前年度!M226)=1</f>
        <v>0</v>
      </c>
      <c r="AS226" s="4" t="b">
        <f>COUNTIF(成本中心!B:B,以前年度!N226)=1</f>
        <v>0</v>
      </c>
      <c r="AT226" s="4" t="b">
        <f>COUNTIF(资产状态!B:B,Q226)=1</f>
        <v>0</v>
      </c>
      <c r="AU226" s="4" t="b">
        <f>COUNTIF(资产增加、减少方式!B:C,以前年度!R226)=1</f>
        <v>0</v>
      </c>
      <c r="AV226" s="4" t="b">
        <f t="shared" si="48"/>
        <v>1</v>
      </c>
      <c r="AW226" s="4" t="b">
        <f>COUNTIF(折旧码!B:B,以前年度!X226)=1</f>
        <v>0</v>
      </c>
      <c r="AX226" s="5" t="b">
        <f t="shared" si="39"/>
        <v>0</v>
      </c>
      <c r="AY226" s="59" t="e">
        <f>IF(((2015-LEFT(AD226,4))*12+12-MID(AD226,5,2)+1)/(Z226*12+AB226)&gt;1,AF226*(1-VLOOKUP(X226,折旧码!B:D,3,FALSE)),AF226*(1-VLOOKUP(X226,折旧码!B:D,3,FALSE))*((2015-LEFT(AD226,4))*12+12-MID(AD226,5,2)+1)/(Z226*12+AB226))</f>
        <v>#VALUE!</v>
      </c>
      <c r="AZ226" s="60" t="e">
        <f t="shared" si="40"/>
        <v>#VALUE!</v>
      </c>
      <c r="BA226" s="5" t="e">
        <f>IF(((2015-LEFT(AD226,4))*12+12-MID(AD226,5,2)+1)/(Z226*12+AB226)&gt;1,0, AF226*(1-VLOOKUP(X226,折旧码!B:D,3,FALSE))*(12/(Z226*12+AB226)))</f>
        <v>#VALUE!</v>
      </c>
      <c r="BB226" s="2" t="e">
        <f t="shared" si="41"/>
        <v>#VALUE!</v>
      </c>
      <c r="BC226" s="2">
        <f t="shared" si="42"/>
        <v>0</v>
      </c>
      <c r="BD226" s="2" t="e">
        <f t="shared" si="43"/>
        <v>#VALUE!</v>
      </c>
      <c r="BE226" s="4" t="e">
        <f t="shared" si="44"/>
        <v>#VALUE!</v>
      </c>
      <c r="BF226" s="56" t="e">
        <f t="shared" si="45"/>
        <v>#VALUE!</v>
      </c>
      <c r="BG226" s="56" t="e">
        <f>IF(BE226="否",0,AF226*(1-VLOOKUP(X226,折旧码!B:D,3,FALSE))/BC226)</f>
        <v>#VALUE!</v>
      </c>
      <c r="BH226" s="56" t="e">
        <f t="shared" si="46"/>
        <v>#VALUE!</v>
      </c>
      <c r="BI226" s="4" t="e">
        <f>IF(OR(BE226="否",BC226&lt;=BD226),ROUND(AF226-ABS(AG226)-ABS(AI226)-AF226*VLOOKUP(X226,折旧码!B:D,3,FALSE),2)=0,ROUND(AF226-ABS(AG226)-ABS(AI226)-AF226*VLOOKUP(X226,折旧码!B:D,3,FALSE),2)&lt;&gt;0)</f>
        <v>#VALUE!</v>
      </c>
      <c r="BJ226" s="4" t="e">
        <f>ROUND(AF226-ABS(AG226)-ABS(AI226)-AF226*VLOOKUP(X226,折旧码!B:D,3,FALSE),2)</f>
        <v>#N/A</v>
      </c>
    </row>
    <row r="227" spans="1:62" x14ac:dyDescent="0.35">
      <c r="A227" s="3"/>
      <c r="B227" s="3"/>
      <c r="C227" s="3"/>
      <c r="D227" s="3"/>
      <c r="E227" s="3"/>
      <c r="F227" s="3"/>
      <c r="G227" s="3"/>
      <c r="H227" s="3"/>
      <c r="I227" s="6"/>
      <c r="J227" s="6"/>
      <c r="K227" s="6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6"/>
      <c r="AE227" s="6"/>
      <c r="AF227" s="3"/>
      <c r="AG227" s="3"/>
      <c r="AH227" s="3"/>
      <c r="AI227" s="3"/>
      <c r="AJ227" s="3"/>
      <c r="AK227" s="3"/>
      <c r="AL227" s="3"/>
      <c r="AM227" s="3"/>
      <c r="AN227" s="4" t="b">
        <f>COUNTIF(资产分类!B:B,以前年度!A227)=1</f>
        <v>0</v>
      </c>
      <c r="AO227" s="4" t="b">
        <f>COUNTIF(单位编码!C:C,H227)=1</f>
        <v>0</v>
      </c>
      <c r="AP227" s="4" t="e">
        <f t="shared" si="47"/>
        <v>#VALUE!</v>
      </c>
      <c r="AQ227" s="4" t="b">
        <f>COUNTIF(业务范围!B:B,以前年度!L227)=1</f>
        <v>0</v>
      </c>
      <c r="AR227" s="4" t="b">
        <f>COUNTIF(成本中心!B:B,以前年度!M227)=1</f>
        <v>0</v>
      </c>
      <c r="AS227" s="4" t="b">
        <f>COUNTIF(成本中心!B:B,以前年度!N227)=1</f>
        <v>0</v>
      </c>
      <c r="AT227" s="4" t="b">
        <f>COUNTIF(资产状态!B:B,Q227)=1</f>
        <v>0</v>
      </c>
      <c r="AU227" s="4" t="b">
        <f>COUNTIF(资产增加、减少方式!B:C,以前年度!R227)=1</f>
        <v>0</v>
      </c>
      <c r="AV227" s="4" t="b">
        <f t="shared" si="48"/>
        <v>1</v>
      </c>
      <c r="AW227" s="4" t="b">
        <f>COUNTIF(折旧码!B:B,以前年度!X227)=1</f>
        <v>0</v>
      </c>
      <c r="AX227" s="5" t="b">
        <f t="shared" si="39"/>
        <v>0</v>
      </c>
      <c r="AY227" s="59" t="e">
        <f>IF(((2015-LEFT(AD227,4))*12+12-MID(AD227,5,2)+1)/(Z227*12+AB227)&gt;1,AF227*(1-VLOOKUP(X227,折旧码!B:D,3,FALSE)),AF227*(1-VLOOKUP(X227,折旧码!B:D,3,FALSE))*((2015-LEFT(AD227,4))*12+12-MID(AD227,5,2)+1)/(Z227*12+AB227))</f>
        <v>#VALUE!</v>
      </c>
      <c r="AZ227" s="60" t="e">
        <f t="shared" si="40"/>
        <v>#VALUE!</v>
      </c>
      <c r="BA227" s="5" t="e">
        <f>IF(((2015-LEFT(AD227,4))*12+12-MID(AD227,5,2)+1)/(Z227*12+AB227)&gt;1,0, AF227*(1-VLOOKUP(X227,折旧码!B:D,3,FALSE))*(12/(Z227*12+AB227)))</f>
        <v>#VALUE!</v>
      </c>
      <c r="BB227" s="2" t="e">
        <f t="shared" si="41"/>
        <v>#VALUE!</v>
      </c>
      <c r="BC227" s="2">
        <f t="shared" si="42"/>
        <v>0</v>
      </c>
      <c r="BD227" s="2" t="e">
        <f t="shared" si="43"/>
        <v>#VALUE!</v>
      </c>
      <c r="BE227" s="4" t="e">
        <f t="shared" si="44"/>
        <v>#VALUE!</v>
      </c>
      <c r="BF227" s="56" t="e">
        <f t="shared" si="45"/>
        <v>#VALUE!</v>
      </c>
      <c r="BG227" s="56" t="e">
        <f>IF(BE227="否",0,AF227*(1-VLOOKUP(X227,折旧码!B:D,3,FALSE))/BC227)</f>
        <v>#VALUE!</v>
      </c>
      <c r="BH227" s="56" t="e">
        <f t="shared" si="46"/>
        <v>#VALUE!</v>
      </c>
      <c r="BI227" s="4" t="e">
        <f>IF(OR(BE227="否",BC227&lt;=BD227),ROUND(AF227-ABS(AG227)-ABS(AI227)-AF227*VLOOKUP(X227,折旧码!B:D,3,FALSE),2)=0,ROUND(AF227-ABS(AG227)-ABS(AI227)-AF227*VLOOKUP(X227,折旧码!B:D,3,FALSE),2)&lt;&gt;0)</f>
        <v>#VALUE!</v>
      </c>
      <c r="BJ227" s="4" t="e">
        <f>ROUND(AF227-ABS(AG227)-ABS(AI227)-AF227*VLOOKUP(X227,折旧码!B:D,3,FALSE),2)</f>
        <v>#N/A</v>
      </c>
    </row>
    <row r="228" spans="1:62" x14ac:dyDescent="0.35">
      <c r="A228" s="3"/>
      <c r="B228" s="3"/>
      <c r="C228" s="3"/>
      <c r="D228" s="3"/>
      <c r="E228" s="3"/>
      <c r="F228" s="3"/>
      <c r="G228" s="3"/>
      <c r="H228" s="3"/>
      <c r="I228" s="7"/>
      <c r="J228" s="7"/>
      <c r="K228" s="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7"/>
      <c r="AE228" s="7"/>
      <c r="AF228" s="3"/>
      <c r="AG228" s="3"/>
      <c r="AH228" s="3"/>
      <c r="AI228" s="3"/>
      <c r="AJ228" s="3"/>
      <c r="AK228" s="3"/>
      <c r="AL228" s="3"/>
      <c r="AM228" s="3"/>
      <c r="AN228" s="4" t="b">
        <f>COUNTIF(资产分类!B:B,以前年度!A228)=1</f>
        <v>0</v>
      </c>
      <c r="AO228" s="4" t="b">
        <f>COUNTIF(单位编码!C:C,H228)=1</f>
        <v>0</v>
      </c>
      <c r="AP228" s="4" t="e">
        <f t="shared" si="47"/>
        <v>#VALUE!</v>
      </c>
      <c r="AQ228" s="4" t="b">
        <f>COUNTIF(业务范围!B:B,以前年度!L228)=1</f>
        <v>0</v>
      </c>
      <c r="AR228" s="4" t="b">
        <f>COUNTIF(成本中心!B:B,以前年度!M228)=1</f>
        <v>0</v>
      </c>
      <c r="AS228" s="4" t="b">
        <f>COUNTIF(成本中心!B:B,以前年度!N228)=1</f>
        <v>0</v>
      </c>
      <c r="AT228" s="4" t="b">
        <f>COUNTIF(资产状态!B:B,Q228)=1</f>
        <v>0</v>
      </c>
      <c r="AU228" s="4" t="b">
        <f>COUNTIF(资产增加、减少方式!B:C,以前年度!R228)=1</f>
        <v>0</v>
      </c>
      <c r="AV228" s="4" t="b">
        <f t="shared" si="48"/>
        <v>1</v>
      </c>
      <c r="AW228" s="4" t="b">
        <f>COUNTIF(折旧码!B:B,以前年度!X228)=1</f>
        <v>0</v>
      </c>
      <c r="AX228" s="5" t="b">
        <f t="shared" si="39"/>
        <v>0</v>
      </c>
      <c r="AY228" s="59" t="e">
        <f>IF(((2015-LEFT(AD228,4))*12+12-MID(AD228,5,2)+1)/(Z228*12+AB228)&gt;1,AF228*(1-VLOOKUP(X228,折旧码!B:D,3,FALSE)),AF228*(1-VLOOKUP(X228,折旧码!B:D,3,FALSE))*((2015-LEFT(AD228,4))*12+12-MID(AD228,5,2)+1)/(Z228*12+AB228))</f>
        <v>#VALUE!</v>
      </c>
      <c r="AZ228" s="60" t="e">
        <f t="shared" si="40"/>
        <v>#VALUE!</v>
      </c>
      <c r="BA228" s="5" t="e">
        <f>IF(((2015-LEFT(AD228,4))*12+12-MID(AD228,5,2)+1)/(Z228*12+AB228)&gt;1,0, AF228*(1-VLOOKUP(X228,折旧码!B:D,3,FALSE))*(12/(Z228*12+AB228)))</f>
        <v>#VALUE!</v>
      </c>
      <c r="BB228" s="2" t="e">
        <f t="shared" si="41"/>
        <v>#VALUE!</v>
      </c>
      <c r="BC228" s="2">
        <f t="shared" si="42"/>
        <v>0</v>
      </c>
      <c r="BD228" s="2" t="e">
        <f t="shared" si="43"/>
        <v>#VALUE!</v>
      </c>
      <c r="BE228" s="4" t="e">
        <f t="shared" si="44"/>
        <v>#VALUE!</v>
      </c>
      <c r="BF228" s="56" t="e">
        <f t="shared" si="45"/>
        <v>#VALUE!</v>
      </c>
      <c r="BG228" s="56" t="e">
        <f>IF(BE228="否",0,AF228*(1-VLOOKUP(X228,折旧码!B:D,3,FALSE))/BC228)</f>
        <v>#VALUE!</v>
      </c>
      <c r="BH228" s="56" t="e">
        <f t="shared" si="46"/>
        <v>#VALUE!</v>
      </c>
      <c r="BI228" s="4" t="e">
        <f>IF(OR(BE228="否",BC228&lt;=BD228),ROUND(AF228-ABS(AG228)-ABS(AI228)-AF228*VLOOKUP(X228,折旧码!B:D,3,FALSE),2)=0,ROUND(AF228-ABS(AG228)-ABS(AI228)-AF228*VLOOKUP(X228,折旧码!B:D,3,FALSE),2)&lt;&gt;0)</f>
        <v>#VALUE!</v>
      </c>
      <c r="BJ228" s="4" t="e">
        <f>ROUND(AF228-ABS(AG228)-ABS(AI228)-AF228*VLOOKUP(X228,折旧码!B:D,3,FALSE),2)</f>
        <v>#N/A</v>
      </c>
    </row>
    <row r="229" spans="1:62" x14ac:dyDescent="0.35">
      <c r="A229" s="3"/>
      <c r="B229" s="3"/>
      <c r="C229" s="3"/>
      <c r="D229" s="3"/>
      <c r="E229" s="3"/>
      <c r="F229" s="3"/>
      <c r="G229" s="3"/>
      <c r="H229" s="3"/>
      <c r="I229" s="7"/>
      <c r="J229" s="7"/>
      <c r="K229" s="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7"/>
      <c r="AE229" s="7"/>
      <c r="AF229" s="3"/>
      <c r="AG229" s="3"/>
      <c r="AH229" s="3"/>
      <c r="AI229" s="3"/>
      <c r="AJ229" s="3"/>
      <c r="AK229" s="3"/>
      <c r="AL229" s="3"/>
      <c r="AM229" s="3"/>
      <c r="AN229" s="4" t="b">
        <f>COUNTIF(资产分类!B:B,以前年度!A229)=1</f>
        <v>0</v>
      </c>
      <c r="AO229" s="4" t="b">
        <f>COUNTIF(单位编码!C:C,H229)=1</f>
        <v>0</v>
      </c>
      <c r="AP229" s="4" t="e">
        <f t="shared" si="47"/>
        <v>#VALUE!</v>
      </c>
      <c r="AQ229" s="4" t="b">
        <f>COUNTIF(业务范围!B:B,以前年度!L229)=1</f>
        <v>0</v>
      </c>
      <c r="AR229" s="4" t="b">
        <f>COUNTIF(成本中心!B:B,以前年度!M229)=1</f>
        <v>0</v>
      </c>
      <c r="AS229" s="4" t="b">
        <f>COUNTIF(成本中心!B:B,以前年度!N229)=1</f>
        <v>0</v>
      </c>
      <c r="AT229" s="4" t="b">
        <f>COUNTIF(资产状态!B:B,Q229)=1</f>
        <v>0</v>
      </c>
      <c r="AU229" s="4" t="b">
        <f>COUNTIF(资产增加、减少方式!B:C,以前年度!R229)=1</f>
        <v>0</v>
      </c>
      <c r="AV229" s="4" t="b">
        <f t="shared" si="48"/>
        <v>1</v>
      </c>
      <c r="AW229" s="4" t="b">
        <f>COUNTIF(折旧码!B:B,以前年度!X229)=1</f>
        <v>0</v>
      </c>
      <c r="AX229" s="5" t="b">
        <f t="shared" si="39"/>
        <v>0</v>
      </c>
      <c r="AY229" s="59" t="e">
        <f>IF(((2015-LEFT(AD229,4))*12+12-MID(AD229,5,2)+1)/(Z229*12+AB229)&gt;1,AF229*(1-VLOOKUP(X229,折旧码!B:D,3,FALSE)),AF229*(1-VLOOKUP(X229,折旧码!B:D,3,FALSE))*((2015-LEFT(AD229,4))*12+12-MID(AD229,5,2)+1)/(Z229*12+AB229))</f>
        <v>#VALUE!</v>
      </c>
      <c r="AZ229" s="60" t="e">
        <f t="shared" si="40"/>
        <v>#VALUE!</v>
      </c>
      <c r="BA229" s="5" t="e">
        <f>IF(((2015-LEFT(AD229,4))*12+12-MID(AD229,5,2)+1)/(Z229*12+AB229)&gt;1,0, AF229*(1-VLOOKUP(X229,折旧码!B:D,3,FALSE))*(12/(Z229*12+AB229)))</f>
        <v>#VALUE!</v>
      </c>
      <c r="BB229" s="2" t="e">
        <f t="shared" si="41"/>
        <v>#VALUE!</v>
      </c>
      <c r="BC229" s="2">
        <f t="shared" si="42"/>
        <v>0</v>
      </c>
      <c r="BD229" s="2" t="e">
        <f t="shared" si="43"/>
        <v>#VALUE!</v>
      </c>
      <c r="BE229" s="4" t="e">
        <f t="shared" si="44"/>
        <v>#VALUE!</v>
      </c>
      <c r="BF229" s="56" t="e">
        <f t="shared" si="45"/>
        <v>#VALUE!</v>
      </c>
      <c r="BG229" s="56" t="e">
        <f>IF(BE229="否",0,AF229*(1-VLOOKUP(X229,折旧码!B:D,3,FALSE))/BC229)</f>
        <v>#VALUE!</v>
      </c>
      <c r="BH229" s="56" t="e">
        <f t="shared" si="46"/>
        <v>#VALUE!</v>
      </c>
      <c r="BI229" s="4" t="e">
        <f>IF(OR(BE229="否",BC229&lt;=BD229),ROUND(AF229-ABS(AG229)-ABS(AI229)-AF229*VLOOKUP(X229,折旧码!B:D,3,FALSE),2)=0,ROUND(AF229-ABS(AG229)-ABS(AI229)-AF229*VLOOKUP(X229,折旧码!B:D,3,FALSE),2)&lt;&gt;0)</f>
        <v>#VALUE!</v>
      </c>
      <c r="BJ229" s="4" t="e">
        <f>ROUND(AF229-ABS(AG229)-ABS(AI229)-AF229*VLOOKUP(X229,折旧码!B:D,3,FALSE),2)</f>
        <v>#N/A</v>
      </c>
    </row>
    <row r="230" spans="1:62" x14ac:dyDescent="0.35">
      <c r="A230" s="3"/>
      <c r="B230" s="3"/>
      <c r="C230" s="3"/>
      <c r="D230" s="3"/>
      <c r="E230" s="3"/>
      <c r="F230" s="3"/>
      <c r="G230" s="3"/>
      <c r="H230" s="3"/>
      <c r="I230" s="7"/>
      <c r="J230" s="7"/>
      <c r="K230" s="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7"/>
      <c r="AE230" s="7"/>
      <c r="AF230" s="3"/>
      <c r="AG230" s="3"/>
      <c r="AH230" s="3"/>
      <c r="AI230" s="3"/>
      <c r="AJ230" s="3"/>
      <c r="AK230" s="3"/>
      <c r="AL230" s="3"/>
      <c r="AM230" s="3"/>
      <c r="AN230" s="4" t="b">
        <f>COUNTIF(资产分类!B:B,以前年度!A230)=1</f>
        <v>0</v>
      </c>
      <c r="AO230" s="4" t="b">
        <f>COUNTIF(单位编码!C:C,H230)=1</f>
        <v>0</v>
      </c>
      <c r="AP230" s="4" t="e">
        <f t="shared" si="47"/>
        <v>#VALUE!</v>
      </c>
      <c r="AQ230" s="4" t="b">
        <f>COUNTIF(业务范围!B:B,以前年度!L230)=1</f>
        <v>0</v>
      </c>
      <c r="AR230" s="4" t="b">
        <f>COUNTIF(成本中心!B:B,以前年度!M230)=1</f>
        <v>0</v>
      </c>
      <c r="AS230" s="4" t="b">
        <f>COUNTIF(成本中心!B:B,以前年度!N230)=1</f>
        <v>0</v>
      </c>
      <c r="AT230" s="4" t="b">
        <f>COUNTIF(资产状态!B:B,Q230)=1</f>
        <v>0</v>
      </c>
      <c r="AU230" s="4" t="b">
        <f>COUNTIF(资产增加、减少方式!B:C,以前年度!R230)=1</f>
        <v>0</v>
      </c>
      <c r="AV230" s="4" t="b">
        <f t="shared" si="48"/>
        <v>1</v>
      </c>
      <c r="AW230" s="4" t="b">
        <f>COUNTIF(折旧码!B:B,以前年度!X230)=1</f>
        <v>0</v>
      </c>
      <c r="AX230" s="5" t="b">
        <f t="shared" si="39"/>
        <v>0</v>
      </c>
      <c r="AY230" s="59" t="e">
        <f>IF(((2015-LEFT(AD230,4))*12+12-MID(AD230,5,2)+1)/(Z230*12+AB230)&gt;1,AF230*(1-VLOOKUP(X230,折旧码!B:D,3,FALSE)),AF230*(1-VLOOKUP(X230,折旧码!B:D,3,FALSE))*((2015-LEFT(AD230,4))*12+12-MID(AD230,5,2)+1)/(Z230*12+AB230))</f>
        <v>#VALUE!</v>
      </c>
      <c r="AZ230" s="60" t="e">
        <f t="shared" si="40"/>
        <v>#VALUE!</v>
      </c>
      <c r="BA230" s="5" t="e">
        <f>IF(((2015-LEFT(AD230,4))*12+12-MID(AD230,5,2)+1)/(Z230*12+AB230)&gt;1,0, AF230*(1-VLOOKUP(X230,折旧码!B:D,3,FALSE))*(12/(Z230*12+AB230)))</f>
        <v>#VALUE!</v>
      </c>
      <c r="BB230" s="2" t="e">
        <f t="shared" si="41"/>
        <v>#VALUE!</v>
      </c>
      <c r="BC230" s="2">
        <f t="shared" si="42"/>
        <v>0</v>
      </c>
      <c r="BD230" s="2" t="e">
        <f t="shared" si="43"/>
        <v>#VALUE!</v>
      </c>
      <c r="BE230" s="4" t="e">
        <f t="shared" si="44"/>
        <v>#VALUE!</v>
      </c>
      <c r="BF230" s="56" t="e">
        <f t="shared" si="45"/>
        <v>#VALUE!</v>
      </c>
      <c r="BG230" s="56" t="e">
        <f>IF(BE230="否",0,AF230*(1-VLOOKUP(X230,折旧码!B:D,3,FALSE))/BC230)</f>
        <v>#VALUE!</v>
      </c>
      <c r="BH230" s="56" t="e">
        <f t="shared" si="46"/>
        <v>#VALUE!</v>
      </c>
      <c r="BI230" s="4" t="e">
        <f>IF(OR(BE230="否",BC230&lt;=BD230),ROUND(AF230-ABS(AG230)-ABS(AI230)-AF230*VLOOKUP(X230,折旧码!B:D,3,FALSE),2)=0,ROUND(AF230-ABS(AG230)-ABS(AI230)-AF230*VLOOKUP(X230,折旧码!B:D,3,FALSE),2)&lt;&gt;0)</f>
        <v>#VALUE!</v>
      </c>
      <c r="BJ230" s="4" t="e">
        <f>ROUND(AF230-ABS(AG230)-ABS(AI230)-AF230*VLOOKUP(X230,折旧码!B:D,3,FALSE),2)</f>
        <v>#N/A</v>
      </c>
    </row>
    <row r="231" spans="1:62" x14ac:dyDescent="0.35">
      <c r="A231" s="3"/>
      <c r="B231" s="3"/>
      <c r="C231" s="3"/>
      <c r="D231" s="3"/>
      <c r="E231" s="3"/>
      <c r="F231" s="3"/>
      <c r="G231" s="3"/>
      <c r="H231" s="3"/>
      <c r="I231" s="7"/>
      <c r="J231" s="7"/>
      <c r="K231" s="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7"/>
      <c r="AE231" s="7"/>
      <c r="AF231" s="3"/>
      <c r="AG231" s="3"/>
      <c r="AH231" s="3"/>
      <c r="AI231" s="3"/>
      <c r="AJ231" s="3"/>
      <c r="AK231" s="3"/>
      <c r="AL231" s="3"/>
      <c r="AM231" s="3"/>
      <c r="AN231" s="4" t="b">
        <f>COUNTIF(资产分类!B:B,以前年度!A231)=1</f>
        <v>0</v>
      </c>
      <c r="AO231" s="4" t="b">
        <f>COUNTIF(单位编码!C:C,H231)=1</f>
        <v>0</v>
      </c>
      <c r="AP231" s="4" t="e">
        <f t="shared" si="47"/>
        <v>#VALUE!</v>
      </c>
      <c r="AQ231" s="4" t="b">
        <f>COUNTIF(业务范围!B:B,以前年度!L231)=1</f>
        <v>0</v>
      </c>
      <c r="AR231" s="4" t="b">
        <f>COUNTIF(成本中心!B:B,以前年度!M231)=1</f>
        <v>0</v>
      </c>
      <c r="AS231" s="4" t="b">
        <f>COUNTIF(成本中心!B:B,以前年度!N231)=1</f>
        <v>0</v>
      </c>
      <c r="AT231" s="4" t="b">
        <f>COUNTIF(资产状态!B:B,Q231)=1</f>
        <v>0</v>
      </c>
      <c r="AU231" s="4" t="b">
        <f>COUNTIF(资产增加、减少方式!B:C,以前年度!R231)=1</f>
        <v>0</v>
      </c>
      <c r="AV231" s="4" t="b">
        <f t="shared" si="48"/>
        <v>1</v>
      </c>
      <c r="AW231" s="4" t="b">
        <f>COUNTIF(折旧码!B:B,以前年度!X231)=1</f>
        <v>0</v>
      </c>
      <c r="AX231" s="5" t="b">
        <f t="shared" si="39"/>
        <v>0</v>
      </c>
      <c r="AY231" s="59" t="e">
        <f>IF(((2015-LEFT(AD231,4))*12+12-MID(AD231,5,2)+1)/(Z231*12+AB231)&gt;1,AF231*(1-VLOOKUP(X231,折旧码!B:D,3,FALSE)),AF231*(1-VLOOKUP(X231,折旧码!B:D,3,FALSE))*((2015-LEFT(AD231,4))*12+12-MID(AD231,5,2)+1)/(Z231*12+AB231))</f>
        <v>#VALUE!</v>
      </c>
      <c r="AZ231" s="60" t="e">
        <f t="shared" si="40"/>
        <v>#VALUE!</v>
      </c>
      <c r="BA231" s="5" t="e">
        <f>IF(((2015-LEFT(AD231,4))*12+12-MID(AD231,5,2)+1)/(Z231*12+AB231)&gt;1,0, AF231*(1-VLOOKUP(X231,折旧码!B:D,3,FALSE))*(12/(Z231*12+AB231)))</f>
        <v>#VALUE!</v>
      </c>
      <c r="BB231" s="2" t="e">
        <f t="shared" si="41"/>
        <v>#VALUE!</v>
      </c>
      <c r="BC231" s="2">
        <f t="shared" si="42"/>
        <v>0</v>
      </c>
      <c r="BD231" s="2" t="e">
        <f t="shared" si="43"/>
        <v>#VALUE!</v>
      </c>
      <c r="BE231" s="4" t="e">
        <f t="shared" si="44"/>
        <v>#VALUE!</v>
      </c>
      <c r="BF231" s="56" t="e">
        <f t="shared" si="45"/>
        <v>#VALUE!</v>
      </c>
      <c r="BG231" s="56" t="e">
        <f>IF(BE231="否",0,AF231*(1-VLOOKUP(X231,折旧码!B:D,3,FALSE))/BC231)</f>
        <v>#VALUE!</v>
      </c>
      <c r="BH231" s="56" t="e">
        <f t="shared" si="46"/>
        <v>#VALUE!</v>
      </c>
      <c r="BI231" s="4" t="e">
        <f>IF(OR(BE231="否",BC231&lt;=BD231),ROUND(AF231-ABS(AG231)-ABS(AI231)-AF231*VLOOKUP(X231,折旧码!B:D,3,FALSE),2)=0,ROUND(AF231-ABS(AG231)-ABS(AI231)-AF231*VLOOKUP(X231,折旧码!B:D,3,FALSE),2)&lt;&gt;0)</f>
        <v>#VALUE!</v>
      </c>
      <c r="BJ231" s="4" t="e">
        <f>ROUND(AF231-ABS(AG231)-ABS(AI231)-AF231*VLOOKUP(X231,折旧码!B:D,3,FALSE),2)</f>
        <v>#N/A</v>
      </c>
    </row>
    <row r="232" spans="1:62" x14ac:dyDescent="0.35">
      <c r="A232" s="3"/>
      <c r="B232" s="3"/>
      <c r="C232" s="3"/>
      <c r="D232" s="3"/>
      <c r="E232" s="3"/>
      <c r="F232" s="3"/>
      <c r="G232" s="3"/>
      <c r="H232" s="3"/>
      <c r="I232" s="8"/>
      <c r="J232" s="8"/>
      <c r="K232" s="8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8"/>
      <c r="AE232" s="8"/>
      <c r="AF232" s="3"/>
      <c r="AG232" s="3"/>
      <c r="AH232" s="3"/>
      <c r="AI232" s="3"/>
      <c r="AJ232" s="3"/>
      <c r="AK232" s="3"/>
      <c r="AL232" s="3"/>
      <c r="AM232" s="3"/>
      <c r="AN232" s="4" t="b">
        <f>COUNTIF(资产分类!B:B,以前年度!A232)=1</f>
        <v>0</v>
      </c>
      <c r="AO232" s="4" t="b">
        <f>COUNTIF(单位编码!C:C,H232)=1</f>
        <v>0</v>
      </c>
      <c r="AP232" s="4" t="e">
        <f t="shared" si="47"/>
        <v>#VALUE!</v>
      </c>
      <c r="AQ232" s="4" t="b">
        <f>COUNTIF(业务范围!B:B,以前年度!L232)=1</f>
        <v>0</v>
      </c>
      <c r="AR232" s="4" t="b">
        <f>COUNTIF(成本中心!B:B,以前年度!M232)=1</f>
        <v>0</v>
      </c>
      <c r="AS232" s="4" t="b">
        <f>COUNTIF(成本中心!B:B,以前年度!N232)=1</f>
        <v>0</v>
      </c>
      <c r="AT232" s="4" t="b">
        <f>COUNTIF(资产状态!B:B,Q232)=1</f>
        <v>0</v>
      </c>
      <c r="AU232" s="4" t="b">
        <f>COUNTIF(资产增加、减少方式!B:C,以前年度!R232)=1</f>
        <v>0</v>
      </c>
      <c r="AV232" s="4" t="b">
        <f t="shared" si="48"/>
        <v>1</v>
      </c>
      <c r="AW232" s="4" t="b">
        <f>COUNTIF(折旧码!B:B,以前年度!X232)=1</f>
        <v>0</v>
      </c>
      <c r="AX232" s="5" t="b">
        <f t="shared" si="39"/>
        <v>0</v>
      </c>
      <c r="AY232" s="59" t="e">
        <f>IF(((2015-LEFT(AD232,4))*12+12-MID(AD232,5,2)+1)/(Z232*12+AB232)&gt;1,AF232*(1-VLOOKUP(X232,折旧码!B:D,3,FALSE)),AF232*(1-VLOOKUP(X232,折旧码!B:D,3,FALSE))*((2015-LEFT(AD232,4))*12+12-MID(AD232,5,2)+1)/(Z232*12+AB232))</f>
        <v>#VALUE!</v>
      </c>
      <c r="AZ232" s="60" t="e">
        <f t="shared" si="40"/>
        <v>#VALUE!</v>
      </c>
      <c r="BA232" s="5" t="e">
        <f>IF(((2015-LEFT(AD232,4))*12+12-MID(AD232,5,2)+1)/(Z232*12+AB232)&gt;1,0, AF232*(1-VLOOKUP(X232,折旧码!B:D,3,FALSE))*(12/(Z232*12+AB232)))</f>
        <v>#VALUE!</v>
      </c>
      <c r="BB232" s="2" t="e">
        <f t="shared" si="41"/>
        <v>#VALUE!</v>
      </c>
      <c r="BC232" s="2">
        <f t="shared" si="42"/>
        <v>0</v>
      </c>
      <c r="BD232" s="2" t="e">
        <f t="shared" si="43"/>
        <v>#VALUE!</v>
      </c>
      <c r="BE232" s="4" t="e">
        <f t="shared" si="44"/>
        <v>#VALUE!</v>
      </c>
      <c r="BF232" s="56" t="e">
        <f t="shared" si="45"/>
        <v>#VALUE!</v>
      </c>
      <c r="BG232" s="56" t="e">
        <f>IF(BE232="否",0,AF232*(1-VLOOKUP(X232,折旧码!B:D,3,FALSE))/BC232)</f>
        <v>#VALUE!</v>
      </c>
      <c r="BH232" s="56" t="e">
        <f t="shared" si="46"/>
        <v>#VALUE!</v>
      </c>
      <c r="BI232" s="4" t="e">
        <f>IF(OR(BE232="否",BC232&lt;=BD232),ROUND(AF232-ABS(AG232)-ABS(AI232)-AF232*VLOOKUP(X232,折旧码!B:D,3,FALSE),2)=0,ROUND(AF232-ABS(AG232)-ABS(AI232)-AF232*VLOOKUP(X232,折旧码!B:D,3,FALSE),2)&lt;&gt;0)</f>
        <v>#VALUE!</v>
      </c>
      <c r="BJ232" s="4" t="e">
        <f>ROUND(AF232-ABS(AG232)-ABS(AI232)-AF232*VLOOKUP(X232,折旧码!B:D,3,FALSE),2)</f>
        <v>#N/A</v>
      </c>
    </row>
    <row r="233" spans="1:62" x14ac:dyDescent="0.35">
      <c r="A233" s="3"/>
      <c r="B233" s="3"/>
      <c r="C233" s="3"/>
      <c r="D233" s="3"/>
      <c r="E233" s="3"/>
      <c r="F233" s="3"/>
      <c r="G233" s="3"/>
      <c r="H233" s="3"/>
      <c r="I233" s="8"/>
      <c r="J233" s="8"/>
      <c r="K233" s="8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8"/>
      <c r="AE233" s="8"/>
      <c r="AF233" s="3"/>
      <c r="AG233" s="3"/>
      <c r="AH233" s="3"/>
      <c r="AI233" s="3"/>
      <c r="AJ233" s="3"/>
      <c r="AK233" s="3"/>
      <c r="AL233" s="3"/>
      <c r="AM233" s="3"/>
      <c r="AN233" s="4" t="b">
        <f>COUNTIF(资产分类!B:B,以前年度!A233)=1</f>
        <v>0</v>
      </c>
      <c r="AO233" s="4" t="b">
        <f>COUNTIF(单位编码!C:C,H233)=1</f>
        <v>0</v>
      </c>
      <c r="AP233" s="4" t="e">
        <f t="shared" si="47"/>
        <v>#VALUE!</v>
      </c>
      <c r="AQ233" s="4" t="b">
        <f>COUNTIF(业务范围!B:B,以前年度!L233)=1</f>
        <v>0</v>
      </c>
      <c r="AR233" s="4" t="b">
        <f>COUNTIF(成本中心!B:B,以前年度!M233)=1</f>
        <v>0</v>
      </c>
      <c r="AS233" s="4" t="b">
        <f>COUNTIF(成本中心!B:B,以前年度!N233)=1</f>
        <v>0</v>
      </c>
      <c r="AT233" s="4" t="b">
        <f>COUNTIF(资产状态!B:B,Q233)=1</f>
        <v>0</v>
      </c>
      <c r="AU233" s="4" t="b">
        <f>COUNTIF(资产增加、减少方式!B:C,以前年度!R233)=1</f>
        <v>0</v>
      </c>
      <c r="AV233" s="4" t="b">
        <f t="shared" si="48"/>
        <v>1</v>
      </c>
      <c r="AW233" s="4" t="b">
        <f>COUNTIF(折旧码!B:B,以前年度!X233)=1</f>
        <v>0</v>
      </c>
      <c r="AX233" s="5" t="b">
        <f t="shared" si="39"/>
        <v>0</v>
      </c>
      <c r="AY233" s="59" t="e">
        <f>IF(((2015-LEFT(AD233,4))*12+12-MID(AD233,5,2)+1)/(Z233*12+AB233)&gt;1,AF233*(1-VLOOKUP(X233,折旧码!B:D,3,FALSE)),AF233*(1-VLOOKUP(X233,折旧码!B:D,3,FALSE))*((2015-LEFT(AD233,4))*12+12-MID(AD233,5,2)+1)/(Z233*12+AB233))</f>
        <v>#VALUE!</v>
      </c>
      <c r="AZ233" s="60" t="e">
        <f t="shared" si="40"/>
        <v>#VALUE!</v>
      </c>
      <c r="BA233" s="5" t="e">
        <f>IF(((2015-LEFT(AD233,4))*12+12-MID(AD233,5,2)+1)/(Z233*12+AB233)&gt;1,0, AF233*(1-VLOOKUP(X233,折旧码!B:D,3,FALSE))*(12/(Z233*12+AB233)))</f>
        <v>#VALUE!</v>
      </c>
      <c r="BB233" s="2" t="e">
        <f t="shared" si="41"/>
        <v>#VALUE!</v>
      </c>
      <c r="BC233" s="2">
        <f t="shared" si="42"/>
        <v>0</v>
      </c>
      <c r="BD233" s="2" t="e">
        <f t="shared" si="43"/>
        <v>#VALUE!</v>
      </c>
      <c r="BE233" s="4" t="e">
        <f t="shared" si="44"/>
        <v>#VALUE!</v>
      </c>
      <c r="BF233" s="56" t="e">
        <f t="shared" si="45"/>
        <v>#VALUE!</v>
      </c>
      <c r="BG233" s="56" t="e">
        <f>IF(BE233="否",0,AF233*(1-VLOOKUP(X233,折旧码!B:D,3,FALSE))/BC233)</f>
        <v>#VALUE!</v>
      </c>
      <c r="BH233" s="56" t="e">
        <f t="shared" si="46"/>
        <v>#VALUE!</v>
      </c>
      <c r="BI233" s="4" t="e">
        <f>IF(OR(BE233="否",BC233&lt;=BD233),ROUND(AF233-ABS(AG233)-ABS(AI233)-AF233*VLOOKUP(X233,折旧码!B:D,3,FALSE),2)=0,ROUND(AF233-ABS(AG233)-ABS(AI233)-AF233*VLOOKUP(X233,折旧码!B:D,3,FALSE),2)&lt;&gt;0)</f>
        <v>#VALUE!</v>
      </c>
      <c r="BJ233" s="4" t="e">
        <f>ROUND(AF233-ABS(AG233)-ABS(AI233)-AF233*VLOOKUP(X233,折旧码!B:D,3,FALSE),2)</f>
        <v>#N/A</v>
      </c>
    </row>
    <row r="234" spans="1:62" x14ac:dyDescent="0.35">
      <c r="A234" s="3"/>
      <c r="B234" s="3"/>
      <c r="C234" s="3"/>
      <c r="D234" s="3"/>
      <c r="E234" s="3"/>
      <c r="F234" s="3"/>
      <c r="G234" s="3"/>
      <c r="H234" s="3"/>
      <c r="I234" s="8"/>
      <c r="J234" s="8"/>
      <c r="K234" s="8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8"/>
      <c r="AE234" s="8"/>
      <c r="AF234" s="3"/>
      <c r="AG234" s="3"/>
      <c r="AH234" s="3"/>
      <c r="AI234" s="3"/>
      <c r="AJ234" s="3"/>
      <c r="AK234" s="3"/>
      <c r="AL234" s="3"/>
      <c r="AM234" s="3"/>
      <c r="AN234" s="4" t="b">
        <f>COUNTIF(资产分类!B:B,以前年度!A234)=1</f>
        <v>0</v>
      </c>
      <c r="AO234" s="4" t="b">
        <f>COUNTIF(单位编码!C:C,H234)=1</f>
        <v>0</v>
      </c>
      <c r="AP234" s="4" t="e">
        <f t="shared" si="47"/>
        <v>#VALUE!</v>
      </c>
      <c r="AQ234" s="4" t="b">
        <f>COUNTIF(业务范围!B:B,以前年度!L234)=1</f>
        <v>0</v>
      </c>
      <c r="AR234" s="4" t="b">
        <f>COUNTIF(成本中心!B:B,以前年度!M234)=1</f>
        <v>0</v>
      </c>
      <c r="AS234" s="4" t="b">
        <f>COUNTIF(成本中心!B:B,以前年度!N234)=1</f>
        <v>0</v>
      </c>
      <c r="AT234" s="4" t="b">
        <f>COUNTIF(资产状态!B:B,Q234)=1</f>
        <v>0</v>
      </c>
      <c r="AU234" s="4" t="b">
        <f>COUNTIF(资产增加、减少方式!B:C,以前年度!R234)=1</f>
        <v>0</v>
      </c>
      <c r="AV234" s="4" t="b">
        <f t="shared" si="48"/>
        <v>1</v>
      </c>
      <c r="AW234" s="4" t="b">
        <f>COUNTIF(折旧码!B:B,以前年度!X234)=1</f>
        <v>0</v>
      </c>
      <c r="AX234" s="5" t="b">
        <f t="shared" si="39"/>
        <v>0</v>
      </c>
      <c r="AY234" s="59" t="e">
        <f>IF(((2015-LEFT(AD234,4))*12+12-MID(AD234,5,2)+1)/(Z234*12+AB234)&gt;1,AF234*(1-VLOOKUP(X234,折旧码!B:D,3,FALSE)),AF234*(1-VLOOKUP(X234,折旧码!B:D,3,FALSE))*((2015-LEFT(AD234,4))*12+12-MID(AD234,5,2)+1)/(Z234*12+AB234))</f>
        <v>#VALUE!</v>
      </c>
      <c r="AZ234" s="60" t="e">
        <f t="shared" si="40"/>
        <v>#VALUE!</v>
      </c>
      <c r="BA234" s="5" t="e">
        <f>IF(((2015-LEFT(AD234,4))*12+12-MID(AD234,5,2)+1)/(Z234*12+AB234)&gt;1,0, AF234*(1-VLOOKUP(X234,折旧码!B:D,3,FALSE))*(12/(Z234*12+AB234)))</f>
        <v>#VALUE!</v>
      </c>
      <c r="BB234" s="2" t="e">
        <f t="shared" si="41"/>
        <v>#VALUE!</v>
      </c>
      <c r="BC234" s="2">
        <f t="shared" si="42"/>
        <v>0</v>
      </c>
      <c r="BD234" s="2" t="e">
        <f t="shared" si="43"/>
        <v>#VALUE!</v>
      </c>
      <c r="BE234" s="4" t="e">
        <f t="shared" si="44"/>
        <v>#VALUE!</v>
      </c>
      <c r="BF234" s="56" t="e">
        <f t="shared" si="45"/>
        <v>#VALUE!</v>
      </c>
      <c r="BG234" s="56" t="e">
        <f>IF(BE234="否",0,AF234*(1-VLOOKUP(X234,折旧码!B:D,3,FALSE))/BC234)</f>
        <v>#VALUE!</v>
      </c>
      <c r="BH234" s="56" t="e">
        <f t="shared" si="46"/>
        <v>#VALUE!</v>
      </c>
      <c r="BI234" s="4" t="e">
        <f>IF(OR(BE234="否",BC234&lt;=BD234),ROUND(AF234-ABS(AG234)-ABS(AI234)-AF234*VLOOKUP(X234,折旧码!B:D,3,FALSE),2)=0,ROUND(AF234-ABS(AG234)-ABS(AI234)-AF234*VLOOKUP(X234,折旧码!B:D,3,FALSE),2)&lt;&gt;0)</f>
        <v>#VALUE!</v>
      </c>
      <c r="BJ234" s="4" t="e">
        <f>ROUND(AF234-ABS(AG234)-ABS(AI234)-AF234*VLOOKUP(X234,折旧码!B:D,3,FALSE),2)</f>
        <v>#N/A</v>
      </c>
    </row>
    <row r="235" spans="1:62" x14ac:dyDescent="0.35">
      <c r="A235" s="3"/>
      <c r="B235" s="3"/>
      <c r="C235" s="3"/>
      <c r="D235" s="3"/>
      <c r="E235" s="3"/>
      <c r="F235" s="3"/>
      <c r="G235" s="3"/>
      <c r="H235" s="3"/>
      <c r="I235" s="8"/>
      <c r="J235" s="8"/>
      <c r="K235" s="8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8"/>
      <c r="AE235" s="8"/>
      <c r="AF235" s="3"/>
      <c r="AG235" s="3"/>
      <c r="AH235" s="3"/>
      <c r="AI235" s="3"/>
      <c r="AJ235" s="3"/>
      <c r="AK235" s="3"/>
      <c r="AL235" s="3"/>
      <c r="AM235" s="3"/>
      <c r="AN235" s="4" t="b">
        <f>COUNTIF(资产分类!B:B,以前年度!A235)=1</f>
        <v>0</v>
      </c>
      <c r="AO235" s="4" t="b">
        <f>COUNTIF(单位编码!C:C,H235)=1</f>
        <v>0</v>
      </c>
      <c r="AP235" s="4" t="e">
        <f t="shared" si="47"/>
        <v>#VALUE!</v>
      </c>
      <c r="AQ235" s="4" t="b">
        <f>COUNTIF(业务范围!B:B,以前年度!L235)=1</f>
        <v>0</v>
      </c>
      <c r="AR235" s="4" t="b">
        <f>COUNTIF(成本中心!B:B,以前年度!M235)=1</f>
        <v>0</v>
      </c>
      <c r="AS235" s="4" t="b">
        <f>COUNTIF(成本中心!B:B,以前年度!N235)=1</f>
        <v>0</v>
      </c>
      <c r="AT235" s="4" t="b">
        <f>COUNTIF(资产状态!B:B,Q235)=1</f>
        <v>0</v>
      </c>
      <c r="AU235" s="4" t="b">
        <f>COUNTIF(资产增加、减少方式!B:C,以前年度!R235)=1</f>
        <v>0</v>
      </c>
      <c r="AV235" s="4" t="b">
        <f t="shared" si="48"/>
        <v>1</v>
      </c>
      <c r="AW235" s="4" t="b">
        <f>COUNTIF(折旧码!B:B,以前年度!X235)=1</f>
        <v>0</v>
      </c>
      <c r="AX235" s="5" t="b">
        <f t="shared" si="39"/>
        <v>0</v>
      </c>
      <c r="AY235" s="59" t="e">
        <f>IF(((2015-LEFT(AD235,4))*12+12-MID(AD235,5,2)+1)/(Z235*12+AB235)&gt;1,AF235*(1-VLOOKUP(X235,折旧码!B:D,3,FALSE)),AF235*(1-VLOOKUP(X235,折旧码!B:D,3,FALSE))*((2015-LEFT(AD235,4))*12+12-MID(AD235,5,2)+1)/(Z235*12+AB235))</f>
        <v>#VALUE!</v>
      </c>
      <c r="AZ235" s="60" t="e">
        <f t="shared" si="40"/>
        <v>#VALUE!</v>
      </c>
      <c r="BA235" s="5" t="e">
        <f>IF(((2015-LEFT(AD235,4))*12+12-MID(AD235,5,2)+1)/(Z235*12+AB235)&gt;1,0, AF235*(1-VLOOKUP(X235,折旧码!B:D,3,FALSE))*(12/(Z235*12+AB235)))</f>
        <v>#VALUE!</v>
      </c>
      <c r="BB235" s="2" t="e">
        <f t="shared" si="41"/>
        <v>#VALUE!</v>
      </c>
      <c r="BC235" s="2">
        <f t="shared" si="42"/>
        <v>0</v>
      </c>
      <c r="BD235" s="2" t="e">
        <f t="shared" si="43"/>
        <v>#VALUE!</v>
      </c>
      <c r="BE235" s="4" t="e">
        <f t="shared" si="44"/>
        <v>#VALUE!</v>
      </c>
      <c r="BF235" s="56" t="e">
        <f t="shared" si="45"/>
        <v>#VALUE!</v>
      </c>
      <c r="BG235" s="56" t="e">
        <f>IF(BE235="否",0,AF235*(1-VLOOKUP(X235,折旧码!B:D,3,FALSE))/BC235)</f>
        <v>#VALUE!</v>
      </c>
      <c r="BH235" s="56" t="e">
        <f t="shared" si="46"/>
        <v>#VALUE!</v>
      </c>
      <c r="BI235" s="4" t="e">
        <f>IF(OR(BE235="否",BC235&lt;=BD235),ROUND(AF235-ABS(AG235)-ABS(AI235)-AF235*VLOOKUP(X235,折旧码!B:D,3,FALSE),2)=0,ROUND(AF235-ABS(AG235)-ABS(AI235)-AF235*VLOOKUP(X235,折旧码!B:D,3,FALSE),2)&lt;&gt;0)</f>
        <v>#VALUE!</v>
      </c>
      <c r="BJ235" s="4" t="e">
        <f>ROUND(AF235-ABS(AG235)-ABS(AI235)-AF235*VLOOKUP(X235,折旧码!B:D,3,FALSE),2)</f>
        <v>#N/A</v>
      </c>
    </row>
    <row r="236" spans="1:62" x14ac:dyDescent="0.35">
      <c r="A236" s="3"/>
      <c r="B236" s="3"/>
      <c r="C236" s="3"/>
      <c r="D236" s="3"/>
      <c r="E236" s="3"/>
      <c r="F236" s="3"/>
      <c r="G236" s="3"/>
      <c r="H236" s="3"/>
      <c r="I236" s="8"/>
      <c r="J236" s="8"/>
      <c r="K236" s="8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8"/>
      <c r="AE236" s="8"/>
      <c r="AF236" s="3"/>
      <c r="AG236" s="3"/>
      <c r="AH236" s="3"/>
      <c r="AI236" s="3"/>
      <c r="AJ236" s="3"/>
      <c r="AK236" s="3"/>
      <c r="AL236" s="3"/>
      <c r="AM236" s="3"/>
      <c r="AN236" s="4" t="b">
        <f>COUNTIF(资产分类!B:B,以前年度!A236)=1</f>
        <v>0</v>
      </c>
      <c r="AO236" s="4" t="b">
        <f>COUNTIF(单位编码!C:C,H236)=1</f>
        <v>0</v>
      </c>
      <c r="AP236" s="4" t="e">
        <f t="shared" si="47"/>
        <v>#VALUE!</v>
      </c>
      <c r="AQ236" s="4" t="b">
        <f>COUNTIF(业务范围!B:B,以前年度!L236)=1</f>
        <v>0</v>
      </c>
      <c r="AR236" s="4" t="b">
        <f>COUNTIF(成本中心!B:B,以前年度!M236)=1</f>
        <v>0</v>
      </c>
      <c r="AS236" s="4" t="b">
        <f>COUNTIF(成本中心!B:B,以前年度!N236)=1</f>
        <v>0</v>
      </c>
      <c r="AT236" s="4" t="b">
        <f>COUNTIF(资产状态!B:B,Q236)=1</f>
        <v>0</v>
      </c>
      <c r="AU236" s="4" t="b">
        <f>COUNTIF(资产增加、减少方式!B:C,以前年度!R236)=1</f>
        <v>0</v>
      </c>
      <c r="AV236" s="4" t="b">
        <f t="shared" si="48"/>
        <v>1</v>
      </c>
      <c r="AW236" s="4" t="b">
        <f>COUNTIF(折旧码!B:B,以前年度!X236)=1</f>
        <v>0</v>
      </c>
      <c r="AX236" s="5" t="b">
        <f t="shared" si="39"/>
        <v>0</v>
      </c>
      <c r="AY236" s="59" t="e">
        <f>IF(((2015-LEFT(AD236,4))*12+12-MID(AD236,5,2)+1)/(Z236*12+AB236)&gt;1,AF236*(1-VLOOKUP(X236,折旧码!B:D,3,FALSE)),AF236*(1-VLOOKUP(X236,折旧码!B:D,3,FALSE))*((2015-LEFT(AD236,4))*12+12-MID(AD236,5,2)+1)/(Z236*12+AB236))</f>
        <v>#VALUE!</v>
      </c>
      <c r="AZ236" s="60" t="e">
        <f t="shared" si="40"/>
        <v>#VALUE!</v>
      </c>
      <c r="BA236" s="5" t="e">
        <f>IF(((2015-LEFT(AD236,4))*12+12-MID(AD236,5,2)+1)/(Z236*12+AB236)&gt;1,0, AF236*(1-VLOOKUP(X236,折旧码!B:D,3,FALSE))*(12/(Z236*12+AB236)))</f>
        <v>#VALUE!</v>
      </c>
      <c r="BB236" s="2" t="e">
        <f t="shared" si="41"/>
        <v>#VALUE!</v>
      </c>
      <c r="BC236" s="2">
        <f t="shared" si="42"/>
        <v>0</v>
      </c>
      <c r="BD236" s="2" t="e">
        <f t="shared" si="43"/>
        <v>#VALUE!</v>
      </c>
      <c r="BE236" s="4" t="e">
        <f t="shared" si="44"/>
        <v>#VALUE!</v>
      </c>
      <c r="BF236" s="56" t="e">
        <f t="shared" si="45"/>
        <v>#VALUE!</v>
      </c>
      <c r="BG236" s="56" t="e">
        <f>IF(BE236="否",0,AF236*(1-VLOOKUP(X236,折旧码!B:D,3,FALSE))/BC236)</f>
        <v>#VALUE!</v>
      </c>
      <c r="BH236" s="56" t="e">
        <f t="shared" si="46"/>
        <v>#VALUE!</v>
      </c>
      <c r="BI236" s="4" t="e">
        <f>IF(OR(BE236="否",BC236&lt;=BD236),ROUND(AF236-ABS(AG236)-ABS(AI236)-AF236*VLOOKUP(X236,折旧码!B:D,3,FALSE),2)=0,ROUND(AF236-ABS(AG236)-ABS(AI236)-AF236*VLOOKUP(X236,折旧码!B:D,3,FALSE),2)&lt;&gt;0)</f>
        <v>#VALUE!</v>
      </c>
      <c r="BJ236" s="4" t="e">
        <f>ROUND(AF236-ABS(AG236)-ABS(AI236)-AF236*VLOOKUP(X236,折旧码!B:D,3,FALSE),2)</f>
        <v>#N/A</v>
      </c>
    </row>
    <row r="237" spans="1:62" ht="17.25" x14ac:dyDescent="0.35">
      <c r="A237" s="3"/>
      <c r="B237" s="3"/>
      <c r="C237" s="3"/>
      <c r="D237" s="3"/>
      <c r="E237" s="3"/>
      <c r="F237" s="3"/>
      <c r="G237" s="3"/>
      <c r="H237" s="3"/>
      <c r="I237" s="6"/>
      <c r="J237" s="6"/>
      <c r="K237" s="6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14"/>
      <c r="AE237" s="14"/>
      <c r="AF237" s="3"/>
      <c r="AG237" s="3"/>
      <c r="AH237" s="3"/>
      <c r="AI237" s="3"/>
      <c r="AJ237" s="3"/>
      <c r="AK237" s="3"/>
      <c r="AL237" s="3"/>
      <c r="AM237" s="3"/>
      <c r="AN237" s="4" t="b">
        <f>COUNTIF(资产分类!B:B,以前年度!A237)=1</f>
        <v>0</v>
      </c>
      <c r="AO237" s="4" t="b">
        <f>COUNTIF(单位编码!C:C,H237)=1</f>
        <v>0</v>
      </c>
      <c r="AP237" s="4" t="e">
        <f t="shared" si="47"/>
        <v>#VALUE!</v>
      </c>
      <c r="AQ237" s="4" t="b">
        <f>COUNTIF(业务范围!B:B,以前年度!L237)=1</f>
        <v>0</v>
      </c>
      <c r="AR237" s="4" t="b">
        <f>COUNTIF(成本中心!B:B,以前年度!M237)=1</f>
        <v>0</v>
      </c>
      <c r="AS237" s="4" t="b">
        <f>COUNTIF(成本中心!B:B,以前年度!N237)=1</f>
        <v>0</v>
      </c>
      <c r="AT237" s="4" t="b">
        <f>COUNTIF(资产状态!B:B,Q237)=1</f>
        <v>0</v>
      </c>
      <c r="AU237" s="4" t="b">
        <f>COUNTIF(资产增加、减少方式!B:C,以前年度!R237)=1</f>
        <v>0</v>
      </c>
      <c r="AV237" s="4" t="b">
        <f t="shared" si="48"/>
        <v>1</v>
      </c>
      <c r="AW237" s="4" t="b">
        <f>COUNTIF(折旧码!B:B,以前年度!X237)=1</f>
        <v>0</v>
      </c>
      <c r="AX237" s="5" t="b">
        <f t="shared" si="39"/>
        <v>0</v>
      </c>
      <c r="AY237" s="59" t="e">
        <f>IF(((2015-LEFT(AD237,4))*12+12-MID(AD237,5,2)+1)/(Z237*12+AB237)&gt;1,AF237*(1-VLOOKUP(X237,折旧码!B:D,3,FALSE)),AF237*(1-VLOOKUP(X237,折旧码!B:D,3,FALSE))*((2015-LEFT(AD237,4))*12+12-MID(AD237,5,2)+1)/(Z237*12+AB237))</f>
        <v>#VALUE!</v>
      </c>
      <c r="AZ237" s="60" t="e">
        <f t="shared" si="40"/>
        <v>#VALUE!</v>
      </c>
      <c r="BA237" s="5" t="e">
        <f>IF(((2015-LEFT(AD237,4))*12+12-MID(AD237,5,2)+1)/(Z237*12+AB237)&gt;1,0, AF237*(1-VLOOKUP(X237,折旧码!B:D,3,FALSE))*(12/(Z237*12+AB237)))</f>
        <v>#VALUE!</v>
      </c>
      <c r="BB237" s="2" t="e">
        <f t="shared" si="41"/>
        <v>#VALUE!</v>
      </c>
      <c r="BC237" s="2">
        <f t="shared" si="42"/>
        <v>0</v>
      </c>
      <c r="BD237" s="2" t="e">
        <f t="shared" si="43"/>
        <v>#VALUE!</v>
      </c>
      <c r="BE237" s="4" t="e">
        <f t="shared" si="44"/>
        <v>#VALUE!</v>
      </c>
      <c r="BF237" s="56" t="e">
        <f t="shared" si="45"/>
        <v>#VALUE!</v>
      </c>
      <c r="BG237" s="56" t="e">
        <f>IF(BE237="否",0,AF237*(1-VLOOKUP(X237,折旧码!B:D,3,FALSE))/BC237)</f>
        <v>#VALUE!</v>
      </c>
      <c r="BH237" s="56" t="e">
        <f t="shared" si="46"/>
        <v>#VALUE!</v>
      </c>
      <c r="BI237" s="4" t="e">
        <f>IF(OR(BE237="否",BC237&lt;=BD237),ROUND(AF237-ABS(AG237)-ABS(AI237)-AF237*VLOOKUP(X237,折旧码!B:D,3,FALSE),2)=0,ROUND(AF237-ABS(AG237)-ABS(AI237)-AF237*VLOOKUP(X237,折旧码!B:D,3,FALSE),2)&lt;&gt;0)</f>
        <v>#VALUE!</v>
      </c>
      <c r="BJ237" s="4" t="e">
        <f>ROUND(AF237-ABS(AG237)-ABS(AI237)-AF237*VLOOKUP(X237,折旧码!B:D,3,FALSE),2)</f>
        <v>#N/A</v>
      </c>
    </row>
    <row r="238" spans="1:62" ht="17.25" x14ac:dyDescent="0.35">
      <c r="A238" s="3"/>
      <c r="B238" s="3"/>
      <c r="C238" s="3"/>
      <c r="D238" s="3"/>
      <c r="E238" s="3"/>
      <c r="F238" s="3"/>
      <c r="G238" s="3"/>
      <c r="H238" s="3"/>
      <c r="I238" s="6"/>
      <c r="J238" s="6"/>
      <c r="K238" s="6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14"/>
      <c r="AE238" s="14"/>
      <c r="AF238" s="3"/>
      <c r="AG238" s="3"/>
      <c r="AH238" s="3"/>
      <c r="AI238" s="3"/>
      <c r="AJ238" s="3"/>
      <c r="AK238" s="3"/>
      <c r="AL238" s="3"/>
      <c r="AM238" s="3"/>
      <c r="AN238" s="4" t="b">
        <f>COUNTIF(资产分类!B:B,以前年度!A238)=1</f>
        <v>0</v>
      </c>
      <c r="AO238" s="4" t="b">
        <f>COUNTIF(单位编码!C:C,H238)=1</f>
        <v>0</v>
      </c>
      <c r="AP238" s="4" t="e">
        <f t="shared" si="47"/>
        <v>#VALUE!</v>
      </c>
      <c r="AQ238" s="4" t="b">
        <f>COUNTIF(业务范围!B:B,以前年度!L238)=1</f>
        <v>0</v>
      </c>
      <c r="AR238" s="4" t="b">
        <f>COUNTIF(成本中心!B:B,以前年度!M238)=1</f>
        <v>0</v>
      </c>
      <c r="AS238" s="4" t="b">
        <f>COUNTIF(成本中心!B:B,以前年度!N238)=1</f>
        <v>0</v>
      </c>
      <c r="AT238" s="4" t="b">
        <f>COUNTIF(资产状态!B:B,Q238)=1</f>
        <v>0</v>
      </c>
      <c r="AU238" s="4" t="b">
        <f>COUNTIF(资产增加、减少方式!B:C,以前年度!R238)=1</f>
        <v>0</v>
      </c>
      <c r="AV238" s="4" t="b">
        <f t="shared" si="48"/>
        <v>1</v>
      </c>
      <c r="AW238" s="4" t="b">
        <f>COUNTIF(折旧码!B:B,以前年度!X238)=1</f>
        <v>0</v>
      </c>
      <c r="AX238" s="5" t="b">
        <f t="shared" si="39"/>
        <v>0</v>
      </c>
      <c r="AY238" s="59" t="e">
        <f>IF(((2015-LEFT(AD238,4))*12+12-MID(AD238,5,2)+1)/(Z238*12+AB238)&gt;1,AF238*(1-VLOOKUP(X238,折旧码!B:D,3,FALSE)),AF238*(1-VLOOKUP(X238,折旧码!B:D,3,FALSE))*((2015-LEFT(AD238,4))*12+12-MID(AD238,5,2)+1)/(Z238*12+AB238))</f>
        <v>#VALUE!</v>
      </c>
      <c r="AZ238" s="60" t="e">
        <f t="shared" si="40"/>
        <v>#VALUE!</v>
      </c>
      <c r="BA238" s="5" t="e">
        <f>IF(((2015-LEFT(AD238,4))*12+12-MID(AD238,5,2)+1)/(Z238*12+AB238)&gt;1,0, AF238*(1-VLOOKUP(X238,折旧码!B:D,3,FALSE))*(12/(Z238*12+AB238)))</f>
        <v>#VALUE!</v>
      </c>
      <c r="BB238" s="2" t="e">
        <f t="shared" si="41"/>
        <v>#VALUE!</v>
      </c>
      <c r="BC238" s="2">
        <f t="shared" si="42"/>
        <v>0</v>
      </c>
      <c r="BD238" s="2" t="e">
        <f t="shared" si="43"/>
        <v>#VALUE!</v>
      </c>
      <c r="BE238" s="4" t="e">
        <f t="shared" si="44"/>
        <v>#VALUE!</v>
      </c>
      <c r="BF238" s="56" t="e">
        <f t="shared" si="45"/>
        <v>#VALUE!</v>
      </c>
      <c r="BG238" s="56" t="e">
        <f>IF(BE238="否",0,AF238*(1-VLOOKUP(X238,折旧码!B:D,3,FALSE))/BC238)</f>
        <v>#VALUE!</v>
      </c>
      <c r="BH238" s="56" t="e">
        <f t="shared" si="46"/>
        <v>#VALUE!</v>
      </c>
      <c r="BI238" s="4" t="e">
        <f>IF(OR(BE238="否",BC238&lt;=BD238),ROUND(AF238-ABS(AG238)-ABS(AI238)-AF238*VLOOKUP(X238,折旧码!B:D,3,FALSE),2)=0,ROUND(AF238-ABS(AG238)-ABS(AI238)-AF238*VLOOKUP(X238,折旧码!B:D,3,FALSE),2)&lt;&gt;0)</f>
        <v>#VALUE!</v>
      </c>
      <c r="BJ238" s="4" t="e">
        <f>ROUND(AF238-ABS(AG238)-ABS(AI238)-AF238*VLOOKUP(X238,折旧码!B:D,3,FALSE),2)</f>
        <v>#N/A</v>
      </c>
    </row>
    <row r="239" spans="1:62" ht="17.25" x14ac:dyDescent="0.35">
      <c r="A239" s="3"/>
      <c r="B239" s="3"/>
      <c r="C239" s="3"/>
      <c r="D239" s="3"/>
      <c r="E239" s="3"/>
      <c r="F239" s="3"/>
      <c r="G239" s="3"/>
      <c r="H239" s="3"/>
      <c r="I239" s="6"/>
      <c r="J239" s="6"/>
      <c r="K239" s="6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14"/>
      <c r="AE239" s="14"/>
      <c r="AF239" s="3"/>
      <c r="AG239" s="3"/>
      <c r="AH239" s="3"/>
      <c r="AI239" s="3"/>
      <c r="AJ239" s="3"/>
      <c r="AK239" s="3"/>
      <c r="AL239" s="3"/>
      <c r="AM239" s="3"/>
      <c r="AN239" s="4" t="b">
        <f>COUNTIF(资产分类!B:B,以前年度!A239)=1</f>
        <v>0</v>
      </c>
      <c r="AO239" s="4" t="b">
        <f>COUNTIF(单位编码!C:C,H239)=1</f>
        <v>0</v>
      </c>
      <c r="AP239" s="4" t="e">
        <f t="shared" si="47"/>
        <v>#VALUE!</v>
      </c>
      <c r="AQ239" s="4" t="b">
        <f>COUNTIF(业务范围!B:B,以前年度!L239)=1</f>
        <v>0</v>
      </c>
      <c r="AR239" s="4" t="b">
        <f>COUNTIF(成本中心!B:B,以前年度!M239)=1</f>
        <v>0</v>
      </c>
      <c r="AS239" s="4" t="b">
        <f>COUNTIF(成本中心!B:B,以前年度!N239)=1</f>
        <v>0</v>
      </c>
      <c r="AT239" s="4" t="b">
        <f>COUNTIF(资产状态!B:B,Q239)=1</f>
        <v>0</v>
      </c>
      <c r="AU239" s="4" t="b">
        <f>COUNTIF(资产增加、减少方式!B:C,以前年度!R239)=1</f>
        <v>0</v>
      </c>
      <c r="AV239" s="4" t="b">
        <f t="shared" si="48"/>
        <v>1</v>
      </c>
      <c r="AW239" s="4" t="b">
        <f>COUNTIF(折旧码!B:B,以前年度!X239)=1</f>
        <v>0</v>
      </c>
      <c r="AX239" s="5" t="b">
        <f t="shared" si="39"/>
        <v>0</v>
      </c>
      <c r="AY239" s="59" t="e">
        <f>IF(((2015-LEFT(AD239,4))*12+12-MID(AD239,5,2)+1)/(Z239*12+AB239)&gt;1,AF239*(1-VLOOKUP(X239,折旧码!B:D,3,FALSE)),AF239*(1-VLOOKUP(X239,折旧码!B:D,3,FALSE))*((2015-LEFT(AD239,4))*12+12-MID(AD239,5,2)+1)/(Z239*12+AB239))</f>
        <v>#VALUE!</v>
      </c>
      <c r="AZ239" s="60" t="e">
        <f t="shared" si="40"/>
        <v>#VALUE!</v>
      </c>
      <c r="BA239" s="5" t="e">
        <f>IF(((2015-LEFT(AD239,4))*12+12-MID(AD239,5,2)+1)/(Z239*12+AB239)&gt;1,0, AF239*(1-VLOOKUP(X239,折旧码!B:D,3,FALSE))*(12/(Z239*12+AB239)))</f>
        <v>#VALUE!</v>
      </c>
      <c r="BB239" s="2" t="e">
        <f t="shared" si="41"/>
        <v>#VALUE!</v>
      </c>
      <c r="BC239" s="2">
        <f t="shared" si="42"/>
        <v>0</v>
      </c>
      <c r="BD239" s="2" t="e">
        <f t="shared" si="43"/>
        <v>#VALUE!</v>
      </c>
      <c r="BE239" s="4" t="e">
        <f t="shared" si="44"/>
        <v>#VALUE!</v>
      </c>
      <c r="BF239" s="56" t="e">
        <f t="shared" si="45"/>
        <v>#VALUE!</v>
      </c>
      <c r="BG239" s="56" t="e">
        <f>IF(BE239="否",0,AF239*(1-VLOOKUP(X239,折旧码!B:D,3,FALSE))/BC239)</f>
        <v>#VALUE!</v>
      </c>
      <c r="BH239" s="56" t="e">
        <f t="shared" si="46"/>
        <v>#VALUE!</v>
      </c>
      <c r="BI239" s="4" t="e">
        <f>IF(OR(BE239="否",BC239&lt;=BD239),ROUND(AF239-ABS(AG239)-ABS(AI239)-AF239*VLOOKUP(X239,折旧码!B:D,3,FALSE),2)=0,ROUND(AF239-ABS(AG239)-ABS(AI239)-AF239*VLOOKUP(X239,折旧码!B:D,3,FALSE),2)&lt;&gt;0)</f>
        <v>#VALUE!</v>
      </c>
      <c r="BJ239" s="4" t="e">
        <f>ROUND(AF239-ABS(AG239)-ABS(AI239)-AF239*VLOOKUP(X239,折旧码!B:D,3,FALSE),2)</f>
        <v>#N/A</v>
      </c>
    </row>
    <row r="240" spans="1:62" ht="17.25" x14ac:dyDescent="0.35">
      <c r="A240" s="3"/>
      <c r="B240" s="3"/>
      <c r="C240" s="3"/>
      <c r="D240" s="3"/>
      <c r="E240" s="3"/>
      <c r="F240" s="3"/>
      <c r="G240" s="3"/>
      <c r="H240" s="3"/>
      <c r="I240" s="6"/>
      <c r="J240" s="6"/>
      <c r="K240" s="6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14"/>
      <c r="AE240" s="14"/>
      <c r="AF240" s="3"/>
      <c r="AG240" s="3"/>
      <c r="AH240" s="3"/>
      <c r="AI240" s="3"/>
      <c r="AJ240" s="3"/>
      <c r="AK240" s="3"/>
      <c r="AL240" s="3"/>
      <c r="AM240" s="3"/>
      <c r="AN240" s="4" t="b">
        <f>COUNTIF(资产分类!B:B,以前年度!A240)=1</f>
        <v>0</v>
      </c>
      <c r="AO240" s="4" t="b">
        <f>COUNTIF(单位编码!C:C,H240)=1</f>
        <v>0</v>
      </c>
      <c r="AP240" s="4" t="e">
        <f t="shared" si="47"/>
        <v>#VALUE!</v>
      </c>
      <c r="AQ240" s="4" t="b">
        <f>COUNTIF(业务范围!B:B,以前年度!L240)=1</f>
        <v>0</v>
      </c>
      <c r="AR240" s="4" t="b">
        <f>COUNTIF(成本中心!B:B,以前年度!M240)=1</f>
        <v>0</v>
      </c>
      <c r="AS240" s="4" t="b">
        <f>COUNTIF(成本中心!B:B,以前年度!N240)=1</f>
        <v>0</v>
      </c>
      <c r="AT240" s="4" t="b">
        <f>COUNTIF(资产状态!B:B,Q240)=1</f>
        <v>0</v>
      </c>
      <c r="AU240" s="4" t="b">
        <f>COUNTIF(资产增加、减少方式!B:C,以前年度!R240)=1</f>
        <v>0</v>
      </c>
      <c r="AV240" s="4" t="b">
        <f t="shared" si="48"/>
        <v>1</v>
      </c>
      <c r="AW240" s="4" t="b">
        <f>COUNTIF(折旧码!B:B,以前年度!X240)=1</f>
        <v>0</v>
      </c>
      <c r="AX240" s="5" t="b">
        <f t="shared" si="39"/>
        <v>0</v>
      </c>
      <c r="AY240" s="59" t="e">
        <f>IF(((2015-LEFT(AD240,4))*12+12-MID(AD240,5,2)+1)/(Z240*12+AB240)&gt;1,AF240*(1-VLOOKUP(X240,折旧码!B:D,3,FALSE)),AF240*(1-VLOOKUP(X240,折旧码!B:D,3,FALSE))*((2015-LEFT(AD240,4))*12+12-MID(AD240,5,2)+1)/(Z240*12+AB240))</f>
        <v>#VALUE!</v>
      </c>
      <c r="AZ240" s="60" t="e">
        <f t="shared" si="40"/>
        <v>#VALUE!</v>
      </c>
      <c r="BA240" s="5" t="e">
        <f>IF(((2015-LEFT(AD240,4))*12+12-MID(AD240,5,2)+1)/(Z240*12+AB240)&gt;1,0, AF240*(1-VLOOKUP(X240,折旧码!B:D,3,FALSE))*(12/(Z240*12+AB240)))</f>
        <v>#VALUE!</v>
      </c>
      <c r="BB240" s="2" t="e">
        <f t="shared" si="41"/>
        <v>#VALUE!</v>
      </c>
      <c r="BC240" s="2">
        <f t="shared" si="42"/>
        <v>0</v>
      </c>
      <c r="BD240" s="2" t="e">
        <f t="shared" si="43"/>
        <v>#VALUE!</v>
      </c>
      <c r="BE240" s="4" t="e">
        <f t="shared" si="44"/>
        <v>#VALUE!</v>
      </c>
      <c r="BF240" s="56" t="e">
        <f t="shared" si="45"/>
        <v>#VALUE!</v>
      </c>
      <c r="BG240" s="56" t="e">
        <f>IF(BE240="否",0,AF240*(1-VLOOKUP(X240,折旧码!B:D,3,FALSE))/BC240)</f>
        <v>#VALUE!</v>
      </c>
      <c r="BH240" s="56" t="e">
        <f t="shared" si="46"/>
        <v>#VALUE!</v>
      </c>
      <c r="BI240" s="4" t="e">
        <f>IF(OR(BE240="否",BC240&lt;=BD240),ROUND(AF240-ABS(AG240)-ABS(AI240)-AF240*VLOOKUP(X240,折旧码!B:D,3,FALSE),2)=0,ROUND(AF240-ABS(AG240)-ABS(AI240)-AF240*VLOOKUP(X240,折旧码!B:D,3,FALSE),2)&lt;&gt;0)</f>
        <v>#VALUE!</v>
      </c>
      <c r="BJ240" s="4" t="e">
        <f>ROUND(AF240-ABS(AG240)-ABS(AI240)-AF240*VLOOKUP(X240,折旧码!B:D,3,FALSE),2)</f>
        <v>#N/A</v>
      </c>
    </row>
    <row r="241" spans="1:62" ht="17.25" x14ac:dyDescent="0.35">
      <c r="A241" s="3"/>
      <c r="B241" s="3"/>
      <c r="C241" s="3"/>
      <c r="D241" s="3"/>
      <c r="E241" s="3"/>
      <c r="F241" s="3"/>
      <c r="G241" s="3"/>
      <c r="H241" s="3"/>
      <c r="I241" s="6"/>
      <c r="J241" s="6"/>
      <c r="K241" s="6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14"/>
      <c r="AE241" s="14"/>
      <c r="AF241" s="3"/>
      <c r="AG241" s="3"/>
      <c r="AH241" s="3"/>
      <c r="AI241" s="3"/>
      <c r="AJ241" s="3"/>
      <c r="AK241" s="3"/>
      <c r="AL241" s="3"/>
      <c r="AM241" s="3"/>
      <c r="AN241" s="4" t="b">
        <f>COUNTIF(资产分类!B:B,以前年度!A241)=1</f>
        <v>0</v>
      </c>
      <c r="AO241" s="4" t="b">
        <f>COUNTIF(单位编码!C:C,H241)=1</f>
        <v>0</v>
      </c>
      <c r="AP241" s="4" t="e">
        <f t="shared" si="47"/>
        <v>#VALUE!</v>
      </c>
      <c r="AQ241" s="4" t="b">
        <f>COUNTIF(业务范围!B:B,以前年度!L241)=1</f>
        <v>0</v>
      </c>
      <c r="AR241" s="4" t="b">
        <f>COUNTIF(成本中心!B:B,以前年度!M241)=1</f>
        <v>0</v>
      </c>
      <c r="AS241" s="4" t="b">
        <f>COUNTIF(成本中心!B:B,以前年度!N241)=1</f>
        <v>0</v>
      </c>
      <c r="AT241" s="4" t="b">
        <f>COUNTIF(资产状态!B:B,Q241)=1</f>
        <v>0</v>
      </c>
      <c r="AU241" s="4" t="b">
        <f>COUNTIF(资产增加、减少方式!B:C,以前年度!R241)=1</f>
        <v>0</v>
      </c>
      <c r="AV241" s="4" t="b">
        <f t="shared" si="48"/>
        <v>1</v>
      </c>
      <c r="AW241" s="4" t="b">
        <f>COUNTIF(折旧码!B:B,以前年度!X241)=1</f>
        <v>0</v>
      </c>
      <c r="AX241" s="5" t="b">
        <f t="shared" si="39"/>
        <v>0</v>
      </c>
      <c r="AY241" s="59" t="e">
        <f>IF(((2015-LEFT(AD241,4))*12+12-MID(AD241,5,2)+1)/(Z241*12+AB241)&gt;1,AF241*(1-VLOOKUP(X241,折旧码!B:D,3,FALSE)),AF241*(1-VLOOKUP(X241,折旧码!B:D,3,FALSE))*((2015-LEFT(AD241,4))*12+12-MID(AD241,5,2)+1)/(Z241*12+AB241))</f>
        <v>#VALUE!</v>
      </c>
      <c r="AZ241" s="60" t="e">
        <f t="shared" si="40"/>
        <v>#VALUE!</v>
      </c>
      <c r="BA241" s="5" t="e">
        <f>IF(((2015-LEFT(AD241,4))*12+12-MID(AD241,5,2)+1)/(Z241*12+AB241)&gt;1,0, AF241*(1-VLOOKUP(X241,折旧码!B:D,3,FALSE))*(12/(Z241*12+AB241)))</f>
        <v>#VALUE!</v>
      </c>
      <c r="BB241" s="2" t="e">
        <f t="shared" si="41"/>
        <v>#VALUE!</v>
      </c>
      <c r="BC241" s="2">
        <f t="shared" si="42"/>
        <v>0</v>
      </c>
      <c r="BD241" s="2" t="e">
        <f t="shared" si="43"/>
        <v>#VALUE!</v>
      </c>
      <c r="BE241" s="4" t="e">
        <f t="shared" si="44"/>
        <v>#VALUE!</v>
      </c>
      <c r="BF241" s="56" t="e">
        <f t="shared" si="45"/>
        <v>#VALUE!</v>
      </c>
      <c r="BG241" s="56" t="e">
        <f>IF(BE241="否",0,AF241*(1-VLOOKUP(X241,折旧码!B:D,3,FALSE))/BC241)</f>
        <v>#VALUE!</v>
      </c>
      <c r="BH241" s="56" t="e">
        <f t="shared" si="46"/>
        <v>#VALUE!</v>
      </c>
      <c r="BI241" s="4" t="e">
        <f>IF(OR(BE241="否",BC241&lt;=BD241),ROUND(AF241-ABS(AG241)-ABS(AI241)-AF241*VLOOKUP(X241,折旧码!B:D,3,FALSE),2)=0,ROUND(AF241-ABS(AG241)-ABS(AI241)-AF241*VLOOKUP(X241,折旧码!B:D,3,FALSE),2)&lt;&gt;0)</f>
        <v>#VALUE!</v>
      </c>
      <c r="BJ241" s="4" t="e">
        <f>ROUND(AF241-ABS(AG241)-ABS(AI241)-AF241*VLOOKUP(X241,折旧码!B:D,3,FALSE),2)</f>
        <v>#N/A</v>
      </c>
    </row>
    <row r="242" spans="1:62" ht="17.25" x14ac:dyDescent="0.35">
      <c r="A242" s="3"/>
      <c r="B242" s="3"/>
      <c r="C242" s="3"/>
      <c r="D242" s="3"/>
      <c r="E242" s="3"/>
      <c r="F242" s="3"/>
      <c r="G242" s="3"/>
      <c r="H242" s="3"/>
      <c r="I242" s="6"/>
      <c r="J242" s="6"/>
      <c r="K242" s="6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14"/>
      <c r="AE242" s="14"/>
      <c r="AF242" s="3"/>
      <c r="AG242" s="3"/>
      <c r="AH242" s="3"/>
      <c r="AI242" s="3"/>
      <c r="AJ242" s="3"/>
      <c r="AK242" s="3"/>
      <c r="AL242" s="3"/>
      <c r="AM242" s="3"/>
      <c r="AN242" s="4" t="b">
        <f>COUNTIF(资产分类!B:B,以前年度!A242)=1</f>
        <v>0</v>
      </c>
      <c r="AO242" s="4" t="b">
        <f>COUNTIF(单位编码!C:C,H242)=1</f>
        <v>0</v>
      </c>
      <c r="AP242" s="4" t="e">
        <f t="shared" si="47"/>
        <v>#VALUE!</v>
      </c>
      <c r="AQ242" s="4" t="b">
        <f>COUNTIF(业务范围!B:B,以前年度!L242)=1</f>
        <v>0</v>
      </c>
      <c r="AR242" s="4" t="b">
        <f>COUNTIF(成本中心!B:B,以前年度!M242)=1</f>
        <v>0</v>
      </c>
      <c r="AS242" s="4" t="b">
        <f>COUNTIF(成本中心!B:B,以前年度!N242)=1</f>
        <v>0</v>
      </c>
      <c r="AT242" s="4" t="b">
        <f>COUNTIF(资产状态!B:B,Q242)=1</f>
        <v>0</v>
      </c>
      <c r="AU242" s="4" t="b">
        <f>COUNTIF(资产增加、减少方式!B:C,以前年度!R242)=1</f>
        <v>0</v>
      </c>
      <c r="AV242" s="4" t="b">
        <f t="shared" si="48"/>
        <v>1</v>
      </c>
      <c r="AW242" s="4" t="b">
        <f>COUNTIF(折旧码!B:B,以前年度!X242)=1</f>
        <v>0</v>
      </c>
      <c r="AX242" s="5" t="b">
        <f t="shared" si="39"/>
        <v>0</v>
      </c>
      <c r="AY242" s="59" t="e">
        <f>IF(((2015-LEFT(AD242,4))*12+12-MID(AD242,5,2)+1)/(Z242*12+AB242)&gt;1,AF242*(1-VLOOKUP(X242,折旧码!B:D,3,FALSE)),AF242*(1-VLOOKUP(X242,折旧码!B:D,3,FALSE))*((2015-LEFT(AD242,4))*12+12-MID(AD242,5,2)+1)/(Z242*12+AB242))</f>
        <v>#VALUE!</v>
      </c>
      <c r="AZ242" s="60" t="e">
        <f t="shared" si="40"/>
        <v>#VALUE!</v>
      </c>
      <c r="BA242" s="5" t="e">
        <f>IF(((2015-LEFT(AD242,4))*12+12-MID(AD242,5,2)+1)/(Z242*12+AB242)&gt;1,0, AF242*(1-VLOOKUP(X242,折旧码!B:D,3,FALSE))*(12/(Z242*12+AB242)))</f>
        <v>#VALUE!</v>
      </c>
      <c r="BB242" s="2" t="e">
        <f t="shared" si="41"/>
        <v>#VALUE!</v>
      </c>
      <c r="BC242" s="2">
        <f t="shared" si="42"/>
        <v>0</v>
      </c>
      <c r="BD242" s="2" t="e">
        <f t="shared" si="43"/>
        <v>#VALUE!</v>
      </c>
      <c r="BE242" s="4" t="e">
        <f t="shared" si="44"/>
        <v>#VALUE!</v>
      </c>
      <c r="BF242" s="56" t="e">
        <f t="shared" si="45"/>
        <v>#VALUE!</v>
      </c>
      <c r="BG242" s="56" t="e">
        <f>IF(BE242="否",0,AF242*(1-VLOOKUP(X242,折旧码!B:D,3,FALSE))/BC242)</f>
        <v>#VALUE!</v>
      </c>
      <c r="BH242" s="56" t="e">
        <f t="shared" si="46"/>
        <v>#VALUE!</v>
      </c>
      <c r="BI242" s="4" t="e">
        <f>IF(OR(BE242="否",BC242&lt;=BD242),ROUND(AF242-ABS(AG242)-ABS(AI242)-AF242*VLOOKUP(X242,折旧码!B:D,3,FALSE),2)=0,ROUND(AF242-ABS(AG242)-ABS(AI242)-AF242*VLOOKUP(X242,折旧码!B:D,3,FALSE),2)&lt;&gt;0)</f>
        <v>#VALUE!</v>
      </c>
      <c r="BJ242" s="4" t="e">
        <f>ROUND(AF242-ABS(AG242)-ABS(AI242)-AF242*VLOOKUP(X242,折旧码!B:D,3,FALSE),2)</f>
        <v>#N/A</v>
      </c>
    </row>
    <row r="243" spans="1:62" ht="17.25" x14ac:dyDescent="0.35">
      <c r="A243" s="3"/>
      <c r="B243" s="3"/>
      <c r="C243" s="3"/>
      <c r="D243" s="3"/>
      <c r="E243" s="3"/>
      <c r="F243" s="3"/>
      <c r="G243" s="3"/>
      <c r="H243" s="3"/>
      <c r="I243" s="6"/>
      <c r="J243" s="6"/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14"/>
      <c r="AE243" s="14"/>
      <c r="AF243" s="3"/>
      <c r="AG243" s="3"/>
      <c r="AH243" s="3"/>
      <c r="AI243" s="3"/>
      <c r="AJ243" s="3"/>
      <c r="AK243" s="3"/>
      <c r="AL243" s="3"/>
      <c r="AM243" s="3"/>
      <c r="AN243" s="4" t="b">
        <f>COUNTIF(资产分类!B:B,以前年度!A243)=1</f>
        <v>0</v>
      </c>
      <c r="AO243" s="4" t="b">
        <f>COUNTIF(单位编码!C:C,H243)=1</f>
        <v>0</v>
      </c>
      <c r="AP243" s="4" t="e">
        <f t="shared" si="47"/>
        <v>#VALUE!</v>
      </c>
      <c r="AQ243" s="4" t="b">
        <f>COUNTIF(业务范围!B:B,以前年度!L243)=1</f>
        <v>0</v>
      </c>
      <c r="AR243" s="4" t="b">
        <f>COUNTIF(成本中心!B:B,以前年度!M243)=1</f>
        <v>0</v>
      </c>
      <c r="AS243" s="4" t="b">
        <f>COUNTIF(成本中心!B:B,以前年度!N243)=1</f>
        <v>0</v>
      </c>
      <c r="AT243" s="4" t="b">
        <f>COUNTIF(资产状态!B:B,Q243)=1</f>
        <v>0</v>
      </c>
      <c r="AU243" s="4" t="b">
        <f>COUNTIF(资产增加、减少方式!B:C,以前年度!R243)=1</f>
        <v>0</v>
      </c>
      <c r="AV243" s="4" t="b">
        <f t="shared" si="48"/>
        <v>1</v>
      </c>
      <c r="AW243" s="4" t="b">
        <f>COUNTIF(折旧码!B:B,以前年度!X243)=1</f>
        <v>0</v>
      </c>
      <c r="AX243" s="5" t="b">
        <f t="shared" si="39"/>
        <v>0</v>
      </c>
      <c r="AY243" s="59" t="e">
        <f>IF(((2015-LEFT(AD243,4))*12+12-MID(AD243,5,2)+1)/(Z243*12+AB243)&gt;1,AF243*(1-VLOOKUP(X243,折旧码!B:D,3,FALSE)),AF243*(1-VLOOKUP(X243,折旧码!B:D,3,FALSE))*((2015-LEFT(AD243,4))*12+12-MID(AD243,5,2)+1)/(Z243*12+AB243))</f>
        <v>#VALUE!</v>
      </c>
      <c r="AZ243" s="60" t="e">
        <f t="shared" si="40"/>
        <v>#VALUE!</v>
      </c>
      <c r="BA243" s="5" t="e">
        <f>IF(((2015-LEFT(AD243,4))*12+12-MID(AD243,5,2)+1)/(Z243*12+AB243)&gt;1,0, AF243*(1-VLOOKUP(X243,折旧码!B:D,3,FALSE))*(12/(Z243*12+AB243)))</f>
        <v>#VALUE!</v>
      </c>
      <c r="BB243" s="2" t="e">
        <f t="shared" si="41"/>
        <v>#VALUE!</v>
      </c>
      <c r="BC243" s="2">
        <f t="shared" si="42"/>
        <v>0</v>
      </c>
      <c r="BD243" s="2" t="e">
        <f t="shared" si="43"/>
        <v>#VALUE!</v>
      </c>
      <c r="BE243" s="4" t="e">
        <f t="shared" si="44"/>
        <v>#VALUE!</v>
      </c>
      <c r="BF243" s="56" t="e">
        <f t="shared" si="45"/>
        <v>#VALUE!</v>
      </c>
      <c r="BG243" s="56" t="e">
        <f>IF(BE243="否",0,AF243*(1-VLOOKUP(X243,折旧码!B:D,3,FALSE))/BC243)</f>
        <v>#VALUE!</v>
      </c>
      <c r="BH243" s="56" t="e">
        <f t="shared" si="46"/>
        <v>#VALUE!</v>
      </c>
      <c r="BI243" s="4" t="e">
        <f>IF(OR(BE243="否",BC243&lt;=BD243),ROUND(AF243-ABS(AG243)-ABS(AI243)-AF243*VLOOKUP(X243,折旧码!B:D,3,FALSE),2)=0,ROUND(AF243-ABS(AG243)-ABS(AI243)-AF243*VLOOKUP(X243,折旧码!B:D,3,FALSE),2)&lt;&gt;0)</f>
        <v>#VALUE!</v>
      </c>
      <c r="BJ243" s="4" t="e">
        <f>ROUND(AF243-ABS(AG243)-ABS(AI243)-AF243*VLOOKUP(X243,折旧码!B:D,3,FALSE),2)</f>
        <v>#N/A</v>
      </c>
    </row>
    <row r="244" spans="1:62" ht="17.25" x14ac:dyDescent="0.35">
      <c r="A244" s="3"/>
      <c r="B244" s="3"/>
      <c r="C244" s="3"/>
      <c r="D244" s="3"/>
      <c r="E244" s="3"/>
      <c r="F244" s="3"/>
      <c r="G244" s="3"/>
      <c r="H244" s="3"/>
      <c r="I244" s="6"/>
      <c r="J244" s="6"/>
      <c r="K244" s="6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14"/>
      <c r="AE244" s="14"/>
      <c r="AF244" s="3"/>
      <c r="AG244" s="3"/>
      <c r="AH244" s="3"/>
      <c r="AI244" s="3"/>
      <c r="AJ244" s="3"/>
      <c r="AK244" s="3"/>
      <c r="AL244" s="3"/>
      <c r="AM244" s="3"/>
      <c r="AN244" s="4" t="b">
        <f>COUNTIF(资产分类!B:B,以前年度!A244)=1</f>
        <v>0</v>
      </c>
      <c r="AO244" s="4" t="b">
        <f>COUNTIF(单位编码!C:C,H244)=1</f>
        <v>0</v>
      </c>
      <c r="AP244" s="4" t="e">
        <f t="shared" si="47"/>
        <v>#VALUE!</v>
      </c>
      <c r="AQ244" s="4" t="b">
        <f>COUNTIF(业务范围!B:B,以前年度!L244)=1</f>
        <v>0</v>
      </c>
      <c r="AR244" s="4" t="b">
        <f>COUNTIF(成本中心!B:B,以前年度!M244)=1</f>
        <v>0</v>
      </c>
      <c r="AS244" s="4" t="b">
        <f>COUNTIF(成本中心!B:B,以前年度!N244)=1</f>
        <v>0</v>
      </c>
      <c r="AT244" s="4" t="b">
        <f>COUNTIF(资产状态!B:B,Q244)=1</f>
        <v>0</v>
      </c>
      <c r="AU244" s="4" t="b">
        <f>COUNTIF(资产增加、减少方式!B:C,以前年度!R244)=1</f>
        <v>0</v>
      </c>
      <c r="AV244" s="4" t="b">
        <f t="shared" si="48"/>
        <v>1</v>
      </c>
      <c r="AW244" s="4" t="b">
        <f>COUNTIF(折旧码!B:B,以前年度!X244)=1</f>
        <v>0</v>
      </c>
      <c r="AX244" s="5" t="b">
        <f t="shared" si="39"/>
        <v>0</v>
      </c>
      <c r="AY244" s="59" t="e">
        <f>IF(((2015-LEFT(AD244,4))*12+12-MID(AD244,5,2)+1)/(Z244*12+AB244)&gt;1,AF244*(1-VLOOKUP(X244,折旧码!B:D,3,FALSE)),AF244*(1-VLOOKUP(X244,折旧码!B:D,3,FALSE))*((2015-LEFT(AD244,4))*12+12-MID(AD244,5,2)+1)/(Z244*12+AB244))</f>
        <v>#VALUE!</v>
      </c>
      <c r="AZ244" s="60" t="e">
        <f t="shared" si="40"/>
        <v>#VALUE!</v>
      </c>
      <c r="BA244" s="5" t="e">
        <f>IF(((2015-LEFT(AD244,4))*12+12-MID(AD244,5,2)+1)/(Z244*12+AB244)&gt;1,0, AF244*(1-VLOOKUP(X244,折旧码!B:D,3,FALSE))*(12/(Z244*12+AB244)))</f>
        <v>#VALUE!</v>
      </c>
      <c r="BB244" s="2" t="e">
        <f t="shared" si="41"/>
        <v>#VALUE!</v>
      </c>
      <c r="BC244" s="2">
        <f t="shared" si="42"/>
        <v>0</v>
      </c>
      <c r="BD244" s="2" t="e">
        <f t="shared" si="43"/>
        <v>#VALUE!</v>
      </c>
      <c r="BE244" s="4" t="e">
        <f t="shared" si="44"/>
        <v>#VALUE!</v>
      </c>
      <c r="BF244" s="56" t="e">
        <f t="shared" si="45"/>
        <v>#VALUE!</v>
      </c>
      <c r="BG244" s="56" t="e">
        <f>IF(BE244="否",0,AF244*(1-VLOOKUP(X244,折旧码!B:D,3,FALSE))/BC244)</f>
        <v>#VALUE!</v>
      </c>
      <c r="BH244" s="56" t="e">
        <f t="shared" si="46"/>
        <v>#VALUE!</v>
      </c>
      <c r="BI244" s="4" t="e">
        <f>IF(OR(BE244="否",BC244&lt;=BD244),ROUND(AF244-ABS(AG244)-ABS(AI244)-AF244*VLOOKUP(X244,折旧码!B:D,3,FALSE),2)=0,ROUND(AF244-ABS(AG244)-ABS(AI244)-AF244*VLOOKUP(X244,折旧码!B:D,3,FALSE),2)&lt;&gt;0)</f>
        <v>#VALUE!</v>
      </c>
      <c r="BJ244" s="4" t="e">
        <f>ROUND(AF244-ABS(AG244)-ABS(AI244)-AF244*VLOOKUP(X244,折旧码!B:D,3,FALSE),2)</f>
        <v>#N/A</v>
      </c>
    </row>
    <row r="245" spans="1:62" ht="17.25" x14ac:dyDescent="0.35">
      <c r="A245" s="3"/>
      <c r="B245" s="3"/>
      <c r="C245" s="3"/>
      <c r="D245" s="3"/>
      <c r="E245" s="3"/>
      <c r="F245" s="3"/>
      <c r="G245" s="3"/>
      <c r="H245" s="3"/>
      <c r="I245" s="6"/>
      <c r="J245" s="6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14"/>
      <c r="AE245" s="14"/>
      <c r="AF245" s="3"/>
      <c r="AG245" s="3"/>
      <c r="AH245" s="3"/>
      <c r="AI245" s="3"/>
      <c r="AJ245" s="3"/>
      <c r="AK245" s="3"/>
      <c r="AL245" s="3"/>
      <c r="AM245" s="3"/>
      <c r="AN245" s="4" t="b">
        <f>COUNTIF(资产分类!B:B,以前年度!A245)=1</f>
        <v>0</v>
      </c>
      <c r="AO245" s="4" t="b">
        <f>COUNTIF(单位编码!C:C,H245)=1</f>
        <v>0</v>
      </c>
      <c r="AP245" s="4" t="e">
        <f t="shared" si="47"/>
        <v>#VALUE!</v>
      </c>
      <c r="AQ245" s="4" t="b">
        <f>COUNTIF(业务范围!B:B,以前年度!L245)=1</f>
        <v>0</v>
      </c>
      <c r="AR245" s="4" t="b">
        <f>COUNTIF(成本中心!B:B,以前年度!M245)=1</f>
        <v>0</v>
      </c>
      <c r="AS245" s="4" t="b">
        <f>COUNTIF(成本中心!B:B,以前年度!N245)=1</f>
        <v>0</v>
      </c>
      <c r="AT245" s="4" t="b">
        <f>COUNTIF(资产状态!B:B,Q245)=1</f>
        <v>0</v>
      </c>
      <c r="AU245" s="4" t="b">
        <f>COUNTIF(资产增加、减少方式!B:C,以前年度!R245)=1</f>
        <v>0</v>
      </c>
      <c r="AV245" s="4" t="b">
        <f t="shared" si="48"/>
        <v>1</v>
      </c>
      <c r="AW245" s="4" t="b">
        <f>COUNTIF(折旧码!B:B,以前年度!X245)=1</f>
        <v>0</v>
      </c>
      <c r="AX245" s="5" t="b">
        <f t="shared" si="39"/>
        <v>0</v>
      </c>
      <c r="AY245" s="59" t="e">
        <f>IF(((2015-LEFT(AD245,4))*12+12-MID(AD245,5,2)+1)/(Z245*12+AB245)&gt;1,AF245*(1-VLOOKUP(X245,折旧码!B:D,3,FALSE)),AF245*(1-VLOOKUP(X245,折旧码!B:D,3,FALSE))*((2015-LEFT(AD245,4))*12+12-MID(AD245,5,2)+1)/(Z245*12+AB245))</f>
        <v>#VALUE!</v>
      </c>
      <c r="AZ245" s="60" t="e">
        <f t="shared" si="40"/>
        <v>#VALUE!</v>
      </c>
      <c r="BA245" s="5" t="e">
        <f>IF(((2015-LEFT(AD245,4))*12+12-MID(AD245,5,2)+1)/(Z245*12+AB245)&gt;1,0, AF245*(1-VLOOKUP(X245,折旧码!B:D,3,FALSE))*(12/(Z245*12+AB245)))</f>
        <v>#VALUE!</v>
      </c>
      <c r="BB245" s="2" t="e">
        <f t="shared" si="41"/>
        <v>#VALUE!</v>
      </c>
      <c r="BC245" s="2">
        <f t="shared" si="42"/>
        <v>0</v>
      </c>
      <c r="BD245" s="2" t="e">
        <f t="shared" si="43"/>
        <v>#VALUE!</v>
      </c>
      <c r="BE245" s="4" t="e">
        <f t="shared" si="44"/>
        <v>#VALUE!</v>
      </c>
      <c r="BF245" s="56" t="e">
        <f t="shared" si="45"/>
        <v>#VALUE!</v>
      </c>
      <c r="BG245" s="56" t="e">
        <f>IF(BE245="否",0,AF245*(1-VLOOKUP(X245,折旧码!B:D,3,FALSE))/BC245)</f>
        <v>#VALUE!</v>
      </c>
      <c r="BH245" s="56" t="e">
        <f t="shared" si="46"/>
        <v>#VALUE!</v>
      </c>
      <c r="BI245" s="4" t="e">
        <f>IF(OR(BE245="否",BC245&lt;=BD245),ROUND(AF245-ABS(AG245)-ABS(AI245)-AF245*VLOOKUP(X245,折旧码!B:D,3,FALSE),2)=0,ROUND(AF245-ABS(AG245)-ABS(AI245)-AF245*VLOOKUP(X245,折旧码!B:D,3,FALSE),2)&lt;&gt;0)</f>
        <v>#VALUE!</v>
      </c>
      <c r="BJ245" s="4" t="e">
        <f>ROUND(AF245-ABS(AG245)-ABS(AI245)-AF245*VLOOKUP(X245,折旧码!B:D,3,FALSE),2)</f>
        <v>#N/A</v>
      </c>
    </row>
    <row r="246" spans="1:62" ht="17.25" x14ac:dyDescent="0.35">
      <c r="A246" s="3"/>
      <c r="B246" s="3"/>
      <c r="C246" s="3"/>
      <c r="D246" s="3"/>
      <c r="E246" s="3"/>
      <c r="F246" s="3"/>
      <c r="G246" s="3"/>
      <c r="H246" s="3"/>
      <c r="I246" s="6"/>
      <c r="J246" s="6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14"/>
      <c r="AE246" s="14"/>
      <c r="AF246" s="3"/>
      <c r="AG246" s="3"/>
      <c r="AH246" s="3"/>
      <c r="AI246" s="3"/>
      <c r="AJ246" s="3"/>
      <c r="AK246" s="3"/>
      <c r="AL246" s="3"/>
      <c r="AM246" s="3"/>
      <c r="AN246" s="4" t="b">
        <f>COUNTIF(资产分类!B:B,以前年度!A246)=1</f>
        <v>0</v>
      </c>
      <c r="AO246" s="4" t="b">
        <f>COUNTIF(单位编码!C:C,H246)=1</f>
        <v>0</v>
      </c>
      <c r="AP246" s="4" t="e">
        <f t="shared" si="47"/>
        <v>#VALUE!</v>
      </c>
      <c r="AQ246" s="4" t="b">
        <f>COUNTIF(业务范围!B:B,以前年度!L246)=1</f>
        <v>0</v>
      </c>
      <c r="AR246" s="4" t="b">
        <f>COUNTIF(成本中心!B:B,以前年度!M246)=1</f>
        <v>0</v>
      </c>
      <c r="AS246" s="4" t="b">
        <f>COUNTIF(成本中心!B:B,以前年度!N246)=1</f>
        <v>0</v>
      </c>
      <c r="AT246" s="4" t="b">
        <f>COUNTIF(资产状态!B:B,Q246)=1</f>
        <v>0</v>
      </c>
      <c r="AU246" s="4" t="b">
        <f>COUNTIF(资产增加、减少方式!B:C,以前年度!R246)=1</f>
        <v>0</v>
      </c>
      <c r="AV246" s="4" t="b">
        <f t="shared" si="48"/>
        <v>1</v>
      </c>
      <c r="AW246" s="4" t="b">
        <f>COUNTIF(折旧码!B:B,以前年度!X246)=1</f>
        <v>0</v>
      </c>
      <c r="AX246" s="5" t="b">
        <f t="shared" si="39"/>
        <v>0</v>
      </c>
      <c r="AY246" s="59" t="e">
        <f>IF(((2015-LEFT(AD246,4))*12+12-MID(AD246,5,2)+1)/(Z246*12+AB246)&gt;1,AF246*(1-VLOOKUP(X246,折旧码!B:D,3,FALSE)),AF246*(1-VLOOKUP(X246,折旧码!B:D,3,FALSE))*((2015-LEFT(AD246,4))*12+12-MID(AD246,5,2)+1)/(Z246*12+AB246))</f>
        <v>#VALUE!</v>
      </c>
      <c r="AZ246" s="60" t="e">
        <f t="shared" si="40"/>
        <v>#VALUE!</v>
      </c>
      <c r="BA246" s="5" t="e">
        <f>IF(((2015-LEFT(AD246,4))*12+12-MID(AD246,5,2)+1)/(Z246*12+AB246)&gt;1,0, AF246*(1-VLOOKUP(X246,折旧码!B:D,3,FALSE))*(12/(Z246*12+AB246)))</f>
        <v>#VALUE!</v>
      </c>
      <c r="BB246" s="2" t="e">
        <f t="shared" si="41"/>
        <v>#VALUE!</v>
      </c>
      <c r="BC246" s="2">
        <f t="shared" si="42"/>
        <v>0</v>
      </c>
      <c r="BD246" s="2" t="e">
        <f t="shared" si="43"/>
        <v>#VALUE!</v>
      </c>
      <c r="BE246" s="4" t="e">
        <f t="shared" si="44"/>
        <v>#VALUE!</v>
      </c>
      <c r="BF246" s="56" t="e">
        <f t="shared" si="45"/>
        <v>#VALUE!</v>
      </c>
      <c r="BG246" s="56" t="e">
        <f>IF(BE246="否",0,AF246*(1-VLOOKUP(X246,折旧码!B:D,3,FALSE))/BC246)</f>
        <v>#VALUE!</v>
      </c>
      <c r="BH246" s="56" t="e">
        <f t="shared" si="46"/>
        <v>#VALUE!</v>
      </c>
      <c r="BI246" s="4" t="e">
        <f>IF(OR(BE246="否",BC246&lt;=BD246),ROUND(AF246-ABS(AG246)-ABS(AI246)-AF246*VLOOKUP(X246,折旧码!B:D,3,FALSE),2)=0,ROUND(AF246-ABS(AG246)-ABS(AI246)-AF246*VLOOKUP(X246,折旧码!B:D,3,FALSE),2)&lt;&gt;0)</f>
        <v>#VALUE!</v>
      </c>
      <c r="BJ246" s="4" t="e">
        <f>ROUND(AF246-ABS(AG246)-ABS(AI246)-AF246*VLOOKUP(X246,折旧码!B:D,3,FALSE),2)</f>
        <v>#N/A</v>
      </c>
    </row>
    <row r="247" spans="1:62" ht="17.25" x14ac:dyDescent="0.35">
      <c r="A247" s="3"/>
      <c r="B247" s="3"/>
      <c r="C247" s="3"/>
      <c r="D247" s="3"/>
      <c r="E247" s="3"/>
      <c r="F247" s="3"/>
      <c r="G247" s="3"/>
      <c r="H247" s="3"/>
      <c r="I247" s="6"/>
      <c r="J247" s="6"/>
      <c r="K247" s="6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14"/>
      <c r="AE247" s="14"/>
      <c r="AF247" s="3"/>
      <c r="AG247" s="3"/>
      <c r="AH247" s="3"/>
      <c r="AI247" s="3"/>
      <c r="AJ247" s="3"/>
      <c r="AK247" s="3"/>
      <c r="AL247" s="3"/>
      <c r="AM247" s="3"/>
      <c r="AN247" s="4" t="b">
        <f>COUNTIF(资产分类!B:B,以前年度!A247)=1</f>
        <v>0</v>
      </c>
      <c r="AO247" s="4" t="b">
        <f>COUNTIF(单位编码!C:C,H247)=1</f>
        <v>0</v>
      </c>
      <c r="AP247" s="4" t="e">
        <f t="shared" si="47"/>
        <v>#VALUE!</v>
      </c>
      <c r="AQ247" s="4" t="b">
        <f>COUNTIF(业务范围!B:B,以前年度!L247)=1</f>
        <v>0</v>
      </c>
      <c r="AR247" s="4" t="b">
        <f>COUNTIF(成本中心!B:B,以前年度!M247)=1</f>
        <v>0</v>
      </c>
      <c r="AS247" s="4" t="b">
        <f>COUNTIF(成本中心!B:B,以前年度!N247)=1</f>
        <v>0</v>
      </c>
      <c r="AT247" s="4" t="b">
        <f>COUNTIF(资产状态!B:B,Q247)=1</f>
        <v>0</v>
      </c>
      <c r="AU247" s="4" t="b">
        <f>COUNTIF(资产增加、减少方式!B:C,以前年度!R247)=1</f>
        <v>0</v>
      </c>
      <c r="AV247" s="4" t="b">
        <f t="shared" si="48"/>
        <v>1</v>
      </c>
      <c r="AW247" s="4" t="b">
        <f>COUNTIF(折旧码!B:B,以前年度!X247)=1</f>
        <v>0</v>
      </c>
      <c r="AX247" s="5" t="b">
        <f t="shared" si="39"/>
        <v>0</v>
      </c>
      <c r="AY247" s="59" t="e">
        <f>IF(((2015-LEFT(AD247,4))*12+12-MID(AD247,5,2)+1)/(Z247*12+AB247)&gt;1,AF247*(1-VLOOKUP(X247,折旧码!B:D,3,FALSE)),AF247*(1-VLOOKUP(X247,折旧码!B:D,3,FALSE))*((2015-LEFT(AD247,4))*12+12-MID(AD247,5,2)+1)/(Z247*12+AB247))</f>
        <v>#VALUE!</v>
      </c>
      <c r="AZ247" s="60" t="e">
        <f t="shared" si="40"/>
        <v>#VALUE!</v>
      </c>
      <c r="BA247" s="5" t="e">
        <f>IF(((2015-LEFT(AD247,4))*12+12-MID(AD247,5,2)+1)/(Z247*12+AB247)&gt;1,0, AF247*(1-VLOOKUP(X247,折旧码!B:D,3,FALSE))*(12/(Z247*12+AB247)))</f>
        <v>#VALUE!</v>
      </c>
      <c r="BB247" s="2" t="e">
        <f t="shared" si="41"/>
        <v>#VALUE!</v>
      </c>
      <c r="BC247" s="2">
        <f t="shared" si="42"/>
        <v>0</v>
      </c>
      <c r="BD247" s="2" t="e">
        <f t="shared" si="43"/>
        <v>#VALUE!</v>
      </c>
      <c r="BE247" s="4" t="e">
        <f t="shared" si="44"/>
        <v>#VALUE!</v>
      </c>
      <c r="BF247" s="56" t="e">
        <f t="shared" si="45"/>
        <v>#VALUE!</v>
      </c>
      <c r="BG247" s="56" t="e">
        <f>IF(BE247="否",0,AF247*(1-VLOOKUP(X247,折旧码!B:D,3,FALSE))/BC247)</f>
        <v>#VALUE!</v>
      </c>
      <c r="BH247" s="56" t="e">
        <f t="shared" si="46"/>
        <v>#VALUE!</v>
      </c>
      <c r="BI247" s="4" t="e">
        <f>IF(OR(BE247="否",BC247&lt;=BD247),ROUND(AF247-ABS(AG247)-ABS(AI247)-AF247*VLOOKUP(X247,折旧码!B:D,3,FALSE),2)=0,ROUND(AF247-ABS(AG247)-ABS(AI247)-AF247*VLOOKUP(X247,折旧码!B:D,3,FALSE),2)&lt;&gt;0)</f>
        <v>#VALUE!</v>
      </c>
      <c r="BJ247" s="4" t="e">
        <f>ROUND(AF247-ABS(AG247)-ABS(AI247)-AF247*VLOOKUP(X247,折旧码!B:D,3,FALSE),2)</f>
        <v>#N/A</v>
      </c>
    </row>
    <row r="248" spans="1:62" ht="17.25" x14ac:dyDescent="0.35">
      <c r="A248" s="3"/>
      <c r="B248" s="3"/>
      <c r="C248" s="3"/>
      <c r="D248" s="3"/>
      <c r="E248" s="3"/>
      <c r="F248" s="3"/>
      <c r="G248" s="3"/>
      <c r="H248" s="3"/>
      <c r="I248" s="6"/>
      <c r="J248" s="6"/>
      <c r="K248" s="6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14"/>
      <c r="AE248" s="14"/>
      <c r="AF248" s="3"/>
      <c r="AG248" s="3"/>
      <c r="AH248" s="3"/>
      <c r="AI248" s="3"/>
      <c r="AJ248" s="3"/>
      <c r="AK248" s="3"/>
      <c r="AL248" s="3"/>
      <c r="AM248" s="3"/>
      <c r="AN248" s="4" t="b">
        <f>COUNTIF(资产分类!B:B,以前年度!A248)=1</f>
        <v>0</v>
      </c>
      <c r="AO248" s="4" t="b">
        <f>COUNTIF(单位编码!C:C,H248)=1</f>
        <v>0</v>
      </c>
      <c r="AP248" s="4" t="e">
        <f t="shared" si="47"/>
        <v>#VALUE!</v>
      </c>
      <c r="AQ248" s="4" t="b">
        <f>COUNTIF(业务范围!B:B,以前年度!L248)=1</f>
        <v>0</v>
      </c>
      <c r="AR248" s="4" t="b">
        <f>COUNTIF(成本中心!B:B,以前年度!M248)=1</f>
        <v>0</v>
      </c>
      <c r="AS248" s="4" t="b">
        <f>COUNTIF(成本中心!B:B,以前年度!N248)=1</f>
        <v>0</v>
      </c>
      <c r="AT248" s="4" t="b">
        <f>COUNTIF(资产状态!B:B,Q248)=1</f>
        <v>0</v>
      </c>
      <c r="AU248" s="4" t="b">
        <f>COUNTIF(资产增加、减少方式!B:C,以前年度!R248)=1</f>
        <v>0</v>
      </c>
      <c r="AV248" s="4" t="b">
        <f t="shared" si="48"/>
        <v>1</v>
      </c>
      <c r="AW248" s="4" t="b">
        <f>COUNTIF(折旧码!B:B,以前年度!X248)=1</f>
        <v>0</v>
      </c>
      <c r="AX248" s="5" t="b">
        <f t="shared" si="39"/>
        <v>0</v>
      </c>
      <c r="AY248" s="59" t="e">
        <f>IF(((2015-LEFT(AD248,4))*12+12-MID(AD248,5,2)+1)/(Z248*12+AB248)&gt;1,AF248*(1-VLOOKUP(X248,折旧码!B:D,3,FALSE)),AF248*(1-VLOOKUP(X248,折旧码!B:D,3,FALSE))*((2015-LEFT(AD248,4))*12+12-MID(AD248,5,2)+1)/(Z248*12+AB248))</f>
        <v>#VALUE!</v>
      </c>
      <c r="AZ248" s="60" t="e">
        <f t="shared" si="40"/>
        <v>#VALUE!</v>
      </c>
      <c r="BA248" s="5" t="e">
        <f>IF(((2015-LEFT(AD248,4))*12+12-MID(AD248,5,2)+1)/(Z248*12+AB248)&gt;1,0, AF248*(1-VLOOKUP(X248,折旧码!B:D,3,FALSE))*(12/(Z248*12+AB248)))</f>
        <v>#VALUE!</v>
      </c>
      <c r="BB248" s="2" t="e">
        <f t="shared" si="41"/>
        <v>#VALUE!</v>
      </c>
      <c r="BC248" s="2">
        <f t="shared" si="42"/>
        <v>0</v>
      </c>
      <c r="BD248" s="2" t="e">
        <f t="shared" si="43"/>
        <v>#VALUE!</v>
      </c>
      <c r="BE248" s="4" t="e">
        <f t="shared" si="44"/>
        <v>#VALUE!</v>
      </c>
      <c r="BF248" s="56" t="e">
        <f t="shared" si="45"/>
        <v>#VALUE!</v>
      </c>
      <c r="BG248" s="56" t="e">
        <f>IF(BE248="否",0,AF248*(1-VLOOKUP(X248,折旧码!B:D,3,FALSE))/BC248)</f>
        <v>#VALUE!</v>
      </c>
      <c r="BH248" s="56" t="e">
        <f t="shared" si="46"/>
        <v>#VALUE!</v>
      </c>
      <c r="BI248" s="4" t="e">
        <f>IF(OR(BE248="否",BC248&lt;=BD248),ROUND(AF248-ABS(AG248)-ABS(AI248)-AF248*VLOOKUP(X248,折旧码!B:D,3,FALSE),2)=0,ROUND(AF248-ABS(AG248)-ABS(AI248)-AF248*VLOOKUP(X248,折旧码!B:D,3,FALSE),2)&lt;&gt;0)</f>
        <v>#VALUE!</v>
      </c>
      <c r="BJ248" s="4" t="e">
        <f>ROUND(AF248-ABS(AG248)-ABS(AI248)-AF248*VLOOKUP(X248,折旧码!B:D,3,FALSE),2)</f>
        <v>#N/A</v>
      </c>
    </row>
    <row r="249" spans="1:62" ht="17.25" x14ac:dyDescent="0.35">
      <c r="A249" s="3"/>
      <c r="B249" s="3"/>
      <c r="C249" s="3"/>
      <c r="D249" s="3"/>
      <c r="E249" s="3"/>
      <c r="F249" s="3"/>
      <c r="G249" s="3"/>
      <c r="H249" s="3"/>
      <c r="I249" s="6"/>
      <c r="J249" s="6"/>
      <c r="K249" s="6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14"/>
      <c r="AE249" s="14"/>
      <c r="AF249" s="3"/>
      <c r="AG249" s="3"/>
      <c r="AH249" s="3"/>
      <c r="AI249" s="3"/>
      <c r="AJ249" s="3"/>
      <c r="AK249" s="3"/>
      <c r="AL249" s="3"/>
      <c r="AM249" s="3"/>
      <c r="AN249" s="4" t="b">
        <f>COUNTIF(资产分类!B:B,以前年度!A249)=1</f>
        <v>0</v>
      </c>
      <c r="AO249" s="4" t="b">
        <f>COUNTIF(单位编码!C:C,H249)=1</f>
        <v>0</v>
      </c>
      <c r="AP249" s="4" t="e">
        <f t="shared" si="47"/>
        <v>#VALUE!</v>
      </c>
      <c r="AQ249" s="4" t="b">
        <f>COUNTIF(业务范围!B:B,以前年度!L249)=1</f>
        <v>0</v>
      </c>
      <c r="AR249" s="4" t="b">
        <f>COUNTIF(成本中心!B:B,以前年度!M249)=1</f>
        <v>0</v>
      </c>
      <c r="AS249" s="4" t="b">
        <f>COUNTIF(成本中心!B:B,以前年度!N249)=1</f>
        <v>0</v>
      </c>
      <c r="AT249" s="4" t="b">
        <f>COUNTIF(资产状态!B:B,Q249)=1</f>
        <v>0</v>
      </c>
      <c r="AU249" s="4" t="b">
        <f>COUNTIF(资产增加、减少方式!B:C,以前年度!R249)=1</f>
        <v>0</v>
      </c>
      <c r="AV249" s="4" t="b">
        <f t="shared" si="48"/>
        <v>1</v>
      </c>
      <c r="AW249" s="4" t="b">
        <f>COUNTIF(折旧码!B:B,以前年度!X249)=1</f>
        <v>0</v>
      </c>
      <c r="AX249" s="5" t="b">
        <f t="shared" si="39"/>
        <v>0</v>
      </c>
      <c r="AY249" s="59" t="e">
        <f>IF(((2015-LEFT(AD249,4))*12+12-MID(AD249,5,2)+1)/(Z249*12+AB249)&gt;1,AF249*(1-VLOOKUP(X249,折旧码!B:D,3,FALSE)),AF249*(1-VLOOKUP(X249,折旧码!B:D,3,FALSE))*((2015-LEFT(AD249,4))*12+12-MID(AD249,5,2)+1)/(Z249*12+AB249))</f>
        <v>#VALUE!</v>
      </c>
      <c r="AZ249" s="60" t="e">
        <f t="shared" si="40"/>
        <v>#VALUE!</v>
      </c>
      <c r="BA249" s="5" t="e">
        <f>IF(((2015-LEFT(AD249,4))*12+12-MID(AD249,5,2)+1)/(Z249*12+AB249)&gt;1,0, AF249*(1-VLOOKUP(X249,折旧码!B:D,3,FALSE))*(12/(Z249*12+AB249)))</f>
        <v>#VALUE!</v>
      </c>
      <c r="BB249" s="2" t="e">
        <f t="shared" si="41"/>
        <v>#VALUE!</v>
      </c>
      <c r="BC249" s="2">
        <f t="shared" si="42"/>
        <v>0</v>
      </c>
      <c r="BD249" s="2" t="e">
        <f t="shared" si="43"/>
        <v>#VALUE!</v>
      </c>
      <c r="BE249" s="4" t="e">
        <f t="shared" si="44"/>
        <v>#VALUE!</v>
      </c>
      <c r="BF249" s="56" t="e">
        <f t="shared" si="45"/>
        <v>#VALUE!</v>
      </c>
      <c r="BG249" s="56" t="e">
        <f>IF(BE249="否",0,AF249*(1-VLOOKUP(X249,折旧码!B:D,3,FALSE))/BC249)</f>
        <v>#VALUE!</v>
      </c>
      <c r="BH249" s="56" t="e">
        <f t="shared" si="46"/>
        <v>#VALUE!</v>
      </c>
      <c r="BI249" s="4" t="e">
        <f>IF(OR(BE249="否",BC249&lt;=BD249),ROUND(AF249-ABS(AG249)-ABS(AI249)-AF249*VLOOKUP(X249,折旧码!B:D,3,FALSE),2)=0,ROUND(AF249-ABS(AG249)-ABS(AI249)-AF249*VLOOKUP(X249,折旧码!B:D,3,FALSE),2)&lt;&gt;0)</f>
        <v>#VALUE!</v>
      </c>
      <c r="BJ249" s="4" t="e">
        <f>ROUND(AF249-ABS(AG249)-ABS(AI249)-AF249*VLOOKUP(X249,折旧码!B:D,3,FALSE),2)</f>
        <v>#N/A</v>
      </c>
    </row>
    <row r="250" spans="1:62" ht="17.25" x14ac:dyDescent="0.35">
      <c r="A250" s="3"/>
      <c r="B250" s="3"/>
      <c r="C250" s="3"/>
      <c r="D250" s="3"/>
      <c r="E250" s="3"/>
      <c r="F250" s="3"/>
      <c r="G250" s="3"/>
      <c r="H250" s="3"/>
      <c r="I250" s="6"/>
      <c r="J250" s="6"/>
      <c r="K250" s="6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14"/>
      <c r="AE250" s="14"/>
      <c r="AF250" s="3"/>
      <c r="AG250" s="3"/>
      <c r="AH250" s="3"/>
      <c r="AI250" s="3"/>
      <c r="AJ250" s="3"/>
      <c r="AK250" s="3"/>
      <c r="AL250" s="3"/>
      <c r="AM250" s="3"/>
      <c r="AN250" s="4" t="b">
        <f>COUNTIF(资产分类!B:B,以前年度!A250)=1</f>
        <v>0</v>
      </c>
      <c r="AO250" s="4" t="b">
        <f>COUNTIF(单位编码!C:C,H250)=1</f>
        <v>0</v>
      </c>
      <c r="AP250" s="4" t="e">
        <f t="shared" si="47"/>
        <v>#VALUE!</v>
      </c>
      <c r="AQ250" s="4" t="b">
        <f>COUNTIF(业务范围!B:B,以前年度!L250)=1</f>
        <v>0</v>
      </c>
      <c r="AR250" s="4" t="b">
        <f>COUNTIF(成本中心!B:B,以前年度!M250)=1</f>
        <v>0</v>
      </c>
      <c r="AS250" s="4" t="b">
        <f>COUNTIF(成本中心!B:B,以前年度!N250)=1</f>
        <v>0</v>
      </c>
      <c r="AT250" s="4" t="b">
        <f>COUNTIF(资产状态!B:B,Q250)=1</f>
        <v>0</v>
      </c>
      <c r="AU250" s="4" t="b">
        <f>COUNTIF(资产增加、减少方式!B:C,以前年度!R250)=1</f>
        <v>0</v>
      </c>
      <c r="AV250" s="4" t="b">
        <f t="shared" si="48"/>
        <v>1</v>
      </c>
      <c r="AW250" s="4" t="b">
        <f>COUNTIF(折旧码!B:B,以前年度!X250)=1</f>
        <v>0</v>
      </c>
      <c r="AX250" s="5" t="b">
        <f t="shared" si="39"/>
        <v>0</v>
      </c>
      <c r="AY250" s="59" t="e">
        <f>IF(((2015-LEFT(AD250,4))*12+12-MID(AD250,5,2)+1)/(Z250*12+AB250)&gt;1,AF250*(1-VLOOKUP(X250,折旧码!B:D,3,FALSE)),AF250*(1-VLOOKUP(X250,折旧码!B:D,3,FALSE))*((2015-LEFT(AD250,4))*12+12-MID(AD250,5,2)+1)/(Z250*12+AB250))</f>
        <v>#VALUE!</v>
      </c>
      <c r="AZ250" s="60" t="e">
        <f t="shared" si="40"/>
        <v>#VALUE!</v>
      </c>
      <c r="BA250" s="5" t="e">
        <f>IF(((2015-LEFT(AD250,4))*12+12-MID(AD250,5,2)+1)/(Z250*12+AB250)&gt;1,0, AF250*(1-VLOOKUP(X250,折旧码!B:D,3,FALSE))*(12/(Z250*12+AB250)))</f>
        <v>#VALUE!</v>
      </c>
      <c r="BB250" s="2" t="e">
        <f t="shared" si="41"/>
        <v>#VALUE!</v>
      </c>
      <c r="BC250" s="2">
        <f t="shared" si="42"/>
        <v>0</v>
      </c>
      <c r="BD250" s="2" t="e">
        <f t="shared" si="43"/>
        <v>#VALUE!</v>
      </c>
      <c r="BE250" s="4" t="e">
        <f t="shared" si="44"/>
        <v>#VALUE!</v>
      </c>
      <c r="BF250" s="56" t="e">
        <f t="shared" si="45"/>
        <v>#VALUE!</v>
      </c>
      <c r="BG250" s="56" t="e">
        <f>IF(BE250="否",0,AF250*(1-VLOOKUP(X250,折旧码!B:D,3,FALSE))/BC250)</f>
        <v>#VALUE!</v>
      </c>
      <c r="BH250" s="56" t="e">
        <f t="shared" si="46"/>
        <v>#VALUE!</v>
      </c>
      <c r="BI250" s="4" t="e">
        <f>IF(OR(BE250="否",BC250&lt;=BD250),ROUND(AF250-ABS(AG250)-ABS(AI250)-AF250*VLOOKUP(X250,折旧码!B:D,3,FALSE),2)=0,ROUND(AF250-ABS(AG250)-ABS(AI250)-AF250*VLOOKUP(X250,折旧码!B:D,3,FALSE),2)&lt;&gt;0)</f>
        <v>#VALUE!</v>
      </c>
      <c r="BJ250" s="4" t="e">
        <f>ROUND(AF250-ABS(AG250)-ABS(AI250)-AF250*VLOOKUP(X250,折旧码!B:D,3,FALSE),2)</f>
        <v>#N/A</v>
      </c>
    </row>
    <row r="251" spans="1:62" ht="17.25" x14ac:dyDescent="0.35">
      <c r="A251" s="3"/>
      <c r="B251" s="3"/>
      <c r="C251" s="3"/>
      <c r="D251" s="3"/>
      <c r="E251" s="3"/>
      <c r="F251" s="3"/>
      <c r="G251" s="3"/>
      <c r="H251" s="3"/>
      <c r="I251" s="6"/>
      <c r="J251" s="6"/>
      <c r="K251" s="6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14"/>
      <c r="AE251" s="14"/>
      <c r="AF251" s="3"/>
      <c r="AG251" s="3"/>
      <c r="AH251" s="3"/>
      <c r="AI251" s="3"/>
      <c r="AJ251" s="3"/>
      <c r="AK251" s="3"/>
      <c r="AL251" s="3"/>
      <c r="AM251" s="3"/>
      <c r="AN251" s="4" t="b">
        <f>COUNTIF(资产分类!B:B,以前年度!A251)=1</f>
        <v>0</v>
      </c>
      <c r="AO251" s="4" t="b">
        <f>COUNTIF(单位编码!C:C,H251)=1</f>
        <v>0</v>
      </c>
      <c r="AP251" s="4" t="e">
        <f t="shared" si="47"/>
        <v>#VALUE!</v>
      </c>
      <c r="AQ251" s="4" t="b">
        <f>COUNTIF(业务范围!B:B,以前年度!L251)=1</f>
        <v>0</v>
      </c>
      <c r="AR251" s="4" t="b">
        <f>COUNTIF(成本中心!B:B,以前年度!M251)=1</f>
        <v>0</v>
      </c>
      <c r="AS251" s="4" t="b">
        <f>COUNTIF(成本中心!B:B,以前年度!N251)=1</f>
        <v>0</v>
      </c>
      <c r="AT251" s="4" t="b">
        <f>COUNTIF(资产状态!B:B,Q251)=1</f>
        <v>0</v>
      </c>
      <c r="AU251" s="4" t="b">
        <f>COUNTIF(资产增加、减少方式!B:C,以前年度!R251)=1</f>
        <v>0</v>
      </c>
      <c r="AV251" s="4" t="b">
        <f t="shared" si="48"/>
        <v>1</v>
      </c>
      <c r="AW251" s="4" t="b">
        <f>COUNTIF(折旧码!B:B,以前年度!X251)=1</f>
        <v>0</v>
      </c>
      <c r="AX251" s="5" t="b">
        <f t="shared" si="39"/>
        <v>0</v>
      </c>
      <c r="AY251" s="59" t="e">
        <f>IF(((2015-LEFT(AD251,4))*12+12-MID(AD251,5,2)+1)/(Z251*12+AB251)&gt;1,AF251*(1-VLOOKUP(X251,折旧码!B:D,3,FALSE)),AF251*(1-VLOOKUP(X251,折旧码!B:D,3,FALSE))*((2015-LEFT(AD251,4))*12+12-MID(AD251,5,2)+1)/(Z251*12+AB251))</f>
        <v>#VALUE!</v>
      </c>
      <c r="AZ251" s="60" t="e">
        <f t="shared" si="40"/>
        <v>#VALUE!</v>
      </c>
      <c r="BA251" s="5" t="e">
        <f>IF(((2015-LEFT(AD251,4))*12+12-MID(AD251,5,2)+1)/(Z251*12+AB251)&gt;1,0, AF251*(1-VLOOKUP(X251,折旧码!B:D,3,FALSE))*(12/(Z251*12+AB251)))</f>
        <v>#VALUE!</v>
      </c>
      <c r="BB251" s="2" t="e">
        <f t="shared" si="41"/>
        <v>#VALUE!</v>
      </c>
      <c r="BC251" s="2">
        <f t="shared" si="42"/>
        <v>0</v>
      </c>
      <c r="BD251" s="2" t="e">
        <f t="shared" si="43"/>
        <v>#VALUE!</v>
      </c>
      <c r="BE251" s="4" t="e">
        <f t="shared" si="44"/>
        <v>#VALUE!</v>
      </c>
      <c r="BF251" s="56" t="e">
        <f t="shared" si="45"/>
        <v>#VALUE!</v>
      </c>
      <c r="BG251" s="56" t="e">
        <f>IF(BE251="否",0,AF251*(1-VLOOKUP(X251,折旧码!B:D,3,FALSE))/BC251)</f>
        <v>#VALUE!</v>
      </c>
      <c r="BH251" s="56" t="e">
        <f t="shared" si="46"/>
        <v>#VALUE!</v>
      </c>
      <c r="BI251" s="4" t="e">
        <f>IF(OR(BE251="否",BC251&lt;=BD251),ROUND(AF251-ABS(AG251)-ABS(AI251)-AF251*VLOOKUP(X251,折旧码!B:D,3,FALSE),2)=0,ROUND(AF251-ABS(AG251)-ABS(AI251)-AF251*VLOOKUP(X251,折旧码!B:D,3,FALSE),2)&lt;&gt;0)</f>
        <v>#VALUE!</v>
      </c>
      <c r="BJ251" s="4" t="e">
        <f>ROUND(AF251-ABS(AG251)-ABS(AI251)-AF251*VLOOKUP(X251,折旧码!B:D,3,FALSE),2)</f>
        <v>#N/A</v>
      </c>
    </row>
    <row r="252" spans="1:62" ht="17.25" x14ac:dyDescent="0.35">
      <c r="A252" s="3"/>
      <c r="B252" s="3"/>
      <c r="C252" s="3"/>
      <c r="D252" s="3"/>
      <c r="E252" s="3"/>
      <c r="F252" s="3"/>
      <c r="G252" s="3"/>
      <c r="H252" s="3"/>
      <c r="I252" s="6"/>
      <c r="J252" s="6"/>
      <c r="K252" s="6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14"/>
      <c r="AE252" s="14"/>
      <c r="AF252" s="3"/>
      <c r="AG252" s="3"/>
      <c r="AH252" s="3"/>
      <c r="AI252" s="3"/>
      <c r="AJ252" s="3"/>
      <c r="AK252" s="3"/>
      <c r="AL252" s="3"/>
      <c r="AM252" s="3"/>
      <c r="AN252" s="4" t="b">
        <f>COUNTIF(资产分类!B:B,以前年度!A252)=1</f>
        <v>0</v>
      </c>
      <c r="AO252" s="4" t="b">
        <f>COUNTIF(单位编码!C:C,H252)=1</f>
        <v>0</v>
      </c>
      <c r="AP252" s="4" t="e">
        <f t="shared" si="47"/>
        <v>#VALUE!</v>
      </c>
      <c r="AQ252" s="4" t="b">
        <f>COUNTIF(业务范围!B:B,以前年度!L252)=1</f>
        <v>0</v>
      </c>
      <c r="AR252" s="4" t="b">
        <f>COUNTIF(成本中心!B:B,以前年度!M252)=1</f>
        <v>0</v>
      </c>
      <c r="AS252" s="4" t="b">
        <f>COUNTIF(成本中心!B:B,以前年度!N252)=1</f>
        <v>0</v>
      </c>
      <c r="AT252" s="4" t="b">
        <f>COUNTIF(资产状态!B:B,Q252)=1</f>
        <v>0</v>
      </c>
      <c r="AU252" s="4" t="b">
        <f>COUNTIF(资产增加、减少方式!B:C,以前年度!R252)=1</f>
        <v>0</v>
      </c>
      <c r="AV252" s="4" t="b">
        <f t="shared" si="48"/>
        <v>1</v>
      </c>
      <c r="AW252" s="4" t="b">
        <f>COUNTIF(折旧码!B:B,以前年度!X252)=1</f>
        <v>0</v>
      </c>
      <c r="AX252" s="5" t="b">
        <f t="shared" si="39"/>
        <v>0</v>
      </c>
      <c r="AY252" s="59" t="e">
        <f>IF(((2015-LEFT(AD252,4))*12+12-MID(AD252,5,2)+1)/(Z252*12+AB252)&gt;1,AF252*(1-VLOOKUP(X252,折旧码!B:D,3,FALSE)),AF252*(1-VLOOKUP(X252,折旧码!B:D,3,FALSE))*((2015-LEFT(AD252,4))*12+12-MID(AD252,5,2)+1)/(Z252*12+AB252))</f>
        <v>#VALUE!</v>
      </c>
      <c r="AZ252" s="60" t="e">
        <f t="shared" si="40"/>
        <v>#VALUE!</v>
      </c>
      <c r="BA252" s="5" t="e">
        <f>IF(((2015-LEFT(AD252,4))*12+12-MID(AD252,5,2)+1)/(Z252*12+AB252)&gt;1,0, AF252*(1-VLOOKUP(X252,折旧码!B:D,3,FALSE))*(12/(Z252*12+AB252)))</f>
        <v>#VALUE!</v>
      </c>
      <c r="BB252" s="2" t="e">
        <f t="shared" si="41"/>
        <v>#VALUE!</v>
      </c>
      <c r="BC252" s="2">
        <f t="shared" si="42"/>
        <v>0</v>
      </c>
      <c r="BD252" s="2" t="e">
        <f t="shared" si="43"/>
        <v>#VALUE!</v>
      </c>
      <c r="BE252" s="4" t="e">
        <f t="shared" si="44"/>
        <v>#VALUE!</v>
      </c>
      <c r="BF252" s="56" t="e">
        <f t="shared" si="45"/>
        <v>#VALUE!</v>
      </c>
      <c r="BG252" s="56" t="e">
        <f>IF(BE252="否",0,AF252*(1-VLOOKUP(X252,折旧码!B:D,3,FALSE))/BC252)</f>
        <v>#VALUE!</v>
      </c>
      <c r="BH252" s="56" t="e">
        <f t="shared" si="46"/>
        <v>#VALUE!</v>
      </c>
      <c r="BI252" s="4" t="e">
        <f>IF(OR(BE252="否",BC252&lt;=BD252),ROUND(AF252-ABS(AG252)-ABS(AI252)-AF252*VLOOKUP(X252,折旧码!B:D,3,FALSE),2)=0,ROUND(AF252-ABS(AG252)-ABS(AI252)-AF252*VLOOKUP(X252,折旧码!B:D,3,FALSE),2)&lt;&gt;0)</f>
        <v>#VALUE!</v>
      </c>
      <c r="BJ252" s="4" t="e">
        <f>ROUND(AF252-ABS(AG252)-ABS(AI252)-AF252*VLOOKUP(X252,折旧码!B:D,3,FALSE),2)</f>
        <v>#N/A</v>
      </c>
    </row>
    <row r="253" spans="1:62" ht="17.25" x14ac:dyDescent="0.35">
      <c r="A253" s="3"/>
      <c r="B253" s="3"/>
      <c r="C253" s="3"/>
      <c r="D253" s="3"/>
      <c r="E253" s="3"/>
      <c r="F253" s="3"/>
      <c r="G253" s="3"/>
      <c r="H253" s="3"/>
      <c r="I253" s="6"/>
      <c r="J253" s="6"/>
      <c r="K253" s="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14"/>
      <c r="AE253" s="14"/>
      <c r="AF253" s="3"/>
      <c r="AG253" s="3"/>
      <c r="AH253" s="3"/>
      <c r="AI253" s="3"/>
      <c r="AJ253" s="3"/>
      <c r="AK253" s="3"/>
      <c r="AL253" s="3"/>
      <c r="AM253" s="3"/>
      <c r="AN253" s="4" t="b">
        <f>COUNTIF(资产分类!B:B,以前年度!A253)=1</f>
        <v>0</v>
      </c>
      <c r="AO253" s="4" t="b">
        <f>COUNTIF(单位编码!C:C,H253)=1</f>
        <v>0</v>
      </c>
      <c r="AP253" s="4" t="e">
        <f t="shared" si="47"/>
        <v>#VALUE!</v>
      </c>
      <c r="AQ253" s="4" t="b">
        <f>COUNTIF(业务范围!B:B,以前年度!L253)=1</f>
        <v>0</v>
      </c>
      <c r="AR253" s="4" t="b">
        <f>COUNTIF(成本中心!B:B,以前年度!M253)=1</f>
        <v>0</v>
      </c>
      <c r="AS253" s="4" t="b">
        <f>COUNTIF(成本中心!B:B,以前年度!N253)=1</f>
        <v>0</v>
      </c>
      <c r="AT253" s="4" t="b">
        <f>COUNTIF(资产状态!B:B,Q253)=1</f>
        <v>0</v>
      </c>
      <c r="AU253" s="4" t="b">
        <f>COUNTIF(资产增加、减少方式!B:C,以前年度!R253)=1</f>
        <v>0</v>
      </c>
      <c r="AV253" s="4" t="b">
        <f t="shared" si="48"/>
        <v>1</v>
      </c>
      <c r="AW253" s="4" t="b">
        <f>COUNTIF(折旧码!B:B,以前年度!X253)=1</f>
        <v>0</v>
      </c>
      <c r="AX253" s="5" t="b">
        <f t="shared" si="39"/>
        <v>0</v>
      </c>
      <c r="AY253" s="59" t="e">
        <f>IF(((2015-LEFT(AD253,4))*12+12-MID(AD253,5,2)+1)/(Z253*12+AB253)&gt;1,AF253*(1-VLOOKUP(X253,折旧码!B:D,3,FALSE)),AF253*(1-VLOOKUP(X253,折旧码!B:D,3,FALSE))*((2015-LEFT(AD253,4))*12+12-MID(AD253,5,2)+1)/(Z253*12+AB253))</f>
        <v>#VALUE!</v>
      </c>
      <c r="AZ253" s="60" t="e">
        <f t="shared" si="40"/>
        <v>#VALUE!</v>
      </c>
      <c r="BA253" s="5" t="e">
        <f>IF(((2015-LEFT(AD253,4))*12+12-MID(AD253,5,2)+1)/(Z253*12+AB253)&gt;1,0, AF253*(1-VLOOKUP(X253,折旧码!B:D,3,FALSE))*(12/(Z253*12+AB253)))</f>
        <v>#VALUE!</v>
      </c>
      <c r="BB253" s="2" t="e">
        <f t="shared" si="41"/>
        <v>#VALUE!</v>
      </c>
      <c r="BC253" s="2">
        <f t="shared" si="42"/>
        <v>0</v>
      </c>
      <c r="BD253" s="2" t="e">
        <f t="shared" si="43"/>
        <v>#VALUE!</v>
      </c>
      <c r="BE253" s="4" t="e">
        <f t="shared" si="44"/>
        <v>#VALUE!</v>
      </c>
      <c r="BF253" s="56" t="e">
        <f t="shared" si="45"/>
        <v>#VALUE!</v>
      </c>
      <c r="BG253" s="56" t="e">
        <f>IF(BE253="否",0,AF253*(1-VLOOKUP(X253,折旧码!B:D,3,FALSE))/BC253)</f>
        <v>#VALUE!</v>
      </c>
      <c r="BH253" s="56" t="e">
        <f t="shared" si="46"/>
        <v>#VALUE!</v>
      </c>
      <c r="BI253" s="4" t="e">
        <f>IF(OR(BE253="否",BC253&lt;=BD253),ROUND(AF253-ABS(AG253)-ABS(AI253)-AF253*VLOOKUP(X253,折旧码!B:D,3,FALSE),2)=0,ROUND(AF253-ABS(AG253)-ABS(AI253)-AF253*VLOOKUP(X253,折旧码!B:D,3,FALSE),2)&lt;&gt;0)</f>
        <v>#VALUE!</v>
      </c>
      <c r="BJ253" s="4" t="e">
        <f>ROUND(AF253-ABS(AG253)-ABS(AI253)-AF253*VLOOKUP(X253,折旧码!B:D,3,FALSE),2)</f>
        <v>#N/A</v>
      </c>
    </row>
    <row r="254" spans="1:62" ht="17.25" x14ac:dyDescent="0.35">
      <c r="A254" s="3"/>
      <c r="B254" s="3"/>
      <c r="C254" s="3"/>
      <c r="D254" s="3"/>
      <c r="E254" s="3"/>
      <c r="F254" s="3"/>
      <c r="G254" s="3"/>
      <c r="H254" s="3"/>
      <c r="I254" s="6"/>
      <c r="J254" s="6"/>
      <c r="K254" s="6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14"/>
      <c r="AE254" s="14"/>
      <c r="AF254" s="3"/>
      <c r="AG254" s="3"/>
      <c r="AH254" s="3"/>
      <c r="AI254" s="3"/>
      <c r="AJ254" s="3"/>
      <c r="AK254" s="3"/>
      <c r="AL254" s="3"/>
      <c r="AM254" s="3"/>
      <c r="AN254" s="4" t="b">
        <f>COUNTIF(资产分类!B:B,以前年度!A254)=1</f>
        <v>0</v>
      </c>
      <c r="AO254" s="4" t="b">
        <f>COUNTIF(单位编码!C:C,H254)=1</f>
        <v>0</v>
      </c>
      <c r="AP254" s="4" t="e">
        <f t="shared" si="47"/>
        <v>#VALUE!</v>
      </c>
      <c r="AQ254" s="4" t="b">
        <f>COUNTIF(业务范围!B:B,以前年度!L254)=1</f>
        <v>0</v>
      </c>
      <c r="AR254" s="4" t="b">
        <f>COUNTIF(成本中心!B:B,以前年度!M254)=1</f>
        <v>0</v>
      </c>
      <c r="AS254" s="4" t="b">
        <f>COUNTIF(成本中心!B:B,以前年度!N254)=1</f>
        <v>0</v>
      </c>
      <c r="AT254" s="4" t="b">
        <f>COUNTIF(资产状态!B:B,Q254)=1</f>
        <v>0</v>
      </c>
      <c r="AU254" s="4" t="b">
        <f>COUNTIF(资产增加、减少方式!B:C,以前年度!R254)=1</f>
        <v>0</v>
      </c>
      <c r="AV254" s="4" t="b">
        <f t="shared" si="48"/>
        <v>1</v>
      </c>
      <c r="AW254" s="4" t="b">
        <f>COUNTIF(折旧码!B:B,以前年度!X254)=1</f>
        <v>0</v>
      </c>
      <c r="AX254" s="5" t="b">
        <f t="shared" si="39"/>
        <v>0</v>
      </c>
      <c r="AY254" s="59" t="e">
        <f>IF(((2015-LEFT(AD254,4))*12+12-MID(AD254,5,2)+1)/(Z254*12+AB254)&gt;1,AF254*(1-VLOOKUP(X254,折旧码!B:D,3,FALSE)),AF254*(1-VLOOKUP(X254,折旧码!B:D,3,FALSE))*((2015-LEFT(AD254,4))*12+12-MID(AD254,5,2)+1)/(Z254*12+AB254))</f>
        <v>#VALUE!</v>
      </c>
      <c r="AZ254" s="60" t="e">
        <f t="shared" si="40"/>
        <v>#VALUE!</v>
      </c>
      <c r="BA254" s="5" t="e">
        <f>IF(((2015-LEFT(AD254,4))*12+12-MID(AD254,5,2)+1)/(Z254*12+AB254)&gt;1,0, AF254*(1-VLOOKUP(X254,折旧码!B:D,3,FALSE))*(12/(Z254*12+AB254)))</f>
        <v>#VALUE!</v>
      </c>
      <c r="BB254" s="2" t="e">
        <f t="shared" si="41"/>
        <v>#VALUE!</v>
      </c>
      <c r="BC254" s="2">
        <f t="shared" si="42"/>
        <v>0</v>
      </c>
      <c r="BD254" s="2" t="e">
        <f t="shared" si="43"/>
        <v>#VALUE!</v>
      </c>
      <c r="BE254" s="4" t="e">
        <f t="shared" si="44"/>
        <v>#VALUE!</v>
      </c>
      <c r="BF254" s="56" t="e">
        <f t="shared" si="45"/>
        <v>#VALUE!</v>
      </c>
      <c r="BG254" s="56" t="e">
        <f>IF(BE254="否",0,AF254*(1-VLOOKUP(X254,折旧码!B:D,3,FALSE))/BC254)</f>
        <v>#VALUE!</v>
      </c>
      <c r="BH254" s="56" t="e">
        <f t="shared" si="46"/>
        <v>#VALUE!</v>
      </c>
      <c r="BI254" s="4" t="e">
        <f>IF(OR(BE254="否",BC254&lt;=BD254),ROUND(AF254-ABS(AG254)-ABS(AI254)-AF254*VLOOKUP(X254,折旧码!B:D,3,FALSE),2)=0,ROUND(AF254-ABS(AG254)-ABS(AI254)-AF254*VLOOKUP(X254,折旧码!B:D,3,FALSE),2)&lt;&gt;0)</f>
        <v>#VALUE!</v>
      </c>
      <c r="BJ254" s="4" t="e">
        <f>ROUND(AF254-ABS(AG254)-ABS(AI254)-AF254*VLOOKUP(X254,折旧码!B:D,3,FALSE),2)</f>
        <v>#N/A</v>
      </c>
    </row>
    <row r="255" spans="1:62" ht="17.25" x14ac:dyDescent="0.35">
      <c r="A255" s="3"/>
      <c r="B255" s="3"/>
      <c r="C255" s="3"/>
      <c r="D255" s="3"/>
      <c r="E255" s="3"/>
      <c r="F255" s="3"/>
      <c r="G255" s="3"/>
      <c r="H255" s="3"/>
      <c r="I255" s="6"/>
      <c r="J255" s="6"/>
      <c r="K255" s="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14"/>
      <c r="AE255" s="14"/>
      <c r="AF255" s="3"/>
      <c r="AG255" s="3"/>
      <c r="AH255" s="3"/>
      <c r="AI255" s="3"/>
      <c r="AJ255" s="3"/>
      <c r="AK255" s="3"/>
      <c r="AL255" s="3"/>
      <c r="AM255" s="3"/>
      <c r="AN255" s="4" t="b">
        <f>COUNTIF(资产分类!B:B,以前年度!A255)=1</f>
        <v>0</v>
      </c>
      <c r="AO255" s="4" t="b">
        <f>COUNTIF(单位编码!C:C,H255)=1</f>
        <v>0</v>
      </c>
      <c r="AP255" s="4" t="e">
        <f t="shared" si="47"/>
        <v>#VALUE!</v>
      </c>
      <c r="AQ255" s="4" t="b">
        <f>COUNTIF(业务范围!B:B,以前年度!L255)=1</f>
        <v>0</v>
      </c>
      <c r="AR255" s="4" t="b">
        <f>COUNTIF(成本中心!B:B,以前年度!M255)=1</f>
        <v>0</v>
      </c>
      <c r="AS255" s="4" t="b">
        <f>COUNTIF(成本中心!B:B,以前年度!N255)=1</f>
        <v>0</v>
      </c>
      <c r="AT255" s="4" t="b">
        <f>COUNTIF(资产状态!B:B,Q255)=1</f>
        <v>0</v>
      </c>
      <c r="AU255" s="4" t="b">
        <f>COUNTIF(资产增加、减少方式!B:C,以前年度!R255)=1</f>
        <v>0</v>
      </c>
      <c r="AV255" s="4" t="b">
        <f t="shared" si="48"/>
        <v>1</v>
      </c>
      <c r="AW255" s="4" t="b">
        <f>COUNTIF(折旧码!B:B,以前年度!X255)=1</f>
        <v>0</v>
      </c>
      <c r="AX255" s="5" t="b">
        <f t="shared" si="39"/>
        <v>0</v>
      </c>
      <c r="AY255" s="59" t="e">
        <f>IF(((2015-LEFT(AD255,4))*12+12-MID(AD255,5,2)+1)/(Z255*12+AB255)&gt;1,AF255*(1-VLOOKUP(X255,折旧码!B:D,3,FALSE)),AF255*(1-VLOOKUP(X255,折旧码!B:D,3,FALSE))*((2015-LEFT(AD255,4))*12+12-MID(AD255,5,2)+1)/(Z255*12+AB255))</f>
        <v>#VALUE!</v>
      </c>
      <c r="AZ255" s="60" t="e">
        <f t="shared" si="40"/>
        <v>#VALUE!</v>
      </c>
      <c r="BA255" s="5" t="e">
        <f>IF(((2015-LEFT(AD255,4))*12+12-MID(AD255,5,2)+1)/(Z255*12+AB255)&gt;1,0, AF255*(1-VLOOKUP(X255,折旧码!B:D,3,FALSE))*(12/(Z255*12+AB255)))</f>
        <v>#VALUE!</v>
      </c>
      <c r="BB255" s="2" t="e">
        <f t="shared" si="41"/>
        <v>#VALUE!</v>
      </c>
      <c r="BC255" s="2">
        <f t="shared" si="42"/>
        <v>0</v>
      </c>
      <c r="BD255" s="2" t="e">
        <f t="shared" si="43"/>
        <v>#VALUE!</v>
      </c>
      <c r="BE255" s="4" t="e">
        <f t="shared" si="44"/>
        <v>#VALUE!</v>
      </c>
      <c r="BF255" s="56" t="e">
        <f t="shared" si="45"/>
        <v>#VALUE!</v>
      </c>
      <c r="BG255" s="56" t="e">
        <f>IF(BE255="否",0,AF255*(1-VLOOKUP(X255,折旧码!B:D,3,FALSE))/BC255)</f>
        <v>#VALUE!</v>
      </c>
      <c r="BH255" s="56" t="e">
        <f t="shared" si="46"/>
        <v>#VALUE!</v>
      </c>
      <c r="BI255" s="4" t="e">
        <f>IF(OR(BE255="否",BC255&lt;=BD255),ROUND(AF255-ABS(AG255)-ABS(AI255)-AF255*VLOOKUP(X255,折旧码!B:D,3,FALSE),2)=0,ROUND(AF255-ABS(AG255)-ABS(AI255)-AF255*VLOOKUP(X255,折旧码!B:D,3,FALSE),2)&lt;&gt;0)</f>
        <v>#VALUE!</v>
      </c>
      <c r="BJ255" s="4" t="e">
        <f>ROUND(AF255-ABS(AG255)-ABS(AI255)-AF255*VLOOKUP(X255,折旧码!B:D,3,FALSE),2)</f>
        <v>#N/A</v>
      </c>
    </row>
    <row r="256" spans="1:62" ht="17.25" x14ac:dyDescent="0.35">
      <c r="A256" s="3"/>
      <c r="B256" s="3"/>
      <c r="C256" s="3"/>
      <c r="D256" s="3"/>
      <c r="E256" s="3"/>
      <c r="F256" s="3"/>
      <c r="G256" s="3"/>
      <c r="H256" s="3"/>
      <c r="I256" s="6"/>
      <c r="J256" s="6"/>
      <c r="K256" s="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14"/>
      <c r="AE256" s="14"/>
      <c r="AF256" s="3"/>
      <c r="AG256" s="3"/>
      <c r="AH256" s="3"/>
      <c r="AI256" s="3"/>
      <c r="AJ256" s="3"/>
      <c r="AK256" s="3"/>
      <c r="AL256" s="3"/>
      <c r="AM256" s="3"/>
      <c r="AN256" s="4" t="b">
        <f>COUNTIF(资产分类!B:B,以前年度!A256)=1</f>
        <v>0</v>
      </c>
      <c r="AO256" s="4" t="b">
        <f>COUNTIF(单位编码!C:C,H256)=1</f>
        <v>0</v>
      </c>
      <c r="AP256" s="4" t="e">
        <f t="shared" si="47"/>
        <v>#VALUE!</v>
      </c>
      <c r="AQ256" s="4" t="b">
        <f>COUNTIF(业务范围!B:B,以前年度!L256)=1</f>
        <v>0</v>
      </c>
      <c r="AR256" s="4" t="b">
        <f>COUNTIF(成本中心!B:B,以前年度!M256)=1</f>
        <v>0</v>
      </c>
      <c r="AS256" s="4" t="b">
        <f>COUNTIF(成本中心!B:B,以前年度!N256)=1</f>
        <v>0</v>
      </c>
      <c r="AT256" s="4" t="b">
        <f>COUNTIF(资产状态!B:B,Q256)=1</f>
        <v>0</v>
      </c>
      <c r="AU256" s="4" t="b">
        <f>COUNTIF(资产增加、减少方式!B:C,以前年度!R256)=1</f>
        <v>0</v>
      </c>
      <c r="AV256" s="4" t="b">
        <f t="shared" si="48"/>
        <v>1</v>
      </c>
      <c r="AW256" s="4" t="b">
        <f>COUNTIF(折旧码!B:B,以前年度!X256)=1</f>
        <v>0</v>
      </c>
      <c r="AX256" s="5" t="b">
        <f t="shared" si="39"/>
        <v>0</v>
      </c>
      <c r="AY256" s="59" t="e">
        <f>IF(((2015-LEFT(AD256,4))*12+12-MID(AD256,5,2)+1)/(Z256*12+AB256)&gt;1,AF256*(1-VLOOKUP(X256,折旧码!B:D,3,FALSE)),AF256*(1-VLOOKUP(X256,折旧码!B:D,3,FALSE))*((2015-LEFT(AD256,4))*12+12-MID(AD256,5,2)+1)/(Z256*12+AB256))</f>
        <v>#VALUE!</v>
      </c>
      <c r="AZ256" s="60" t="e">
        <f t="shared" si="40"/>
        <v>#VALUE!</v>
      </c>
      <c r="BA256" s="5" t="e">
        <f>IF(((2015-LEFT(AD256,4))*12+12-MID(AD256,5,2)+1)/(Z256*12+AB256)&gt;1,0, AF256*(1-VLOOKUP(X256,折旧码!B:D,3,FALSE))*(12/(Z256*12+AB256)))</f>
        <v>#VALUE!</v>
      </c>
      <c r="BB256" s="2" t="e">
        <f t="shared" si="41"/>
        <v>#VALUE!</v>
      </c>
      <c r="BC256" s="2">
        <f t="shared" si="42"/>
        <v>0</v>
      </c>
      <c r="BD256" s="2" t="e">
        <f t="shared" si="43"/>
        <v>#VALUE!</v>
      </c>
      <c r="BE256" s="4" t="e">
        <f t="shared" si="44"/>
        <v>#VALUE!</v>
      </c>
      <c r="BF256" s="56" t="e">
        <f t="shared" si="45"/>
        <v>#VALUE!</v>
      </c>
      <c r="BG256" s="56" t="e">
        <f>IF(BE256="否",0,AF256*(1-VLOOKUP(X256,折旧码!B:D,3,FALSE))/BC256)</f>
        <v>#VALUE!</v>
      </c>
      <c r="BH256" s="56" t="e">
        <f t="shared" si="46"/>
        <v>#VALUE!</v>
      </c>
      <c r="BI256" s="4" t="e">
        <f>IF(OR(BE256="否",BC256&lt;=BD256),ROUND(AF256-ABS(AG256)-ABS(AI256)-AF256*VLOOKUP(X256,折旧码!B:D,3,FALSE),2)=0,ROUND(AF256-ABS(AG256)-ABS(AI256)-AF256*VLOOKUP(X256,折旧码!B:D,3,FALSE),2)&lt;&gt;0)</f>
        <v>#VALUE!</v>
      </c>
      <c r="BJ256" s="4" t="e">
        <f>ROUND(AF256-ABS(AG256)-ABS(AI256)-AF256*VLOOKUP(X256,折旧码!B:D,3,FALSE),2)</f>
        <v>#N/A</v>
      </c>
    </row>
    <row r="257" spans="1:62" ht="17.25" x14ac:dyDescent="0.35">
      <c r="A257" s="3"/>
      <c r="B257" s="3"/>
      <c r="C257" s="3"/>
      <c r="D257" s="3"/>
      <c r="E257" s="3"/>
      <c r="F257" s="3"/>
      <c r="G257" s="3"/>
      <c r="H257" s="3"/>
      <c r="I257" s="6"/>
      <c r="J257" s="6"/>
      <c r="K257" s="6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14"/>
      <c r="AE257" s="14"/>
      <c r="AF257" s="3"/>
      <c r="AG257" s="3"/>
      <c r="AH257" s="3"/>
      <c r="AI257" s="3"/>
      <c r="AJ257" s="3"/>
      <c r="AK257" s="3"/>
      <c r="AL257" s="3"/>
      <c r="AM257" s="3"/>
      <c r="AN257" s="4" t="b">
        <f>COUNTIF(资产分类!B:B,以前年度!A257)=1</f>
        <v>0</v>
      </c>
      <c r="AO257" s="4" t="b">
        <f>COUNTIF(单位编码!C:C,H257)=1</f>
        <v>0</v>
      </c>
      <c r="AP257" s="4" t="e">
        <f t="shared" si="47"/>
        <v>#VALUE!</v>
      </c>
      <c r="AQ257" s="4" t="b">
        <f>COUNTIF(业务范围!B:B,以前年度!L257)=1</f>
        <v>0</v>
      </c>
      <c r="AR257" s="4" t="b">
        <f>COUNTIF(成本中心!B:B,以前年度!M257)=1</f>
        <v>0</v>
      </c>
      <c r="AS257" s="4" t="b">
        <f>COUNTIF(成本中心!B:B,以前年度!N257)=1</f>
        <v>0</v>
      </c>
      <c r="AT257" s="4" t="b">
        <f>COUNTIF(资产状态!B:B,Q257)=1</f>
        <v>0</v>
      </c>
      <c r="AU257" s="4" t="b">
        <f>COUNTIF(资产增加、减少方式!B:C,以前年度!R257)=1</f>
        <v>0</v>
      </c>
      <c r="AV257" s="4" t="b">
        <f t="shared" si="48"/>
        <v>1</v>
      </c>
      <c r="AW257" s="4" t="b">
        <f>COUNTIF(折旧码!B:B,以前年度!X257)=1</f>
        <v>0</v>
      </c>
      <c r="AX257" s="5" t="b">
        <f t="shared" si="39"/>
        <v>0</v>
      </c>
      <c r="AY257" s="59" t="e">
        <f>IF(((2015-LEFT(AD257,4))*12+12-MID(AD257,5,2)+1)/(Z257*12+AB257)&gt;1,AF257*(1-VLOOKUP(X257,折旧码!B:D,3,FALSE)),AF257*(1-VLOOKUP(X257,折旧码!B:D,3,FALSE))*((2015-LEFT(AD257,4))*12+12-MID(AD257,5,2)+1)/(Z257*12+AB257))</f>
        <v>#VALUE!</v>
      </c>
      <c r="AZ257" s="60" t="e">
        <f t="shared" si="40"/>
        <v>#VALUE!</v>
      </c>
      <c r="BA257" s="5" t="e">
        <f>IF(((2015-LEFT(AD257,4))*12+12-MID(AD257,5,2)+1)/(Z257*12+AB257)&gt;1,0, AF257*(1-VLOOKUP(X257,折旧码!B:D,3,FALSE))*(12/(Z257*12+AB257)))</f>
        <v>#VALUE!</v>
      </c>
      <c r="BB257" s="2" t="e">
        <f t="shared" si="41"/>
        <v>#VALUE!</v>
      </c>
      <c r="BC257" s="2">
        <f t="shared" si="42"/>
        <v>0</v>
      </c>
      <c r="BD257" s="2" t="e">
        <f t="shared" si="43"/>
        <v>#VALUE!</v>
      </c>
      <c r="BE257" s="4" t="e">
        <f t="shared" si="44"/>
        <v>#VALUE!</v>
      </c>
      <c r="BF257" s="56" t="e">
        <f t="shared" si="45"/>
        <v>#VALUE!</v>
      </c>
      <c r="BG257" s="56" t="e">
        <f>IF(BE257="否",0,AF257*(1-VLOOKUP(X257,折旧码!B:D,3,FALSE))/BC257)</f>
        <v>#VALUE!</v>
      </c>
      <c r="BH257" s="56" t="e">
        <f t="shared" si="46"/>
        <v>#VALUE!</v>
      </c>
      <c r="BI257" s="4" t="e">
        <f>IF(OR(BE257="否",BC257&lt;=BD257),ROUND(AF257-ABS(AG257)-ABS(AI257)-AF257*VLOOKUP(X257,折旧码!B:D,3,FALSE),2)=0,ROUND(AF257-ABS(AG257)-ABS(AI257)-AF257*VLOOKUP(X257,折旧码!B:D,3,FALSE),2)&lt;&gt;0)</f>
        <v>#VALUE!</v>
      </c>
      <c r="BJ257" s="4" t="e">
        <f>ROUND(AF257-ABS(AG257)-ABS(AI257)-AF257*VLOOKUP(X257,折旧码!B:D,3,FALSE),2)</f>
        <v>#N/A</v>
      </c>
    </row>
    <row r="258" spans="1:62" ht="17.25" x14ac:dyDescent="0.35">
      <c r="A258" s="3"/>
      <c r="B258" s="3"/>
      <c r="C258" s="3"/>
      <c r="D258" s="3"/>
      <c r="E258" s="3"/>
      <c r="F258" s="3"/>
      <c r="G258" s="3"/>
      <c r="H258" s="3"/>
      <c r="I258" s="6"/>
      <c r="J258" s="6"/>
      <c r="K258" s="6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14"/>
      <c r="AE258" s="14"/>
      <c r="AF258" s="3"/>
      <c r="AG258" s="3"/>
      <c r="AH258" s="3"/>
      <c r="AI258" s="3"/>
      <c r="AJ258" s="3"/>
      <c r="AK258" s="3"/>
      <c r="AL258" s="3"/>
      <c r="AM258" s="3"/>
      <c r="AN258" s="4" t="b">
        <f>COUNTIF(资产分类!B:B,以前年度!A258)=1</f>
        <v>0</v>
      </c>
      <c r="AO258" s="4" t="b">
        <f>COUNTIF(单位编码!C:C,H258)=1</f>
        <v>0</v>
      </c>
      <c r="AP258" s="4" t="e">
        <f t="shared" si="47"/>
        <v>#VALUE!</v>
      </c>
      <c r="AQ258" s="4" t="b">
        <f>COUNTIF(业务范围!B:B,以前年度!L258)=1</f>
        <v>0</v>
      </c>
      <c r="AR258" s="4" t="b">
        <f>COUNTIF(成本中心!B:B,以前年度!M258)=1</f>
        <v>0</v>
      </c>
      <c r="AS258" s="4" t="b">
        <f>COUNTIF(成本中心!B:B,以前年度!N258)=1</f>
        <v>0</v>
      </c>
      <c r="AT258" s="4" t="b">
        <f>COUNTIF(资产状态!B:B,Q258)=1</f>
        <v>0</v>
      </c>
      <c r="AU258" s="4" t="b">
        <f>COUNTIF(资产增加、减少方式!B:C,以前年度!R258)=1</f>
        <v>0</v>
      </c>
      <c r="AV258" s="4" t="b">
        <f t="shared" si="48"/>
        <v>1</v>
      </c>
      <c r="AW258" s="4" t="b">
        <f>COUNTIF(折旧码!B:B,以前年度!X258)=1</f>
        <v>0</v>
      </c>
      <c r="AX258" s="5" t="b">
        <f t="shared" si="39"/>
        <v>0</v>
      </c>
      <c r="AY258" s="59" t="e">
        <f>IF(((2015-LEFT(AD258,4))*12+12-MID(AD258,5,2)+1)/(Z258*12+AB258)&gt;1,AF258*(1-VLOOKUP(X258,折旧码!B:D,3,FALSE)),AF258*(1-VLOOKUP(X258,折旧码!B:D,3,FALSE))*((2015-LEFT(AD258,4))*12+12-MID(AD258,5,2)+1)/(Z258*12+AB258))</f>
        <v>#VALUE!</v>
      </c>
      <c r="AZ258" s="60" t="e">
        <f t="shared" si="40"/>
        <v>#VALUE!</v>
      </c>
      <c r="BA258" s="5" t="e">
        <f>IF(((2015-LEFT(AD258,4))*12+12-MID(AD258,5,2)+1)/(Z258*12+AB258)&gt;1,0, AF258*(1-VLOOKUP(X258,折旧码!B:D,3,FALSE))*(12/(Z258*12+AB258)))</f>
        <v>#VALUE!</v>
      </c>
      <c r="BB258" s="2" t="e">
        <f t="shared" si="41"/>
        <v>#VALUE!</v>
      </c>
      <c r="BC258" s="2">
        <f t="shared" si="42"/>
        <v>0</v>
      </c>
      <c r="BD258" s="2" t="e">
        <f t="shared" si="43"/>
        <v>#VALUE!</v>
      </c>
      <c r="BE258" s="4" t="e">
        <f t="shared" si="44"/>
        <v>#VALUE!</v>
      </c>
      <c r="BF258" s="56" t="e">
        <f t="shared" si="45"/>
        <v>#VALUE!</v>
      </c>
      <c r="BG258" s="56" t="e">
        <f>IF(BE258="否",0,AF258*(1-VLOOKUP(X258,折旧码!B:D,3,FALSE))/BC258)</f>
        <v>#VALUE!</v>
      </c>
      <c r="BH258" s="56" t="e">
        <f t="shared" si="46"/>
        <v>#VALUE!</v>
      </c>
      <c r="BI258" s="4" t="e">
        <f>IF(OR(BE258="否",BC258&lt;=BD258),ROUND(AF258-ABS(AG258)-ABS(AI258)-AF258*VLOOKUP(X258,折旧码!B:D,3,FALSE),2)=0,ROUND(AF258-ABS(AG258)-ABS(AI258)-AF258*VLOOKUP(X258,折旧码!B:D,3,FALSE),2)&lt;&gt;0)</f>
        <v>#VALUE!</v>
      </c>
      <c r="BJ258" s="4" t="e">
        <f>ROUND(AF258-ABS(AG258)-ABS(AI258)-AF258*VLOOKUP(X258,折旧码!B:D,3,FALSE),2)</f>
        <v>#N/A</v>
      </c>
    </row>
    <row r="259" spans="1:62" ht="17.25" x14ac:dyDescent="0.35">
      <c r="A259" s="3"/>
      <c r="B259" s="3"/>
      <c r="C259" s="3"/>
      <c r="D259" s="3"/>
      <c r="E259" s="3"/>
      <c r="F259" s="3"/>
      <c r="G259" s="3"/>
      <c r="H259" s="3"/>
      <c r="I259" s="6"/>
      <c r="J259" s="6"/>
      <c r="K259" s="6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14"/>
      <c r="AE259" s="14"/>
      <c r="AF259" s="3"/>
      <c r="AG259" s="3"/>
      <c r="AH259" s="3"/>
      <c r="AI259" s="3"/>
      <c r="AJ259" s="3"/>
      <c r="AK259" s="3"/>
      <c r="AL259" s="3"/>
      <c r="AM259" s="3"/>
      <c r="AN259" s="4" t="b">
        <f>COUNTIF(资产分类!B:B,以前年度!A259)=1</f>
        <v>0</v>
      </c>
      <c r="AO259" s="4" t="b">
        <f>COUNTIF(单位编码!C:C,H259)=1</f>
        <v>0</v>
      </c>
      <c r="AP259" s="4" t="e">
        <f t="shared" si="47"/>
        <v>#VALUE!</v>
      </c>
      <c r="AQ259" s="4" t="b">
        <f>COUNTIF(业务范围!B:B,以前年度!L259)=1</f>
        <v>0</v>
      </c>
      <c r="AR259" s="4" t="b">
        <f>COUNTIF(成本中心!B:B,以前年度!M259)=1</f>
        <v>0</v>
      </c>
      <c r="AS259" s="4" t="b">
        <f>COUNTIF(成本中心!B:B,以前年度!N259)=1</f>
        <v>0</v>
      </c>
      <c r="AT259" s="4" t="b">
        <f>COUNTIF(资产状态!B:B,Q259)=1</f>
        <v>0</v>
      </c>
      <c r="AU259" s="4" t="b">
        <f>COUNTIF(资产增加、减少方式!B:C,以前年度!R259)=1</f>
        <v>0</v>
      </c>
      <c r="AV259" s="4" t="b">
        <f t="shared" si="48"/>
        <v>1</v>
      </c>
      <c r="AW259" s="4" t="b">
        <f>COUNTIF(折旧码!B:B,以前年度!X259)=1</f>
        <v>0</v>
      </c>
      <c r="AX259" s="5" t="b">
        <f t="shared" si="39"/>
        <v>0</v>
      </c>
      <c r="AY259" s="59" t="e">
        <f>IF(((2015-LEFT(AD259,4))*12+12-MID(AD259,5,2)+1)/(Z259*12+AB259)&gt;1,AF259*(1-VLOOKUP(X259,折旧码!B:D,3,FALSE)),AF259*(1-VLOOKUP(X259,折旧码!B:D,3,FALSE))*((2015-LEFT(AD259,4))*12+12-MID(AD259,5,2)+1)/(Z259*12+AB259))</f>
        <v>#VALUE!</v>
      </c>
      <c r="AZ259" s="60" t="e">
        <f t="shared" si="40"/>
        <v>#VALUE!</v>
      </c>
      <c r="BA259" s="5" t="e">
        <f>IF(((2015-LEFT(AD259,4))*12+12-MID(AD259,5,2)+1)/(Z259*12+AB259)&gt;1,0, AF259*(1-VLOOKUP(X259,折旧码!B:D,3,FALSE))*(12/(Z259*12+AB259)))</f>
        <v>#VALUE!</v>
      </c>
      <c r="BB259" s="2" t="e">
        <f t="shared" si="41"/>
        <v>#VALUE!</v>
      </c>
      <c r="BC259" s="2">
        <f t="shared" si="42"/>
        <v>0</v>
      </c>
      <c r="BD259" s="2" t="e">
        <f t="shared" si="43"/>
        <v>#VALUE!</v>
      </c>
      <c r="BE259" s="4" t="e">
        <f t="shared" si="44"/>
        <v>#VALUE!</v>
      </c>
      <c r="BF259" s="56" t="e">
        <f t="shared" si="45"/>
        <v>#VALUE!</v>
      </c>
      <c r="BG259" s="56" t="e">
        <f>IF(BE259="否",0,AF259*(1-VLOOKUP(X259,折旧码!B:D,3,FALSE))/BC259)</f>
        <v>#VALUE!</v>
      </c>
      <c r="BH259" s="56" t="e">
        <f t="shared" si="46"/>
        <v>#VALUE!</v>
      </c>
      <c r="BI259" s="4" t="e">
        <f>IF(OR(BE259="否",BC259&lt;=BD259),ROUND(AF259-ABS(AG259)-ABS(AI259)-AF259*VLOOKUP(X259,折旧码!B:D,3,FALSE),2)=0,ROUND(AF259-ABS(AG259)-ABS(AI259)-AF259*VLOOKUP(X259,折旧码!B:D,3,FALSE),2)&lt;&gt;0)</f>
        <v>#VALUE!</v>
      </c>
      <c r="BJ259" s="4" t="e">
        <f>ROUND(AF259-ABS(AG259)-ABS(AI259)-AF259*VLOOKUP(X259,折旧码!B:D,3,FALSE),2)</f>
        <v>#N/A</v>
      </c>
    </row>
    <row r="260" spans="1:62" ht="17.25" x14ac:dyDescent="0.35">
      <c r="A260" s="3"/>
      <c r="B260" s="3"/>
      <c r="C260" s="3"/>
      <c r="D260" s="3"/>
      <c r="E260" s="3"/>
      <c r="F260" s="3"/>
      <c r="G260" s="3"/>
      <c r="H260" s="3"/>
      <c r="I260" s="6"/>
      <c r="J260" s="6"/>
      <c r="K260" s="6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14"/>
      <c r="AE260" s="14"/>
      <c r="AF260" s="3"/>
      <c r="AG260" s="3"/>
      <c r="AH260" s="3"/>
      <c r="AI260" s="3"/>
      <c r="AJ260" s="3"/>
      <c r="AK260" s="3"/>
      <c r="AL260" s="3"/>
      <c r="AM260" s="3"/>
      <c r="AN260" s="4" t="b">
        <f>COUNTIF(资产分类!B:B,以前年度!A260)=1</f>
        <v>0</v>
      </c>
      <c r="AO260" s="4" t="b">
        <f>COUNTIF(单位编码!C:C,H260)=1</f>
        <v>0</v>
      </c>
      <c r="AP260" s="4" t="e">
        <f t="shared" si="47"/>
        <v>#VALUE!</v>
      </c>
      <c r="AQ260" s="4" t="b">
        <f>COUNTIF(业务范围!B:B,以前年度!L260)=1</f>
        <v>0</v>
      </c>
      <c r="AR260" s="4" t="b">
        <f>COUNTIF(成本中心!B:B,以前年度!M260)=1</f>
        <v>0</v>
      </c>
      <c r="AS260" s="4" t="b">
        <f>COUNTIF(成本中心!B:B,以前年度!N260)=1</f>
        <v>0</v>
      </c>
      <c r="AT260" s="4" t="b">
        <f>COUNTIF(资产状态!B:B,Q260)=1</f>
        <v>0</v>
      </c>
      <c r="AU260" s="4" t="b">
        <f>COUNTIF(资产增加、减少方式!B:C,以前年度!R260)=1</f>
        <v>0</v>
      </c>
      <c r="AV260" s="4" t="b">
        <f t="shared" si="48"/>
        <v>1</v>
      </c>
      <c r="AW260" s="4" t="b">
        <f>COUNTIF(折旧码!B:B,以前年度!X260)=1</f>
        <v>0</v>
      </c>
      <c r="AX260" s="5" t="b">
        <f t="shared" ref="AX260:AX323" si="49">AND(AND(LEN(I260)=8,IFERROR(FIND("/",I260),0)=0),AND(LEN(J260)=8,IFERROR(FIND("/",J260),0)=0),AND(LEN(K260)=8,IFERROR(FIND("/",K260),0)=0),AND(LEN(AD260)=8,IFERROR(FIND("/",AD260),0)=0),AND(LEN(AE260)=8,IFERROR(FIND("/",AE260),0)=0))</f>
        <v>0</v>
      </c>
      <c r="AY260" s="59" t="e">
        <f>IF(((2015-LEFT(AD260,4))*12+12-MID(AD260,5,2)+1)/(Z260*12+AB260)&gt;1,AF260*(1-VLOOKUP(X260,折旧码!B:D,3,FALSE)),AF260*(1-VLOOKUP(X260,折旧码!B:D,3,FALSE))*((2015-LEFT(AD260,4))*12+12-MID(AD260,5,2)+1)/(Z260*12+AB260))</f>
        <v>#VALUE!</v>
      </c>
      <c r="AZ260" s="60" t="e">
        <f t="shared" ref="AZ260:AZ323" si="50">AY260+AK260</f>
        <v>#VALUE!</v>
      </c>
      <c r="BA260" s="5" t="e">
        <f>IF(((2015-LEFT(AD260,4))*12+12-MID(AD260,5,2)+1)/(Z260*12+AB260)&gt;1,0, AF260*(1-VLOOKUP(X260,折旧码!B:D,3,FALSE))*(12/(Z260*12+AB260)))</f>
        <v>#VALUE!</v>
      </c>
      <c r="BB260" s="2" t="e">
        <f t="shared" ref="BB260:BB323" si="51">BA260+AM260</f>
        <v>#VALUE!</v>
      </c>
      <c r="BC260" s="2">
        <f t="shared" ref="BC260:BC323" si="52">Z260*12+AB260</f>
        <v>0</v>
      </c>
      <c r="BD260" s="2" t="e">
        <f t="shared" ref="BD260:BD323" si="53">(2015-LEFT(AD260,4))*12+(12-MID(AD260,5,2))+1+11</f>
        <v>#VALUE!</v>
      </c>
      <c r="BE260" s="4" t="e">
        <f t="shared" ref="BE260:BE323" si="54">IF(BD260-BC260&gt;12,"否","是")</f>
        <v>#VALUE!</v>
      </c>
      <c r="BF260" s="56" t="e">
        <f t="shared" ref="BF260:BF323" si="55">ABS(IF(BE260="否",0,IF(BC260&gt;=BD260,AI260/11,AI260/(BC260-BD260+11))))</f>
        <v>#VALUE!</v>
      </c>
      <c r="BG260" s="56" t="e">
        <f>IF(BE260="否",0,AF260*(1-VLOOKUP(X260,折旧码!B:D,3,FALSE))/BC260)</f>
        <v>#VALUE!</v>
      </c>
      <c r="BH260" s="56" t="e">
        <f t="shared" ref="BH260:BH323" si="56">BG260-BF260</f>
        <v>#VALUE!</v>
      </c>
      <c r="BI260" s="4" t="e">
        <f>IF(OR(BE260="否",BC260&lt;=BD260),ROUND(AF260-ABS(AG260)-ABS(AI260)-AF260*VLOOKUP(X260,折旧码!B:D,3,FALSE),2)=0,ROUND(AF260-ABS(AG260)-ABS(AI260)-AF260*VLOOKUP(X260,折旧码!B:D,3,FALSE),2)&lt;&gt;0)</f>
        <v>#VALUE!</v>
      </c>
      <c r="BJ260" s="4" t="e">
        <f>ROUND(AF260-ABS(AG260)-ABS(AI260)-AF260*VLOOKUP(X260,折旧码!B:D,3,FALSE),2)</f>
        <v>#N/A</v>
      </c>
    </row>
    <row r="261" spans="1:62" ht="17.25" x14ac:dyDescent="0.35">
      <c r="A261" s="3"/>
      <c r="B261" s="3"/>
      <c r="C261" s="3"/>
      <c r="D261" s="3"/>
      <c r="E261" s="3"/>
      <c r="F261" s="3"/>
      <c r="G261" s="3"/>
      <c r="H261" s="3"/>
      <c r="I261" s="6"/>
      <c r="J261" s="6"/>
      <c r="K261" s="6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14"/>
      <c r="AE261" s="14"/>
      <c r="AF261" s="3"/>
      <c r="AG261" s="3"/>
      <c r="AH261" s="3"/>
      <c r="AI261" s="3"/>
      <c r="AJ261" s="3"/>
      <c r="AK261" s="3"/>
      <c r="AL261" s="3"/>
      <c r="AM261" s="3"/>
      <c r="AN261" s="4" t="b">
        <f>COUNTIF(资产分类!B:B,以前年度!A261)=1</f>
        <v>0</v>
      </c>
      <c r="AO261" s="4" t="b">
        <f>COUNTIF(单位编码!C:C,H261)=1</f>
        <v>0</v>
      </c>
      <c r="AP261" s="4" t="e">
        <f t="shared" si="47"/>
        <v>#VALUE!</v>
      </c>
      <c r="AQ261" s="4" t="b">
        <f>COUNTIF(业务范围!B:B,以前年度!L261)=1</f>
        <v>0</v>
      </c>
      <c r="AR261" s="4" t="b">
        <f>COUNTIF(成本中心!B:B,以前年度!M261)=1</f>
        <v>0</v>
      </c>
      <c r="AS261" s="4" t="b">
        <f>COUNTIF(成本中心!B:B,以前年度!N261)=1</f>
        <v>0</v>
      </c>
      <c r="AT261" s="4" t="b">
        <f>COUNTIF(资产状态!B:B,Q261)=1</f>
        <v>0</v>
      </c>
      <c r="AU261" s="4" t="b">
        <f>COUNTIF(资产增加、减少方式!B:C,以前年度!R261)=1</f>
        <v>0</v>
      </c>
      <c r="AV261" s="4" t="b">
        <f t="shared" si="48"/>
        <v>1</v>
      </c>
      <c r="AW261" s="4" t="b">
        <f>COUNTIF(折旧码!B:B,以前年度!X261)=1</f>
        <v>0</v>
      </c>
      <c r="AX261" s="5" t="b">
        <f t="shared" si="49"/>
        <v>0</v>
      </c>
      <c r="AY261" s="59" t="e">
        <f>IF(((2015-LEFT(AD261,4))*12+12-MID(AD261,5,2)+1)/(Z261*12+AB261)&gt;1,AF261*(1-VLOOKUP(X261,折旧码!B:D,3,FALSE)),AF261*(1-VLOOKUP(X261,折旧码!B:D,3,FALSE))*((2015-LEFT(AD261,4))*12+12-MID(AD261,5,2)+1)/(Z261*12+AB261))</f>
        <v>#VALUE!</v>
      </c>
      <c r="AZ261" s="60" t="e">
        <f t="shared" si="50"/>
        <v>#VALUE!</v>
      </c>
      <c r="BA261" s="5" t="e">
        <f>IF(((2015-LEFT(AD261,4))*12+12-MID(AD261,5,2)+1)/(Z261*12+AB261)&gt;1,0, AF261*(1-VLOOKUP(X261,折旧码!B:D,3,FALSE))*(12/(Z261*12+AB261)))</f>
        <v>#VALUE!</v>
      </c>
      <c r="BB261" s="2" t="e">
        <f t="shared" si="51"/>
        <v>#VALUE!</v>
      </c>
      <c r="BC261" s="2">
        <f t="shared" si="52"/>
        <v>0</v>
      </c>
      <c r="BD261" s="2" t="e">
        <f t="shared" si="53"/>
        <v>#VALUE!</v>
      </c>
      <c r="BE261" s="4" t="e">
        <f t="shared" si="54"/>
        <v>#VALUE!</v>
      </c>
      <c r="BF261" s="56" t="e">
        <f t="shared" si="55"/>
        <v>#VALUE!</v>
      </c>
      <c r="BG261" s="56" t="e">
        <f>IF(BE261="否",0,AF261*(1-VLOOKUP(X261,折旧码!B:D,3,FALSE))/BC261)</f>
        <v>#VALUE!</v>
      </c>
      <c r="BH261" s="56" t="e">
        <f t="shared" si="56"/>
        <v>#VALUE!</v>
      </c>
      <c r="BI261" s="4" t="e">
        <f>IF(OR(BE261="否",BC261&lt;=BD261),ROUND(AF261-ABS(AG261)-ABS(AI261)-AF261*VLOOKUP(X261,折旧码!B:D,3,FALSE),2)=0,ROUND(AF261-ABS(AG261)-ABS(AI261)-AF261*VLOOKUP(X261,折旧码!B:D,3,FALSE),2)&lt;&gt;0)</f>
        <v>#VALUE!</v>
      </c>
      <c r="BJ261" s="4" t="e">
        <f>ROUND(AF261-ABS(AG261)-ABS(AI261)-AF261*VLOOKUP(X261,折旧码!B:D,3,FALSE),2)</f>
        <v>#N/A</v>
      </c>
    </row>
    <row r="262" spans="1:62" ht="17.25" x14ac:dyDescent="0.35">
      <c r="A262" s="3"/>
      <c r="B262" s="3"/>
      <c r="C262" s="3"/>
      <c r="D262" s="3"/>
      <c r="E262" s="3"/>
      <c r="F262" s="3"/>
      <c r="G262" s="3"/>
      <c r="H262" s="3"/>
      <c r="I262" s="6"/>
      <c r="J262" s="6"/>
      <c r="K262" s="6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14"/>
      <c r="AE262" s="14"/>
      <c r="AF262" s="3"/>
      <c r="AG262" s="3"/>
      <c r="AH262" s="3"/>
      <c r="AI262" s="3"/>
      <c r="AJ262" s="3"/>
      <c r="AK262" s="3"/>
      <c r="AL262" s="3"/>
      <c r="AM262" s="3"/>
      <c r="AN262" s="4" t="b">
        <f>COUNTIF(资产分类!B:B,以前年度!A262)=1</f>
        <v>0</v>
      </c>
      <c r="AO262" s="4" t="b">
        <f>COUNTIF(单位编码!C:C,H262)=1</f>
        <v>0</v>
      </c>
      <c r="AP262" s="4" t="e">
        <f t="shared" si="47"/>
        <v>#VALUE!</v>
      </c>
      <c r="AQ262" s="4" t="b">
        <f>COUNTIF(业务范围!B:B,以前年度!L262)=1</f>
        <v>0</v>
      </c>
      <c r="AR262" s="4" t="b">
        <f>COUNTIF(成本中心!B:B,以前年度!M262)=1</f>
        <v>0</v>
      </c>
      <c r="AS262" s="4" t="b">
        <f>COUNTIF(成本中心!B:B,以前年度!N262)=1</f>
        <v>0</v>
      </c>
      <c r="AT262" s="4" t="b">
        <f>COUNTIF(资产状态!B:B,Q262)=1</f>
        <v>0</v>
      </c>
      <c r="AU262" s="4" t="b">
        <f>COUNTIF(资产增加、减少方式!B:C,以前年度!R262)=1</f>
        <v>0</v>
      </c>
      <c r="AV262" s="4" t="b">
        <f t="shared" si="48"/>
        <v>1</v>
      </c>
      <c r="AW262" s="4" t="b">
        <f>COUNTIF(折旧码!B:B,以前年度!X262)=1</f>
        <v>0</v>
      </c>
      <c r="AX262" s="5" t="b">
        <f t="shared" si="49"/>
        <v>0</v>
      </c>
      <c r="AY262" s="59" t="e">
        <f>IF(((2015-LEFT(AD262,4))*12+12-MID(AD262,5,2)+1)/(Z262*12+AB262)&gt;1,AF262*(1-VLOOKUP(X262,折旧码!B:D,3,FALSE)),AF262*(1-VLOOKUP(X262,折旧码!B:D,3,FALSE))*((2015-LEFT(AD262,4))*12+12-MID(AD262,5,2)+1)/(Z262*12+AB262))</f>
        <v>#VALUE!</v>
      </c>
      <c r="AZ262" s="60" t="e">
        <f t="shared" si="50"/>
        <v>#VALUE!</v>
      </c>
      <c r="BA262" s="5" t="e">
        <f>IF(((2015-LEFT(AD262,4))*12+12-MID(AD262,5,2)+1)/(Z262*12+AB262)&gt;1,0, AF262*(1-VLOOKUP(X262,折旧码!B:D,3,FALSE))*(12/(Z262*12+AB262)))</f>
        <v>#VALUE!</v>
      </c>
      <c r="BB262" s="2" t="e">
        <f t="shared" si="51"/>
        <v>#VALUE!</v>
      </c>
      <c r="BC262" s="2">
        <f t="shared" si="52"/>
        <v>0</v>
      </c>
      <c r="BD262" s="2" t="e">
        <f t="shared" si="53"/>
        <v>#VALUE!</v>
      </c>
      <c r="BE262" s="4" t="e">
        <f t="shared" si="54"/>
        <v>#VALUE!</v>
      </c>
      <c r="BF262" s="56" t="e">
        <f t="shared" si="55"/>
        <v>#VALUE!</v>
      </c>
      <c r="BG262" s="56" t="e">
        <f>IF(BE262="否",0,AF262*(1-VLOOKUP(X262,折旧码!B:D,3,FALSE))/BC262)</f>
        <v>#VALUE!</v>
      </c>
      <c r="BH262" s="56" t="e">
        <f t="shared" si="56"/>
        <v>#VALUE!</v>
      </c>
      <c r="BI262" s="4" t="e">
        <f>IF(OR(BE262="否",BC262&lt;=BD262),ROUND(AF262-ABS(AG262)-ABS(AI262)-AF262*VLOOKUP(X262,折旧码!B:D,3,FALSE),2)=0,ROUND(AF262-ABS(AG262)-ABS(AI262)-AF262*VLOOKUP(X262,折旧码!B:D,3,FALSE),2)&lt;&gt;0)</f>
        <v>#VALUE!</v>
      </c>
      <c r="BJ262" s="4" t="e">
        <f>ROUND(AF262-ABS(AG262)-ABS(AI262)-AF262*VLOOKUP(X262,折旧码!B:D,3,FALSE),2)</f>
        <v>#N/A</v>
      </c>
    </row>
    <row r="263" spans="1:62" ht="17.25" x14ac:dyDescent="0.35">
      <c r="A263" s="3"/>
      <c r="B263" s="3"/>
      <c r="C263" s="3"/>
      <c r="D263" s="3"/>
      <c r="E263" s="3"/>
      <c r="F263" s="3"/>
      <c r="G263" s="3"/>
      <c r="H263" s="3"/>
      <c r="I263" s="6"/>
      <c r="J263" s="6"/>
      <c r="K263" s="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14"/>
      <c r="AE263" s="14"/>
      <c r="AF263" s="3"/>
      <c r="AG263" s="3"/>
      <c r="AH263" s="3"/>
      <c r="AI263" s="3"/>
      <c r="AJ263" s="3"/>
      <c r="AK263" s="3"/>
      <c r="AL263" s="3"/>
      <c r="AM263" s="3"/>
      <c r="AN263" s="4" t="b">
        <f>COUNTIF(资产分类!B:B,以前年度!A263)=1</f>
        <v>0</v>
      </c>
      <c r="AO263" s="4" t="b">
        <f>COUNTIF(单位编码!C:C,H263)=1</f>
        <v>0</v>
      </c>
      <c r="AP263" s="4" t="e">
        <f t="shared" si="47"/>
        <v>#VALUE!</v>
      </c>
      <c r="AQ263" s="4" t="b">
        <f>COUNTIF(业务范围!B:B,以前年度!L263)=1</f>
        <v>0</v>
      </c>
      <c r="AR263" s="4" t="b">
        <f>COUNTIF(成本中心!B:B,以前年度!M263)=1</f>
        <v>0</v>
      </c>
      <c r="AS263" s="4" t="b">
        <f>COUNTIF(成本中心!B:B,以前年度!N263)=1</f>
        <v>0</v>
      </c>
      <c r="AT263" s="4" t="b">
        <f>COUNTIF(资产状态!B:B,Q263)=1</f>
        <v>0</v>
      </c>
      <c r="AU263" s="4" t="b">
        <f>COUNTIF(资产增加、减少方式!B:C,以前年度!R263)=1</f>
        <v>0</v>
      </c>
      <c r="AV263" s="4" t="b">
        <f t="shared" si="48"/>
        <v>1</v>
      </c>
      <c r="AW263" s="4" t="b">
        <f>COUNTIF(折旧码!B:B,以前年度!X263)=1</f>
        <v>0</v>
      </c>
      <c r="AX263" s="5" t="b">
        <f t="shared" si="49"/>
        <v>0</v>
      </c>
      <c r="AY263" s="59" t="e">
        <f>IF(((2015-LEFT(AD263,4))*12+12-MID(AD263,5,2)+1)/(Z263*12+AB263)&gt;1,AF263*(1-VLOOKUP(X263,折旧码!B:D,3,FALSE)),AF263*(1-VLOOKUP(X263,折旧码!B:D,3,FALSE))*((2015-LEFT(AD263,4))*12+12-MID(AD263,5,2)+1)/(Z263*12+AB263))</f>
        <v>#VALUE!</v>
      </c>
      <c r="AZ263" s="60" t="e">
        <f t="shared" si="50"/>
        <v>#VALUE!</v>
      </c>
      <c r="BA263" s="5" t="e">
        <f>IF(((2015-LEFT(AD263,4))*12+12-MID(AD263,5,2)+1)/(Z263*12+AB263)&gt;1,0, AF263*(1-VLOOKUP(X263,折旧码!B:D,3,FALSE))*(12/(Z263*12+AB263)))</f>
        <v>#VALUE!</v>
      </c>
      <c r="BB263" s="2" t="e">
        <f t="shared" si="51"/>
        <v>#VALUE!</v>
      </c>
      <c r="BC263" s="2">
        <f t="shared" si="52"/>
        <v>0</v>
      </c>
      <c r="BD263" s="2" t="e">
        <f t="shared" si="53"/>
        <v>#VALUE!</v>
      </c>
      <c r="BE263" s="4" t="e">
        <f t="shared" si="54"/>
        <v>#VALUE!</v>
      </c>
      <c r="BF263" s="56" t="e">
        <f t="shared" si="55"/>
        <v>#VALUE!</v>
      </c>
      <c r="BG263" s="56" t="e">
        <f>IF(BE263="否",0,AF263*(1-VLOOKUP(X263,折旧码!B:D,3,FALSE))/BC263)</f>
        <v>#VALUE!</v>
      </c>
      <c r="BH263" s="56" t="e">
        <f t="shared" si="56"/>
        <v>#VALUE!</v>
      </c>
      <c r="BI263" s="4" t="e">
        <f>IF(OR(BE263="否",BC263&lt;=BD263),ROUND(AF263-ABS(AG263)-ABS(AI263)-AF263*VLOOKUP(X263,折旧码!B:D,3,FALSE),2)=0,ROUND(AF263-ABS(AG263)-ABS(AI263)-AF263*VLOOKUP(X263,折旧码!B:D,3,FALSE),2)&lt;&gt;0)</f>
        <v>#VALUE!</v>
      </c>
      <c r="BJ263" s="4" t="e">
        <f>ROUND(AF263-ABS(AG263)-ABS(AI263)-AF263*VLOOKUP(X263,折旧码!B:D,3,FALSE),2)</f>
        <v>#N/A</v>
      </c>
    </row>
    <row r="264" spans="1:62" ht="17.25" x14ac:dyDescent="0.35">
      <c r="A264" s="3"/>
      <c r="B264" s="3"/>
      <c r="C264" s="3"/>
      <c r="D264" s="3"/>
      <c r="E264" s="3"/>
      <c r="F264" s="3"/>
      <c r="G264" s="3"/>
      <c r="H264" s="3"/>
      <c r="I264" s="6"/>
      <c r="J264" s="6"/>
      <c r="K264" s="6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14"/>
      <c r="AE264" s="14"/>
      <c r="AF264" s="3"/>
      <c r="AG264" s="3"/>
      <c r="AH264" s="3"/>
      <c r="AI264" s="3"/>
      <c r="AJ264" s="3"/>
      <c r="AK264" s="3"/>
      <c r="AL264" s="3"/>
      <c r="AM264" s="3"/>
      <c r="AN264" s="4" t="b">
        <f>COUNTIF(资产分类!B:B,以前年度!A264)=1</f>
        <v>0</v>
      </c>
      <c r="AO264" s="4" t="b">
        <f>COUNTIF(单位编码!C:C,H264)=1</f>
        <v>0</v>
      </c>
      <c r="AP264" s="4" t="e">
        <f t="shared" si="47"/>
        <v>#VALUE!</v>
      </c>
      <c r="AQ264" s="4" t="b">
        <f>COUNTIF(业务范围!B:B,以前年度!L264)=1</f>
        <v>0</v>
      </c>
      <c r="AR264" s="4" t="b">
        <f>COUNTIF(成本中心!B:B,以前年度!M264)=1</f>
        <v>0</v>
      </c>
      <c r="AS264" s="4" t="b">
        <f>COUNTIF(成本中心!B:B,以前年度!N264)=1</f>
        <v>0</v>
      </c>
      <c r="AT264" s="4" t="b">
        <f>COUNTIF(资产状态!B:B,Q264)=1</f>
        <v>0</v>
      </c>
      <c r="AU264" s="4" t="b">
        <f>COUNTIF(资产增加、减少方式!B:C,以前年度!R264)=1</f>
        <v>0</v>
      </c>
      <c r="AV264" s="4" t="b">
        <f t="shared" si="48"/>
        <v>1</v>
      </c>
      <c r="AW264" s="4" t="b">
        <f>COUNTIF(折旧码!B:B,以前年度!X264)=1</f>
        <v>0</v>
      </c>
      <c r="AX264" s="5" t="b">
        <f t="shared" si="49"/>
        <v>0</v>
      </c>
      <c r="AY264" s="59" t="e">
        <f>IF(((2015-LEFT(AD264,4))*12+12-MID(AD264,5,2)+1)/(Z264*12+AB264)&gt;1,AF264*(1-VLOOKUP(X264,折旧码!B:D,3,FALSE)),AF264*(1-VLOOKUP(X264,折旧码!B:D,3,FALSE))*((2015-LEFT(AD264,4))*12+12-MID(AD264,5,2)+1)/(Z264*12+AB264))</f>
        <v>#VALUE!</v>
      </c>
      <c r="AZ264" s="60" t="e">
        <f t="shared" si="50"/>
        <v>#VALUE!</v>
      </c>
      <c r="BA264" s="5" t="e">
        <f>IF(((2015-LEFT(AD264,4))*12+12-MID(AD264,5,2)+1)/(Z264*12+AB264)&gt;1,0, AF264*(1-VLOOKUP(X264,折旧码!B:D,3,FALSE))*(12/(Z264*12+AB264)))</f>
        <v>#VALUE!</v>
      </c>
      <c r="BB264" s="2" t="e">
        <f t="shared" si="51"/>
        <v>#VALUE!</v>
      </c>
      <c r="BC264" s="2">
        <f t="shared" si="52"/>
        <v>0</v>
      </c>
      <c r="BD264" s="2" t="e">
        <f t="shared" si="53"/>
        <v>#VALUE!</v>
      </c>
      <c r="BE264" s="4" t="e">
        <f t="shared" si="54"/>
        <v>#VALUE!</v>
      </c>
      <c r="BF264" s="56" t="e">
        <f t="shared" si="55"/>
        <v>#VALUE!</v>
      </c>
      <c r="BG264" s="56" t="e">
        <f>IF(BE264="否",0,AF264*(1-VLOOKUP(X264,折旧码!B:D,3,FALSE))/BC264)</f>
        <v>#VALUE!</v>
      </c>
      <c r="BH264" s="56" t="e">
        <f t="shared" si="56"/>
        <v>#VALUE!</v>
      </c>
      <c r="BI264" s="4" t="e">
        <f>IF(OR(BE264="否",BC264&lt;=BD264),ROUND(AF264-ABS(AG264)-ABS(AI264)-AF264*VLOOKUP(X264,折旧码!B:D,3,FALSE),2)=0,ROUND(AF264-ABS(AG264)-ABS(AI264)-AF264*VLOOKUP(X264,折旧码!B:D,3,FALSE),2)&lt;&gt;0)</f>
        <v>#VALUE!</v>
      </c>
      <c r="BJ264" s="4" t="e">
        <f>ROUND(AF264-ABS(AG264)-ABS(AI264)-AF264*VLOOKUP(X264,折旧码!B:D,3,FALSE),2)</f>
        <v>#N/A</v>
      </c>
    </row>
    <row r="265" spans="1:62" ht="17.25" x14ac:dyDescent="0.35">
      <c r="A265" s="3"/>
      <c r="B265" s="3"/>
      <c r="C265" s="3"/>
      <c r="D265" s="3"/>
      <c r="E265" s="3"/>
      <c r="F265" s="3"/>
      <c r="G265" s="3"/>
      <c r="H265" s="3"/>
      <c r="I265" s="6"/>
      <c r="J265" s="6"/>
      <c r="K265" s="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14"/>
      <c r="AE265" s="14"/>
      <c r="AF265" s="3"/>
      <c r="AG265" s="3"/>
      <c r="AH265" s="3"/>
      <c r="AI265" s="3"/>
      <c r="AJ265" s="3"/>
      <c r="AK265" s="3"/>
      <c r="AL265" s="3"/>
      <c r="AM265" s="3"/>
      <c r="AN265" s="4" t="b">
        <f>COUNTIF(资产分类!B:B,以前年度!A265)=1</f>
        <v>0</v>
      </c>
      <c r="AO265" s="4" t="b">
        <f>COUNTIF(单位编码!C:C,H265)=1</f>
        <v>0</v>
      </c>
      <c r="AP265" s="4" t="e">
        <f t="shared" si="47"/>
        <v>#VALUE!</v>
      </c>
      <c r="AQ265" s="4" t="b">
        <f>COUNTIF(业务范围!B:B,以前年度!L265)=1</f>
        <v>0</v>
      </c>
      <c r="AR265" s="4" t="b">
        <f>COUNTIF(成本中心!B:B,以前年度!M265)=1</f>
        <v>0</v>
      </c>
      <c r="AS265" s="4" t="b">
        <f>COUNTIF(成本中心!B:B,以前年度!N265)=1</f>
        <v>0</v>
      </c>
      <c r="AT265" s="4" t="b">
        <f>COUNTIF(资产状态!B:B,Q265)=1</f>
        <v>0</v>
      </c>
      <c r="AU265" s="4" t="b">
        <f>COUNTIF(资产增加、减少方式!B:C,以前年度!R265)=1</f>
        <v>0</v>
      </c>
      <c r="AV265" s="4" t="b">
        <f t="shared" si="48"/>
        <v>1</v>
      </c>
      <c r="AW265" s="4" t="b">
        <f>COUNTIF(折旧码!B:B,以前年度!X265)=1</f>
        <v>0</v>
      </c>
      <c r="AX265" s="5" t="b">
        <f t="shared" si="49"/>
        <v>0</v>
      </c>
      <c r="AY265" s="59" t="e">
        <f>IF(((2015-LEFT(AD265,4))*12+12-MID(AD265,5,2)+1)/(Z265*12+AB265)&gt;1,AF265*(1-VLOOKUP(X265,折旧码!B:D,3,FALSE)),AF265*(1-VLOOKUP(X265,折旧码!B:D,3,FALSE))*((2015-LEFT(AD265,4))*12+12-MID(AD265,5,2)+1)/(Z265*12+AB265))</f>
        <v>#VALUE!</v>
      </c>
      <c r="AZ265" s="60" t="e">
        <f t="shared" si="50"/>
        <v>#VALUE!</v>
      </c>
      <c r="BA265" s="5" t="e">
        <f>IF(((2015-LEFT(AD265,4))*12+12-MID(AD265,5,2)+1)/(Z265*12+AB265)&gt;1,0, AF265*(1-VLOOKUP(X265,折旧码!B:D,3,FALSE))*(12/(Z265*12+AB265)))</f>
        <v>#VALUE!</v>
      </c>
      <c r="BB265" s="2" t="e">
        <f t="shared" si="51"/>
        <v>#VALUE!</v>
      </c>
      <c r="BC265" s="2">
        <f t="shared" si="52"/>
        <v>0</v>
      </c>
      <c r="BD265" s="2" t="e">
        <f t="shared" si="53"/>
        <v>#VALUE!</v>
      </c>
      <c r="BE265" s="4" t="e">
        <f t="shared" si="54"/>
        <v>#VALUE!</v>
      </c>
      <c r="BF265" s="56" t="e">
        <f t="shared" si="55"/>
        <v>#VALUE!</v>
      </c>
      <c r="BG265" s="56" t="e">
        <f>IF(BE265="否",0,AF265*(1-VLOOKUP(X265,折旧码!B:D,3,FALSE))/BC265)</f>
        <v>#VALUE!</v>
      </c>
      <c r="BH265" s="56" t="e">
        <f t="shared" si="56"/>
        <v>#VALUE!</v>
      </c>
      <c r="BI265" s="4" t="e">
        <f>IF(OR(BE265="否",BC265&lt;=BD265),ROUND(AF265-ABS(AG265)-ABS(AI265)-AF265*VLOOKUP(X265,折旧码!B:D,3,FALSE),2)=0,ROUND(AF265-ABS(AG265)-ABS(AI265)-AF265*VLOOKUP(X265,折旧码!B:D,3,FALSE),2)&lt;&gt;0)</f>
        <v>#VALUE!</v>
      </c>
      <c r="BJ265" s="4" t="e">
        <f>ROUND(AF265-ABS(AG265)-ABS(AI265)-AF265*VLOOKUP(X265,折旧码!B:D,3,FALSE),2)</f>
        <v>#N/A</v>
      </c>
    </row>
    <row r="266" spans="1:62" ht="17.25" x14ac:dyDescent="0.35">
      <c r="A266" s="3"/>
      <c r="B266" s="3"/>
      <c r="C266" s="3"/>
      <c r="D266" s="3"/>
      <c r="E266" s="3"/>
      <c r="F266" s="3"/>
      <c r="G266" s="3"/>
      <c r="H266" s="3"/>
      <c r="I266" s="6"/>
      <c r="J266" s="6"/>
      <c r="K266" s="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14"/>
      <c r="AE266" s="14"/>
      <c r="AF266" s="3"/>
      <c r="AG266" s="3"/>
      <c r="AH266" s="3"/>
      <c r="AI266" s="3"/>
      <c r="AJ266" s="3"/>
      <c r="AK266" s="3"/>
      <c r="AL266" s="3"/>
      <c r="AM266" s="3"/>
      <c r="AN266" s="4" t="b">
        <f>COUNTIF(资产分类!B:B,以前年度!A266)=1</f>
        <v>0</v>
      </c>
      <c r="AO266" s="4" t="b">
        <f>COUNTIF(单位编码!C:C,H266)=1</f>
        <v>0</v>
      </c>
      <c r="AP266" s="4" t="e">
        <f t="shared" si="47"/>
        <v>#VALUE!</v>
      </c>
      <c r="AQ266" s="4" t="b">
        <f>COUNTIF(业务范围!B:B,以前年度!L266)=1</f>
        <v>0</v>
      </c>
      <c r="AR266" s="4" t="b">
        <f>COUNTIF(成本中心!B:B,以前年度!M266)=1</f>
        <v>0</v>
      </c>
      <c r="AS266" s="4" t="b">
        <f>COUNTIF(成本中心!B:B,以前年度!N266)=1</f>
        <v>0</v>
      </c>
      <c r="AT266" s="4" t="b">
        <f>COUNTIF(资产状态!B:B,Q266)=1</f>
        <v>0</v>
      </c>
      <c r="AU266" s="4" t="b">
        <f>COUNTIF(资产增加、减少方式!B:C,以前年度!R266)=1</f>
        <v>0</v>
      </c>
      <c r="AV266" s="4" t="b">
        <f t="shared" si="48"/>
        <v>1</v>
      </c>
      <c r="AW266" s="4" t="b">
        <f>COUNTIF(折旧码!B:B,以前年度!X266)=1</f>
        <v>0</v>
      </c>
      <c r="AX266" s="5" t="b">
        <f t="shared" si="49"/>
        <v>0</v>
      </c>
      <c r="AY266" s="59" t="e">
        <f>IF(((2015-LEFT(AD266,4))*12+12-MID(AD266,5,2)+1)/(Z266*12+AB266)&gt;1,AF266*(1-VLOOKUP(X266,折旧码!B:D,3,FALSE)),AF266*(1-VLOOKUP(X266,折旧码!B:D,3,FALSE))*((2015-LEFT(AD266,4))*12+12-MID(AD266,5,2)+1)/(Z266*12+AB266))</f>
        <v>#VALUE!</v>
      </c>
      <c r="AZ266" s="60" t="e">
        <f t="shared" si="50"/>
        <v>#VALUE!</v>
      </c>
      <c r="BA266" s="5" t="e">
        <f>IF(((2015-LEFT(AD266,4))*12+12-MID(AD266,5,2)+1)/(Z266*12+AB266)&gt;1,0, AF266*(1-VLOOKUP(X266,折旧码!B:D,3,FALSE))*(12/(Z266*12+AB266)))</f>
        <v>#VALUE!</v>
      </c>
      <c r="BB266" s="2" t="e">
        <f t="shared" si="51"/>
        <v>#VALUE!</v>
      </c>
      <c r="BC266" s="2">
        <f t="shared" si="52"/>
        <v>0</v>
      </c>
      <c r="BD266" s="2" t="e">
        <f t="shared" si="53"/>
        <v>#VALUE!</v>
      </c>
      <c r="BE266" s="4" t="e">
        <f t="shared" si="54"/>
        <v>#VALUE!</v>
      </c>
      <c r="BF266" s="56" t="e">
        <f t="shared" si="55"/>
        <v>#VALUE!</v>
      </c>
      <c r="BG266" s="56" t="e">
        <f>IF(BE266="否",0,AF266*(1-VLOOKUP(X266,折旧码!B:D,3,FALSE))/BC266)</f>
        <v>#VALUE!</v>
      </c>
      <c r="BH266" s="56" t="e">
        <f t="shared" si="56"/>
        <v>#VALUE!</v>
      </c>
      <c r="BI266" s="4" t="e">
        <f>IF(OR(BE266="否",BC266&lt;=BD266),ROUND(AF266-ABS(AG266)-ABS(AI266)-AF266*VLOOKUP(X266,折旧码!B:D,3,FALSE),2)=0,ROUND(AF266-ABS(AG266)-ABS(AI266)-AF266*VLOOKUP(X266,折旧码!B:D,3,FALSE),2)&lt;&gt;0)</f>
        <v>#VALUE!</v>
      </c>
      <c r="BJ266" s="4" t="e">
        <f>ROUND(AF266-ABS(AG266)-ABS(AI266)-AF266*VLOOKUP(X266,折旧码!B:D,3,FALSE),2)</f>
        <v>#N/A</v>
      </c>
    </row>
    <row r="267" spans="1:62" ht="17.25" x14ac:dyDescent="0.35">
      <c r="A267" s="3"/>
      <c r="B267" s="3"/>
      <c r="C267" s="3"/>
      <c r="D267" s="3"/>
      <c r="E267" s="3"/>
      <c r="F267" s="3"/>
      <c r="G267" s="3"/>
      <c r="H267" s="3"/>
      <c r="I267" s="6"/>
      <c r="J267" s="6"/>
      <c r="K267" s="6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14"/>
      <c r="AE267" s="14"/>
      <c r="AF267" s="3"/>
      <c r="AG267" s="3"/>
      <c r="AH267" s="3"/>
      <c r="AI267" s="3"/>
      <c r="AJ267" s="3"/>
      <c r="AK267" s="3"/>
      <c r="AL267" s="3"/>
      <c r="AM267" s="3"/>
      <c r="AN267" s="4" t="b">
        <f>COUNTIF(资产分类!B:B,以前年度!A267)=1</f>
        <v>0</v>
      </c>
      <c r="AO267" s="4" t="b">
        <f>COUNTIF(单位编码!C:C,H267)=1</f>
        <v>0</v>
      </c>
      <c r="AP267" s="4" t="e">
        <f t="shared" si="47"/>
        <v>#VALUE!</v>
      </c>
      <c r="AQ267" s="4" t="b">
        <f>COUNTIF(业务范围!B:B,以前年度!L267)=1</f>
        <v>0</v>
      </c>
      <c r="AR267" s="4" t="b">
        <f>COUNTIF(成本中心!B:B,以前年度!M267)=1</f>
        <v>0</v>
      </c>
      <c r="AS267" s="4" t="b">
        <f>COUNTIF(成本中心!B:B,以前年度!N267)=1</f>
        <v>0</v>
      </c>
      <c r="AT267" s="4" t="b">
        <f>COUNTIF(资产状态!B:B,Q267)=1</f>
        <v>0</v>
      </c>
      <c r="AU267" s="4" t="b">
        <f>COUNTIF(资产增加、减少方式!B:C,以前年度!R267)=1</f>
        <v>0</v>
      </c>
      <c r="AV267" s="4" t="b">
        <f t="shared" si="48"/>
        <v>1</v>
      </c>
      <c r="AW267" s="4" t="b">
        <f>COUNTIF(折旧码!B:B,以前年度!X267)=1</f>
        <v>0</v>
      </c>
      <c r="AX267" s="5" t="b">
        <f t="shared" si="49"/>
        <v>0</v>
      </c>
      <c r="AY267" s="59" t="e">
        <f>IF(((2015-LEFT(AD267,4))*12+12-MID(AD267,5,2)+1)/(Z267*12+AB267)&gt;1,AF267*(1-VLOOKUP(X267,折旧码!B:D,3,FALSE)),AF267*(1-VLOOKUP(X267,折旧码!B:D,3,FALSE))*((2015-LEFT(AD267,4))*12+12-MID(AD267,5,2)+1)/(Z267*12+AB267))</f>
        <v>#VALUE!</v>
      </c>
      <c r="AZ267" s="60" t="e">
        <f t="shared" si="50"/>
        <v>#VALUE!</v>
      </c>
      <c r="BA267" s="5" t="e">
        <f>IF(((2015-LEFT(AD267,4))*12+12-MID(AD267,5,2)+1)/(Z267*12+AB267)&gt;1,0, AF267*(1-VLOOKUP(X267,折旧码!B:D,3,FALSE))*(12/(Z267*12+AB267)))</f>
        <v>#VALUE!</v>
      </c>
      <c r="BB267" s="2" t="e">
        <f t="shared" si="51"/>
        <v>#VALUE!</v>
      </c>
      <c r="BC267" s="2">
        <f t="shared" si="52"/>
        <v>0</v>
      </c>
      <c r="BD267" s="2" t="e">
        <f t="shared" si="53"/>
        <v>#VALUE!</v>
      </c>
      <c r="BE267" s="4" t="e">
        <f t="shared" si="54"/>
        <v>#VALUE!</v>
      </c>
      <c r="BF267" s="56" t="e">
        <f t="shared" si="55"/>
        <v>#VALUE!</v>
      </c>
      <c r="BG267" s="56" t="e">
        <f>IF(BE267="否",0,AF267*(1-VLOOKUP(X267,折旧码!B:D,3,FALSE))/BC267)</f>
        <v>#VALUE!</v>
      </c>
      <c r="BH267" s="56" t="e">
        <f t="shared" si="56"/>
        <v>#VALUE!</v>
      </c>
      <c r="BI267" s="4" t="e">
        <f>IF(OR(BE267="否",BC267&lt;=BD267),ROUND(AF267-ABS(AG267)-ABS(AI267)-AF267*VLOOKUP(X267,折旧码!B:D,3,FALSE),2)=0,ROUND(AF267-ABS(AG267)-ABS(AI267)-AF267*VLOOKUP(X267,折旧码!B:D,3,FALSE),2)&lt;&gt;0)</f>
        <v>#VALUE!</v>
      </c>
      <c r="BJ267" s="4" t="e">
        <f>ROUND(AF267-ABS(AG267)-ABS(AI267)-AF267*VLOOKUP(X267,折旧码!B:D,3,FALSE),2)</f>
        <v>#N/A</v>
      </c>
    </row>
    <row r="268" spans="1:62" ht="17.25" x14ac:dyDescent="0.35">
      <c r="A268" s="3"/>
      <c r="B268" s="3"/>
      <c r="C268" s="3"/>
      <c r="D268" s="3"/>
      <c r="E268" s="3"/>
      <c r="F268" s="3"/>
      <c r="G268" s="3"/>
      <c r="H268" s="3"/>
      <c r="I268" s="6"/>
      <c r="J268" s="6"/>
      <c r="K268" s="6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14"/>
      <c r="AE268" s="14"/>
      <c r="AF268" s="3"/>
      <c r="AG268" s="3"/>
      <c r="AH268" s="3"/>
      <c r="AI268" s="3"/>
      <c r="AJ268" s="3"/>
      <c r="AK268" s="3"/>
      <c r="AL268" s="3"/>
      <c r="AM268" s="3"/>
      <c r="AN268" s="4" t="b">
        <f>COUNTIF(资产分类!B:B,以前年度!A268)=1</f>
        <v>0</v>
      </c>
      <c r="AO268" s="4" t="b">
        <f>COUNTIF(单位编码!C:C,H268)=1</f>
        <v>0</v>
      </c>
      <c r="AP268" s="4" t="e">
        <f t="shared" si="47"/>
        <v>#VALUE!</v>
      </c>
      <c r="AQ268" s="4" t="b">
        <f>COUNTIF(业务范围!B:B,以前年度!L268)=1</f>
        <v>0</v>
      </c>
      <c r="AR268" s="4" t="b">
        <f>COUNTIF(成本中心!B:B,以前年度!M268)=1</f>
        <v>0</v>
      </c>
      <c r="AS268" s="4" t="b">
        <f>COUNTIF(成本中心!B:B,以前年度!N268)=1</f>
        <v>0</v>
      </c>
      <c r="AT268" s="4" t="b">
        <f>COUNTIF(资产状态!B:B,Q268)=1</f>
        <v>0</v>
      </c>
      <c r="AU268" s="4" t="b">
        <f>COUNTIF(资产增加、减少方式!B:C,以前年度!R268)=1</f>
        <v>0</v>
      </c>
      <c r="AV268" s="4" t="b">
        <f t="shared" si="48"/>
        <v>1</v>
      </c>
      <c r="AW268" s="4" t="b">
        <f>COUNTIF(折旧码!B:B,以前年度!X268)=1</f>
        <v>0</v>
      </c>
      <c r="AX268" s="5" t="b">
        <f t="shared" si="49"/>
        <v>0</v>
      </c>
      <c r="AY268" s="59" t="e">
        <f>IF(((2015-LEFT(AD268,4))*12+12-MID(AD268,5,2)+1)/(Z268*12+AB268)&gt;1,AF268*(1-VLOOKUP(X268,折旧码!B:D,3,FALSE)),AF268*(1-VLOOKUP(X268,折旧码!B:D,3,FALSE))*((2015-LEFT(AD268,4))*12+12-MID(AD268,5,2)+1)/(Z268*12+AB268))</f>
        <v>#VALUE!</v>
      </c>
      <c r="AZ268" s="60" t="e">
        <f t="shared" si="50"/>
        <v>#VALUE!</v>
      </c>
      <c r="BA268" s="5" t="e">
        <f>IF(((2015-LEFT(AD268,4))*12+12-MID(AD268,5,2)+1)/(Z268*12+AB268)&gt;1,0, AF268*(1-VLOOKUP(X268,折旧码!B:D,3,FALSE))*(12/(Z268*12+AB268)))</f>
        <v>#VALUE!</v>
      </c>
      <c r="BB268" s="2" t="e">
        <f t="shared" si="51"/>
        <v>#VALUE!</v>
      </c>
      <c r="BC268" s="2">
        <f t="shared" si="52"/>
        <v>0</v>
      </c>
      <c r="BD268" s="2" t="e">
        <f t="shared" si="53"/>
        <v>#VALUE!</v>
      </c>
      <c r="BE268" s="4" t="e">
        <f t="shared" si="54"/>
        <v>#VALUE!</v>
      </c>
      <c r="BF268" s="56" t="e">
        <f t="shared" si="55"/>
        <v>#VALUE!</v>
      </c>
      <c r="BG268" s="56" t="e">
        <f>IF(BE268="否",0,AF268*(1-VLOOKUP(X268,折旧码!B:D,3,FALSE))/BC268)</f>
        <v>#VALUE!</v>
      </c>
      <c r="BH268" s="56" t="e">
        <f t="shared" si="56"/>
        <v>#VALUE!</v>
      </c>
      <c r="BI268" s="4" t="e">
        <f>IF(OR(BE268="否",BC268&lt;=BD268),ROUND(AF268-ABS(AG268)-ABS(AI268)-AF268*VLOOKUP(X268,折旧码!B:D,3,FALSE),2)=0,ROUND(AF268-ABS(AG268)-ABS(AI268)-AF268*VLOOKUP(X268,折旧码!B:D,3,FALSE),2)&lt;&gt;0)</f>
        <v>#VALUE!</v>
      </c>
      <c r="BJ268" s="4" t="e">
        <f>ROUND(AF268-ABS(AG268)-ABS(AI268)-AF268*VLOOKUP(X268,折旧码!B:D,3,FALSE),2)</f>
        <v>#N/A</v>
      </c>
    </row>
    <row r="269" spans="1:62" ht="17.25" x14ac:dyDescent="0.35">
      <c r="A269" s="3"/>
      <c r="B269" s="3"/>
      <c r="C269" s="3"/>
      <c r="D269" s="3"/>
      <c r="E269" s="3"/>
      <c r="F269" s="3"/>
      <c r="G269" s="3"/>
      <c r="H269" s="3"/>
      <c r="I269" s="6"/>
      <c r="J269" s="6"/>
      <c r="K269" s="6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14"/>
      <c r="AE269" s="14"/>
      <c r="AF269" s="3"/>
      <c r="AG269" s="3"/>
      <c r="AH269" s="3"/>
      <c r="AI269" s="3"/>
      <c r="AJ269" s="3"/>
      <c r="AK269" s="3"/>
      <c r="AL269" s="3"/>
      <c r="AM269" s="3"/>
      <c r="AN269" s="4" t="b">
        <f>COUNTIF(资产分类!B:B,以前年度!A269)=1</f>
        <v>0</v>
      </c>
      <c r="AO269" s="4" t="b">
        <f>COUNTIF(单位编码!C:C,H269)=1</f>
        <v>0</v>
      </c>
      <c r="AP269" s="4" t="e">
        <f t="shared" si="47"/>
        <v>#VALUE!</v>
      </c>
      <c r="AQ269" s="4" t="b">
        <f>COUNTIF(业务范围!B:B,以前年度!L269)=1</f>
        <v>0</v>
      </c>
      <c r="AR269" s="4" t="b">
        <f>COUNTIF(成本中心!B:B,以前年度!M269)=1</f>
        <v>0</v>
      </c>
      <c r="AS269" s="4" t="b">
        <f>COUNTIF(成本中心!B:B,以前年度!N269)=1</f>
        <v>0</v>
      </c>
      <c r="AT269" s="4" t="b">
        <f>COUNTIF(资产状态!B:B,Q269)=1</f>
        <v>0</v>
      </c>
      <c r="AU269" s="4" t="b">
        <f>COUNTIF(资产增加、减少方式!B:C,以前年度!R269)=1</f>
        <v>0</v>
      </c>
      <c r="AV269" s="4" t="b">
        <f t="shared" si="48"/>
        <v>1</v>
      </c>
      <c r="AW269" s="4" t="b">
        <f>COUNTIF(折旧码!B:B,以前年度!X269)=1</f>
        <v>0</v>
      </c>
      <c r="AX269" s="5" t="b">
        <f t="shared" si="49"/>
        <v>0</v>
      </c>
      <c r="AY269" s="59" t="e">
        <f>IF(((2015-LEFT(AD269,4))*12+12-MID(AD269,5,2)+1)/(Z269*12+AB269)&gt;1,AF269*(1-VLOOKUP(X269,折旧码!B:D,3,FALSE)),AF269*(1-VLOOKUP(X269,折旧码!B:D,3,FALSE))*((2015-LEFT(AD269,4))*12+12-MID(AD269,5,2)+1)/(Z269*12+AB269))</f>
        <v>#VALUE!</v>
      </c>
      <c r="AZ269" s="60" t="e">
        <f t="shared" si="50"/>
        <v>#VALUE!</v>
      </c>
      <c r="BA269" s="5" t="e">
        <f>IF(((2015-LEFT(AD269,4))*12+12-MID(AD269,5,2)+1)/(Z269*12+AB269)&gt;1,0, AF269*(1-VLOOKUP(X269,折旧码!B:D,3,FALSE))*(12/(Z269*12+AB269)))</f>
        <v>#VALUE!</v>
      </c>
      <c r="BB269" s="2" t="e">
        <f t="shared" si="51"/>
        <v>#VALUE!</v>
      </c>
      <c r="BC269" s="2">
        <f t="shared" si="52"/>
        <v>0</v>
      </c>
      <c r="BD269" s="2" t="e">
        <f t="shared" si="53"/>
        <v>#VALUE!</v>
      </c>
      <c r="BE269" s="4" t="e">
        <f t="shared" si="54"/>
        <v>#VALUE!</v>
      </c>
      <c r="BF269" s="56" t="e">
        <f t="shared" si="55"/>
        <v>#VALUE!</v>
      </c>
      <c r="BG269" s="56" t="e">
        <f>IF(BE269="否",0,AF269*(1-VLOOKUP(X269,折旧码!B:D,3,FALSE))/BC269)</f>
        <v>#VALUE!</v>
      </c>
      <c r="BH269" s="56" t="e">
        <f t="shared" si="56"/>
        <v>#VALUE!</v>
      </c>
      <c r="BI269" s="4" t="e">
        <f>IF(OR(BE269="否",BC269&lt;=BD269),ROUND(AF269-ABS(AG269)-ABS(AI269)-AF269*VLOOKUP(X269,折旧码!B:D,3,FALSE),2)=0,ROUND(AF269-ABS(AG269)-ABS(AI269)-AF269*VLOOKUP(X269,折旧码!B:D,3,FALSE),2)&lt;&gt;0)</f>
        <v>#VALUE!</v>
      </c>
      <c r="BJ269" s="4" t="e">
        <f>ROUND(AF269-ABS(AG269)-ABS(AI269)-AF269*VLOOKUP(X269,折旧码!B:D,3,FALSE),2)</f>
        <v>#N/A</v>
      </c>
    </row>
    <row r="270" spans="1:62" ht="17.25" x14ac:dyDescent="0.35">
      <c r="A270" s="3"/>
      <c r="B270" s="3"/>
      <c r="C270" s="3"/>
      <c r="D270" s="3"/>
      <c r="E270" s="3"/>
      <c r="F270" s="3"/>
      <c r="G270" s="3"/>
      <c r="H270" s="3"/>
      <c r="I270" s="6"/>
      <c r="J270" s="6"/>
      <c r="K270" s="6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14"/>
      <c r="AE270" s="14"/>
      <c r="AF270" s="3"/>
      <c r="AG270" s="3"/>
      <c r="AH270" s="3"/>
      <c r="AI270" s="3"/>
      <c r="AJ270" s="3"/>
      <c r="AK270" s="3"/>
      <c r="AL270" s="3"/>
      <c r="AM270" s="3"/>
      <c r="AN270" s="4" t="b">
        <f>COUNTIF(资产分类!B:B,以前年度!A270)=1</f>
        <v>0</v>
      </c>
      <c r="AO270" s="4" t="b">
        <f>COUNTIF(单位编码!C:C,H270)=1</f>
        <v>0</v>
      </c>
      <c r="AP270" s="4" t="e">
        <f t="shared" si="47"/>
        <v>#VALUE!</v>
      </c>
      <c r="AQ270" s="4" t="b">
        <f>COUNTIF(业务范围!B:B,以前年度!L270)=1</f>
        <v>0</v>
      </c>
      <c r="AR270" s="4" t="b">
        <f>COUNTIF(成本中心!B:B,以前年度!M270)=1</f>
        <v>0</v>
      </c>
      <c r="AS270" s="4" t="b">
        <f>COUNTIF(成本中心!B:B,以前年度!N270)=1</f>
        <v>0</v>
      </c>
      <c r="AT270" s="4" t="b">
        <f>COUNTIF(资产状态!B:B,Q270)=1</f>
        <v>0</v>
      </c>
      <c r="AU270" s="4" t="b">
        <f>COUNTIF(资产增加、减少方式!B:C,以前年度!R270)=1</f>
        <v>0</v>
      </c>
      <c r="AV270" s="4" t="b">
        <f t="shared" si="48"/>
        <v>1</v>
      </c>
      <c r="AW270" s="4" t="b">
        <f>COUNTIF(折旧码!B:B,以前年度!X270)=1</f>
        <v>0</v>
      </c>
      <c r="AX270" s="5" t="b">
        <f t="shared" si="49"/>
        <v>0</v>
      </c>
      <c r="AY270" s="59" t="e">
        <f>IF(((2015-LEFT(AD270,4))*12+12-MID(AD270,5,2)+1)/(Z270*12+AB270)&gt;1,AF270*(1-VLOOKUP(X270,折旧码!B:D,3,FALSE)),AF270*(1-VLOOKUP(X270,折旧码!B:D,3,FALSE))*((2015-LEFT(AD270,4))*12+12-MID(AD270,5,2)+1)/(Z270*12+AB270))</f>
        <v>#VALUE!</v>
      </c>
      <c r="AZ270" s="60" t="e">
        <f t="shared" si="50"/>
        <v>#VALUE!</v>
      </c>
      <c r="BA270" s="5" t="e">
        <f>IF(((2015-LEFT(AD270,4))*12+12-MID(AD270,5,2)+1)/(Z270*12+AB270)&gt;1,0, AF270*(1-VLOOKUP(X270,折旧码!B:D,3,FALSE))*(12/(Z270*12+AB270)))</f>
        <v>#VALUE!</v>
      </c>
      <c r="BB270" s="2" t="e">
        <f t="shared" si="51"/>
        <v>#VALUE!</v>
      </c>
      <c r="BC270" s="2">
        <f t="shared" si="52"/>
        <v>0</v>
      </c>
      <c r="BD270" s="2" t="e">
        <f t="shared" si="53"/>
        <v>#VALUE!</v>
      </c>
      <c r="BE270" s="4" t="e">
        <f t="shared" si="54"/>
        <v>#VALUE!</v>
      </c>
      <c r="BF270" s="56" t="e">
        <f t="shared" si="55"/>
        <v>#VALUE!</v>
      </c>
      <c r="BG270" s="56" t="e">
        <f>IF(BE270="否",0,AF270*(1-VLOOKUP(X270,折旧码!B:D,3,FALSE))/BC270)</f>
        <v>#VALUE!</v>
      </c>
      <c r="BH270" s="56" t="e">
        <f t="shared" si="56"/>
        <v>#VALUE!</v>
      </c>
      <c r="BI270" s="4" t="e">
        <f>IF(OR(BE270="否",BC270&lt;=BD270),ROUND(AF270-ABS(AG270)-ABS(AI270)-AF270*VLOOKUP(X270,折旧码!B:D,3,FALSE),2)=0,ROUND(AF270-ABS(AG270)-ABS(AI270)-AF270*VLOOKUP(X270,折旧码!B:D,3,FALSE),2)&lt;&gt;0)</f>
        <v>#VALUE!</v>
      </c>
      <c r="BJ270" s="4" t="e">
        <f>ROUND(AF270-ABS(AG270)-ABS(AI270)-AF270*VLOOKUP(X270,折旧码!B:D,3,FALSE),2)</f>
        <v>#N/A</v>
      </c>
    </row>
    <row r="271" spans="1:62" ht="17.25" x14ac:dyDescent="0.35">
      <c r="A271" s="3"/>
      <c r="B271" s="3"/>
      <c r="C271" s="3"/>
      <c r="D271" s="3"/>
      <c r="E271" s="3"/>
      <c r="F271" s="3"/>
      <c r="G271" s="3"/>
      <c r="H271" s="3"/>
      <c r="I271" s="6"/>
      <c r="J271" s="6"/>
      <c r="K271" s="6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14"/>
      <c r="AE271" s="14"/>
      <c r="AF271" s="3"/>
      <c r="AG271" s="3"/>
      <c r="AH271" s="3"/>
      <c r="AI271" s="3"/>
      <c r="AJ271" s="3"/>
      <c r="AK271" s="3"/>
      <c r="AL271" s="3"/>
      <c r="AM271" s="3"/>
      <c r="AN271" s="4" t="b">
        <f>COUNTIF(资产分类!B:B,以前年度!A271)=1</f>
        <v>0</v>
      </c>
      <c r="AO271" s="4" t="b">
        <f>COUNTIF(单位编码!C:C,H271)=1</f>
        <v>0</v>
      </c>
      <c r="AP271" s="4" t="e">
        <f t="shared" si="47"/>
        <v>#VALUE!</v>
      </c>
      <c r="AQ271" s="4" t="b">
        <f>COUNTIF(业务范围!B:B,以前年度!L271)=1</f>
        <v>0</v>
      </c>
      <c r="AR271" s="4" t="b">
        <f>COUNTIF(成本中心!B:B,以前年度!M271)=1</f>
        <v>0</v>
      </c>
      <c r="AS271" s="4" t="b">
        <f>COUNTIF(成本中心!B:B,以前年度!N271)=1</f>
        <v>0</v>
      </c>
      <c r="AT271" s="4" t="b">
        <f>COUNTIF(资产状态!B:B,Q271)=1</f>
        <v>0</v>
      </c>
      <c r="AU271" s="4" t="b">
        <f>COUNTIF(资产增加、减少方式!B:C,以前年度!R271)=1</f>
        <v>0</v>
      </c>
      <c r="AV271" s="4" t="b">
        <f t="shared" si="48"/>
        <v>1</v>
      </c>
      <c r="AW271" s="4" t="b">
        <f>COUNTIF(折旧码!B:B,以前年度!X271)=1</f>
        <v>0</v>
      </c>
      <c r="AX271" s="5" t="b">
        <f t="shared" si="49"/>
        <v>0</v>
      </c>
      <c r="AY271" s="59" t="e">
        <f>IF(((2015-LEFT(AD271,4))*12+12-MID(AD271,5,2)+1)/(Z271*12+AB271)&gt;1,AF271*(1-VLOOKUP(X271,折旧码!B:D,3,FALSE)),AF271*(1-VLOOKUP(X271,折旧码!B:D,3,FALSE))*((2015-LEFT(AD271,4))*12+12-MID(AD271,5,2)+1)/(Z271*12+AB271))</f>
        <v>#VALUE!</v>
      </c>
      <c r="AZ271" s="60" t="e">
        <f t="shared" si="50"/>
        <v>#VALUE!</v>
      </c>
      <c r="BA271" s="5" t="e">
        <f>IF(((2015-LEFT(AD271,4))*12+12-MID(AD271,5,2)+1)/(Z271*12+AB271)&gt;1,0, AF271*(1-VLOOKUP(X271,折旧码!B:D,3,FALSE))*(12/(Z271*12+AB271)))</f>
        <v>#VALUE!</v>
      </c>
      <c r="BB271" s="2" t="e">
        <f t="shared" si="51"/>
        <v>#VALUE!</v>
      </c>
      <c r="BC271" s="2">
        <f t="shared" si="52"/>
        <v>0</v>
      </c>
      <c r="BD271" s="2" t="e">
        <f t="shared" si="53"/>
        <v>#VALUE!</v>
      </c>
      <c r="BE271" s="4" t="e">
        <f t="shared" si="54"/>
        <v>#VALUE!</v>
      </c>
      <c r="BF271" s="56" t="e">
        <f t="shared" si="55"/>
        <v>#VALUE!</v>
      </c>
      <c r="BG271" s="56" t="e">
        <f>IF(BE271="否",0,AF271*(1-VLOOKUP(X271,折旧码!B:D,3,FALSE))/BC271)</f>
        <v>#VALUE!</v>
      </c>
      <c r="BH271" s="56" t="e">
        <f t="shared" si="56"/>
        <v>#VALUE!</v>
      </c>
      <c r="BI271" s="4" t="e">
        <f>IF(OR(BE271="否",BC271&lt;=BD271),ROUND(AF271-ABS(AG271)-ABS(AI271)-AF271*VLOOKUP(X271,折旧码!B:D,3,FALSE),2)=0,ROUND(AF271-ABS(AG271)-ABS(AI271)-AF271*VLOOKUP(X271,折旧码!B:D,3,FALSE),2)&lt;&gt;0)</f>
        <v>#VALUE!</v>
      </c>
      <c r="BJ271" s="4" t="e">
        <f>ROUND(AF271-ABS(AG271)-ABS(AI271)-AF271*VLOOKUP(X271,折旧码!B:D,3,FALSE),2)</f>
        <v>#N/A</v>
      </c>
    </row>
    <row r="272" spans="1:62" ht="17.25" x14ac:dyDescent="0.35">
      <c r="A272" s="3"/>
      <c r="B272" s="3"/>
      <c r="C272" s="3"/>
      <c r="D272" s="3"/>
      <c r="E272" s="3"/>
      <c r="F272" s="3"/>
      <c r="G272" s="3"/>
      <c r="H272" s="3"/>
      <c r="I272" s="6"/>
      <c r="J272" s="6"/>
      <c r="K272" s="6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14"/>
      <c r="AE272" s="14"/>
      <c r="AF272" s="3"/>
      <c r="AG272" s="3"/>
      <c r="AH272" s="3"/>
      <c r="AI272" s="3"/>
      <c r="AJ272" s="3"/>
      <c r="AK272" s="3"/>
      <c r="AL272" s="3"/>
      <c r="AM272" s="3"/>
      <c r="AN272" s="4" t="b">
        <f>COUNTIF(资产分类!B:B,以前年度!A272)=1</f>
        <v>0</v>
      </c>
      <c r="AO272" s="4" t="b">
        <f>COUNTIF(单位编码!C:C,H272)=1</f>
        <v>0</v>
      </c>
      <c r="AP272" s="4" t="e">
        <f t="shared" si="47"/>
        <v>#VALUE!</v>
      </c>
      <c r="AQ272" s="4" t="b">
        <f>COUNTIF(业务范围!B:B,以前年度!L272)=1</f>
        <v>0</v>
      </c>
      <c r="AR272" s="4" t="b">
        <f>COUNTIF(成本中心!B:B,以前年度!M272)=1</f>
        <v>0</v>
      </c>
      <c r="AS272" s="4" t="b">
        <f>COUNTIF(成本中心!B:B,以前年度!N272)=1</f>
        <v>0</v>
      </c>
      <c r="AT272" s="4" t="b">
        <f>COUNTIF(资产状态!B:B,Q272)=1</f>
        <v>0</v>
      </c>
      <c r="AU272" s="4" t="b">
        <f>COUNTIF(资产增加、减少方式!B:C,以前年度!R272)=1</f>
        <v>0</v>
      </c>
      <c r="AV272" s="4" t="b">
        <f t="shared" si="48"/>
        <v>1</v>
      </c>
      <c r="AW272" s="4" t="b">
        <f>COUNTIF(折旧码!B:B,以前年度!X272)=1</f>
        <v>0</v>
      </c>
      <c r="AX272" s="5" t="b">
        <f t="shared" si="49"/>
        <v>0</v>
      </c>
      <c r="AY272" s="59" t="e">
        <f>IF(((2015-LEFT(AD272,4))*12+12-MID(AD272,5,2)+1)/(Z272*12+AB272)&gt;1,AF272*(1-VLOOKUP(X272,折旧码!B:D,3,FALSE)),AF272*(1-VLOOKUP(X272,折旧码!B:D,3,FALSE))*((2015-LEFT(AD272,4))*12+12-MID(AD272,5,2)+1)/(Z272*12+AB272))</f>
        <v>#VALUE!</v>
      </c>
      <c r="AZ272" s="60" t="e">
        <f t="shared" si="50"/>
        <v>#VALUE!</v>
      </c>
      <c r="BA272" s="5" t="e">
        <f>IF(((2015-LEFT(AD272,4))*12+12-MID(AD272,5,2)+1)/(Z272*12+AB272)&gt;1,0, AF272*(1-VLOOKUP(X272,折旧码!B:D,3,FALSE))*(12/(Z272*12+AB272)))</f>
        <v>#VALUE!</v>
      </c>
      <c r="BB272" s="2" t="e">
        <f t="shared" si="51"/>
        <v>#VALUE!</v>
      </c>
      <c r="BC272" s="2">
        <f t="shared" si="52"/>
        <v>0</v>
      </c>
      <c r="BD272" s="2" t="e">
        <f t="shared" si="53"/>
        <v>#VALUE!</v>
      </c>
      <c r="BE272" s="4" t="e">
        <f t="shared" si="54"/>
        <v>#VALUE!</v>
      </c>
      <c r="BF272" s="56" t="e">
        <f t="shared" si="55"/>
        <v>#VALUE!</v>
      </c>
      <c r="BG272" s="56" t="e">
        <f>IF(BE272="否",0,AF272*(1-VLOOKUP(X272,折旧码!B:D,3,FALSE))/BC272)</f>
        <v>#VALUE!</v>
      </c>
      <c r="BH272" s="56" t="e">
        <f t="shared" si="56"/>
        <v>#VALUE!</v>
      </c>
      <c r="BI272" s="4" t="e">
        <f>IF(OR(BE272="否",BC272&lt;=BD272),ROUND(AF272-ABS(AG272)-ABS(AI272)-AF272*VLOOKUP(X272,折旧码!B:D,3,FALSE),2)=0,ROUND(AF272-ABS(AG272)-ABS(AI272)-AF272*VLOOKUP(X272,折旧码!B:D,3,FALSE),2)&lt;&gt;0)</f>
        <v>#VALUE!</v>
      </c>
      <c r="BJ272" s="4" t="e">
        <f>ROUND(AF272-ABS(AG272)-ABS(AI272)-AF272*VLOOKUP(X272,折旧码!B:D,3,FALSE),2)</f>
        <v>#N/A</v>
      </c>
    </row>
    <row r="273" spans="1:62" ht="17.25" x14ac:dyDescent="0.35">
      <c r="A273" s="3"/>
      <c r="B273" s="3"/>
      <c r="C273" s="3"/>
      <c r="D273" s="3"/>
      <c r="E273" s="3"/>
      <c r="F273" s="3"/>
      <c r="G273" s="3"/>
      <c r="H273" s="3"/>
      <c r="I273" s="6"/>
      <c r="J273" s="6"/>
      <c r="K273" s="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14"/>
      <c r="AE273" s="14"/>
      <c r="AF273" s="3"/>
      <c r="AG273" s="3"/>
      <c r="AH273" s="3"/>
      <c r="AI273" s="3"/>
      <c r="AJ273" s="3"/>
      <c r="AK273" s="3"/>
      <c r="AL273" s="3"/>
      <c r="AM273" s="3"/>
      <c r="AN273" s="4" t="b">
        <f>COUNTIF(资产分类!B:B,以前年度!A273)=1</f>
        <v>0</v>
      </c>
      <c r="AO273" s="4" t="b">
        <f>COUNTIF(单位编码!C:C,H273)=1</f>
        <v>0</v>
      </c>
      <c r="AP273" s="4" t="e">
        <f t="shared" si="47"/>
        <v>#VALUE!</v>
      </c>
      <c r="AQ273" s="4" t="b">
        <f>COUNTIF(业务范围!B:B,以前年度!L273)=1</f>
        <v>0</v>
      </c>
      <c r="AR273" s="4" t="b">
        <f>COUNTIF(成本中心!B:B,以前年度!M273)=1</f>
        <v>0</v>
      </c>
      <c r="AS273" s="4" t="b">
        <f>COUNTIF(成本中心!B:B,以前年度!N273)=1</f>
        <v>0</v>
      </c>
      <c r="AT273" s="4" t="b">
        <f>COUNTIF(资产状态!B:B,Q273)=1</f>
        <v>0</v>
      </c>
      <c r="AU273" s="4" t="b">
        <f>COUNTIF(资产增加、减少方式!B:C,以前年度!R273)=1</f>
        <v>0</v>
      </c>
      <c r="AV273" s="4" t="b">
        <f t="shared" si="48"/>
        <v>1</v>
      </c>
      <c r="AW273" s="4" t="b">
        <f>COUNTIF(折旧码!B:B,以前年度!X273)=1</f>
        <v>0</v>
      </c>
      <c r="AX273" s="5" t="b">
        <f t="shared" si="49"/>
        <v>0</v>
      </c>
      <c r="AY273" s="59" t="e">
        <f>IF(((2015-LEFT(AD273,4))*12+12-MID(AD273,5,2)+1)/(Z273*12+AB273)&gt;1,AF273*(1-VLOOKUP(X273,折旧码!B:D,3,FALSE)),AF273*(1-VLOOKUP(X273,折旧码!B:D,3,FALSE))*((2015-LEFT(AD273,4))*12+12-MID(AD273,5,2)+1)/(Z273*12+AB273))</f>
        <v>#VALUE!</v>
      </c>
      <c r="AZ273" s="60" t="e">
        <f t="shared" si="50"/>
        <v>#VALUE!</v>
      </c>
      <c r="BA273" s="5" t="e">
        <f>IF(((2015-LEFT(AD273,4))*12+12-MID(AD273,5,2)+1)/(Z273*12+AB273)&gt;1,0, AF273*(1-VLOOKUP(X273,折旧码!B:D,3,FALSE))*(12/(Z273*12+AB273)))</f>
        <v>#VALUE!</v>
      </c>
      <c r="BB273" s="2" t="e">
        <f t="shared" si="51"/>
        <v>#VALUE!</v>
      </c>
      <c r="BC273" s="2">
        <f t="shared" si="52"/>
        <v>0</v>
      </c>
      <c r="BD273" s="2" t="e">
        <f t="shared" si="53"/>
        <v>#VALUE!</v>
      </c>
      <c r="BE273" s="4" t="e">
        <f t="shared" si="54"/>
        <v>#VALUE!</v>
      </c>
      <c r="BF273" s="56" t="e">
        <f t="shared" si="55"/>
        <v>#VALUE!</v>
      </c>
      <c r="BG273" s="56" t="e">
        <f>IF(BE273="否",0,AF273*(1-VLOOKUP(X273,折旧码!B:D,3,FALSE))/BC273)</f>
        <v>#VALUE!</v>
      </c>
      <c r="BH273" s="56" t="e">
        <f t="shared" si="56"/>
        <v>#VALUE!</v>
      </c>
      <c r="BI273" s="4" t="e">
        <f>IF(OR(BE273="否",BC273&lt;=BD273),ROUND(AF273-ABS(AG273)-ABS(AI273)-AF273*VLOOKUP(X273,折旧码!B:D,3,FALSE),2)=0,ROUND(AF273-ABS(AG273)-ABS(AI273)-AF273*VLOOKUP(X273,折旧码!B:D,3,FALSE),2)&lt;&gt;0)</f>
        <v>#VALUE!</v>
      </c>
      <c r="BJ273" s="4" t="e">
        <f>ROUND(AF273-ABS(AG273)-ABS(AI273)-AF273*VLOOKUP(X273,折旧码!B:D,3,FALSE),2)</f>
        <v>#N/A</v>
      </c>
    </row>
    <row r="274" spans="1:62" ht="17.25" x14ac:dyDescent="0.35">
      <c r="A274" s="3"/>
      <c r="B274" s="3"/>
      <c r="C274" s="3"/>
      <c r="D274" s="3"/>
      <c r="E274" s="3"/>
      <c r="F274" s="3"/>
      <c r="G274" s="3"/>
      <c r="H274" s="3"/>
      <c r="I274" s="6"/>
      <c r="J274" s="6"/>
      <c r="K274" s="6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14"/>
      <c r="AE274" s="14"/>
      <c r="AF274" s="3"/>
      <c r="AG274" s="3"/>
      <c r="AH274" s="3"/>
      <c r="AI274" s="3"/>
      <c r="AJ274" s="3"/>
      <c r="AK274" s="3"/>
      <c r="AL274" s="3"/>
      <c r="AM274" s="3"/>
      <c r="AN274" s="4" t="b">
        <f>COUNTIF(资产分类!B:B,以前年度!A274)=1</f>
        <v>0</v>
      </c>
      <c r="AO274" s="4" t="b">
        <f>COUNTIF(单位编码!C:C,H274)=1</f>
        <v>0</v>
      </c>
      <c r="AP274" s="4" t="e">
        <f t="shared" si="47"/>
        <v>#VALUE!</v>
      </c>
      <c r="AQ274" s="4" t="b">
        <f>COUNTIF(业务范围!B:B,以前年度!L274)=1</f>
        <v>0</v>
      </c>
      <c r="AR274" s="4" t="b">
        <f>COUNTIF(成本中心!B:B,以前年度!M274)=1</f>
        <v>0</v>
      </c>
      <c r="AS274" s="4" t="b">
        <f>COUNTIF(成本中心!B:B,以前年度!N274)=1</f>
        <v>0</v>
      </c>
      <c r="AT274" s="4" t="b">
        <f>COUNTIF(资产状态!B:B,Q274)=1</f>
        <v>0</v>
      </c>
      <c r="AU274" s="4" t="b">
        <f>COUNTIF(资产增加、减少方式!B:C,以前年度!R274)=1</f>
        <v>0</v>
      </c>
      <c r="AV274" s="4" t="b">
        <f t="shared" si="48"/>
        <v>1</v>
      </c>
      <c r="AW274" s="4" t="b">
        <f>COUNTIF(折旧码!B:B,以前年度!X274)=1</f>
        <v>0</v>
      </c>
      <c r="AX274" s="5" t="b">
        <f t="shared" si="49"/>
        <v>0</v>
      </c>
      <c r="AY274" s="59" t="e">
        <f>IF(((2015-LEFT(AD274,4))*12+12-MID(AD274,5,2)+1)/(Z274*12+AB274)&gt;1,AF274*(1-VLOOKUP(X274,折旧码!B:D,3,FALSE)),AF274*(1-VLOOKUP(X274,折旧码!B:D,3,FALSE))*((2015-LEFT(AD274,4))*12+12-MID(AD274,5,2)+1)/(Z274*12+AB274))</f>
        <v>#VALUE!</v>
      </c>
      <c r="AZ274" s="60" t="e">
        <f t="shared" si="50"/>
        <v>#VALUE!</v>
      </c>
      <c r="BA274" s="5" t="e">
        <f>IF(((2015-LEFT(AD274,4))*12+12-MID(AD274,5,2)+1)/(Z274*12+AB274)&gt;1,0, AF274*(1-VLOOKUP(X274,折旧码!B:D,3,FALSE))*(12/(Z274*12+AB274)))</f>
        <v>#VALUE!</v>
      </c>
      <c r="BB274" s="2" t="e">
        <f t="shared" si="51"/>
        <v>#VALUE!</v>
      </c>
      <c r="BC274" s="2">
        <f t="shared" si="52"/>
        <v>0</v>
      </c>
      <c r="BD274" s="2" t="e">
        <f t="shared" si="53"/>
        <v>#VALUE!</v>
      </c>
      <c r="BE274" s="4" t="e">
        <f t="shared" si="54"/>
        <v>#VALUE!</v>
      </c>
      <c r="BF274" s="56" t="e">
        <f t="shared" si="55"/>
        <v>#VALUE!</v>
      </c>
      <c r="BG274" s="56" t="e">
        <f>IF(BE274="否",0,AF274*(1-VLOOKUP(X274,折旧码!B:D,3,FALSE))/BC274)</f>
        <v>#VALUE!</v>
      </c>
      <c r="BH274" s="56" t="e">
        <f t="shared" si="56"/>
        <v>#VALUE!</v>
      </c>
      <c r="BI274" s="4" t="e">
        <f>IF(OR(BE274="否",BC274&lt;=BD274),ROUND(AF274-ABS(AG274)-ABS(AI274)-AF274*VLOOKUP(X274,折旧码!B:D,3,FALSE),2)=0,ROUND(AF274-ABS(AG274)-ABS(AI274)-AF274*VLOOKUP(X274,折旧码!B:D,3,FALSE),2)&lt;&gt;0)</f>
        <v>#VALUE!</v>
      </c>
      <c r="BJ274" s="4" t="e">
        <f>ROUND(AF274-ABS(AG274)-ABS(AI274)-AF274*VLOOKUP(X274,折旧码!B:D,3,FALSE),2)</f>
        <v>#N/A</v>
      </c>
    </row>
    <row r="275" spans="1:62" ht="17.25" x14ac:dyDescent="0.35">
      <c r="A275" s="3"/>
      <c r="B275" s="3"/>
      <c r="C275" s="3"/>
      <c r="D275" s="3"/>
      <c r="E275" s="3"/>
      <c r="F275" s="3"/>
      <c r="G275" s="3"/>
      <c r="H275" s="3"/>
      <c r="I275" s="6"/>
      <c r="J275" s="6"/>
      <c r="K275" s="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14"/>
      <c r="AE275" s="14"/>
      <c r="AF275" s="3"/>
      <c r="AG275" s="3"/>
      <c r="AH275" s="3"/>
      <c r="AI275" s="3"/>
      <c r="AJ275" s="3"/>
      <c r="AK275" s="3"/>
      <c r="AL275" s="3"/>
      <c r="AM275" s="3"/>
      <c r="AN275" s="4" t="b">
        <f>COUNTIF(资产分类!B:B,以前年度!A275)=1</f>
        <v>0</v>
      </c>
      <c r="AO275" s="4" t="b">
        <f>COUNTIF(单位编码!C:C,H275)=1</f>
        <v>0</v>
      </c>
      <c r="AP275" s="4" t="e">
        <f t="shared" si="47"/>
        <v>#VALUE!</v>
      </c>
      <c r="AQ275" s="4" t="b">
        <f>COUNTIF(业务范围!B:B,以前年度!L275)=1</f>
        <v>0</v>
      </c>
      <c r="AR275" s="4" t="b">
        <f>COUNTIF(成本中心!B:B,以前年度!M275)=1</f>
        <v>0</v>
      </c>
      <c r="AS275" s="4" t="b">
        <f>COUNTIF(成本中心!B:B,以前年度!N275)=1</f>
        <v>0</v>
      </c>
      <c r="AT275" s="4" t="b">
        <f>COUNTIF(资产状态!B:B,Q275)=1</f>
        <v>0</v>
      </c>
      <c r="AU275" s="4" t="b">
        <f>COUNTIF(资产增加、减少方式!B:C,以前年度!R275)=1</f>
        <v>0</v>
      </c>
      <c r="AV275" s="4" t="b">
        <f t="shared" si="48"/>
        <v>1</v>
      </c>
      <c r="AW275" s="4" t="b">
        <f>COUNTIF(折旧码!B:B,以前年度!X275)=1</f>
        <v>0</v>
      </c>
      <c r="AX275" s="5" t="b">
        <f t="shared" si="49"/>
        <v>0</v>
      </c>
      <c r="AY275" s="59" t="e">
        <f>IF(((2015-LEFT(AD275,4))*12+12-MID(AD275,5,2)+1)/(Z275*12+AB275)&gt;1,AF275*(1-VLOOKUP(X275,折旧码!B:D,3,FALSE)),AF275*(1-VLOOKUP(X275,折旧码!B:D,3,FALSE))*((2015-LEFT(AD275,4))*12+12-MID(AD275,5,2)+1)/(Z275*12+AB275))</f>
        <v>#VALUE!</v>
      </c>
      <c r="AZ275" s="60" t="e">
        <f t="shared" si="50"/>
        <v>#VALUE!</v>
      </c>
      <c r="BA275" s="5" t="e">
        <f>IF(((2015-LEFT(AD275,4))*12+12-MID(AD275,5,2)+1)/(Z275*12+AB275)&gt;1,0, AF275*(1-VLOOKUP(X275,折旧码!B:D,3,FALSE))*(12/(Z275*12+AB275)))</f>
        <v>#VALUE!</v>
      </c>
      <c r="BB275" s="2" t="e">
        <f t="shared" si="51"/>
        <v>#VALUE!</v>
      </c>
      <c r="BC275" s="2">
        <f t="shared" si="52"/>
        <v>0</v>
      </c>
      <c r="BD275" s="2" t="e">
        <f t="shared" si="53"/>
        <v>#VALUE!</v>
      </c>
      <c r="BE275" s="4" t="e">
        <f t="shared" si="54"/>
        <v>#VALUE!</v>
      </c>
      <c r="BF275" s="56" t="e">
        <f t="shared" si="55"/>
        <v>#VALUE!</v>
      </c>
      <c r="BG275" s="56" t="e">
        <f>IF(BE275="否",0,AF275*(1-VLOOKUP(X275,折旧码!B:D,3,FALSE))/BC275)</f>
        <v>#VALUE!</v>
      </c>
      <c r="BH275" s="56" t="e">
        <f t="shared" si="56"/>
        <v>#VALUE!</v>
      </c>
      <c r="BI275" s="4" t="e">
        <f>IF(OR(BE275="否",BC275&lt;=BD275),ROUND(AF275-ABS(AG275)-ABS(AI275)-AF275*VLOOKUP(X275,折旧码!B:D,3,FALSE),2)=0,ROUND(AF275-ABS(AG275)-ABS(AI275)-AF275*VLOOKUP(X275,折旧码!B:D,3,FALSE),2)&lt;&gt;0)</f>
        <v>#VALUE!</v>
      </c>
      <c r="BJ275" s="4" t="e">
        <f>ROUND(AF275-ABS(AG275)-ABS(AI275)-AF275*VLOOKUP(X275,折旧码!B:D,3,FALSE),2)</f>
        <v>#N/A</v>
      </c>
    </row>
    <row r="276" spans="1:62" ht="17.25" x14ac:dyDescent="0.35">
      <c r="A276" s="3"/>
      <c r="B276" s="3"/>
      <c r="C276" s="3"/>
      <c r="D276" s="3"/>
      <c r="E276" s="3"/>
      <c r="F276" s="3"/>
      <c r="G276" s="3"/>
      <c r="H276" s="3"/>
      <c r="I276" s="6"/>
      <c r="J276" s="6"/>
      <c r="K276" s="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14"/>
      <c r="AE276" s="14"/>
      <c r="AF276" s="3"/>
      <c r="AG276" s="3"/>
      <c r="AH276" s="3"/>
      <c r="AI276" s="3"/>
      <c r="AJ276" s="3"/>
      <c r="AK276" s="3"/>
      <c r="AL276" s="3"/>
      <c r="AM276" s="3"/>
      <c r="AN276" s="4" t="b">
        <f>COUNTIF(资产分类!B:B,以前年度!A276)=1</f>
        <v>0</v>
      </c>
      <c r="AO276" s="4" t="b">
        <f>COUNTIF(单位编码!C:C,H276)=1</f>
        <v>0</v>
      </c>
      <c r="AP276" s="4" t="e">
        <f t="shared" si="47"/>
        <v>#VALUE!</v>
      </c>
      <c r="AQ276" s="4" t="b">
        <f>COUNTIF(业务范围!B:B,以前年度!L276)=1</f>
        <v>0</v>
      </c>
      <c r="AR276" s="4" t="b">
        <f>COUNTIF(成本中心!B:B,以前年度!M276)=1</f>
        <v>0</v>
      </c>
      <c r="AS276" s="4" t="b">
        <f>COUNTIF(成本中心!B:B,以前年度!N276)=1</f>
        <v>0</v>
      </c>
      <c r="AT276" s="4" t="b">
        <f>COUNTIF(资产状态!B:B,Q276)=1</f>
        <v>0</v>
      </c>
      <c r="AU276" s="4" t="b">
        <f>COUNTIF(资产增加、减少方式!B:C,以前年度!R276)=1</f>
        <v>0</v>
      </c>
      <c r="AV276" s="4" t="b">
        <f t="shared" si="48"/>
        <v>1</v>
      </c>
      <c r="AW276" s="4" t="b">
        <f>COUNTIF(折旧码!B:B,以前年度!X276)=1</f>
        <v>0</v>
      </c>
      <c r="AX276" s="5" t="b">
        <f t="shared" si="49"/>
        <v>0</v>
      </c>
      <c r="AY276" s="59" t="e">
        <f>IF(((2015-LEFT(AD276,4))*12+12-MID(AD276,5,2)+1)/(Z276*12+AB276)&gt;1,AF276*(1-VLOOKUP(X276,折旧码!B:D,3,FALSE)),AF276*(1-VLOOKUP(X276,折旧码!B:D,3,FALSE))*((2015-LEFT(AD276,4))*12+12-MID(AD276,5,2)+1)/(Z276*12+AB276))</f>
        <v>#VALUE!</v>
      </c>
      <c r="AZ276" s="60" t="e">
        <f t="shared" si="50"/>
        <v>#VALUE!</v>
      </c>
      <c r="BA276" s="5" t="e">
        <f>IF(((2015-LEFT(AD276,4))*12+12-MID(AD276,5,2)+1)/(Z276*12+AB276)&gt;1,0, AF276*(1-VLOOKUP(X276,折旧码!B:D,3,FALSE))*(12/(Z276*12+AB276)))</f>
        <v>#VALUE!</v>
      </c>
      <c r="BB276" s="2" t="e">
        <f t="shared" si="51"/>
        <v>#VALUE!</v>
      </c>
      <c r="BC276" s="2">
        <f t="shared" si="52"/>
        <v>0</v>
      </c>
      <c r="BD276" s="2" t="e">
        <f t="shared" si="53"/>
        <v>#VALUE!</v>
      </c>
      <c r="BE276" s="4" t="e">
        <f t="shared" si="54"/>
        <v>#VALUE!</v>
      </c>
      <c r="BF276" s="56" t="e">
        <f t="shared" si="55"/>
        <v>#VALUE!</v>
      </c>
      <c r="BG276" s="56" t="e">
        <f>IF(BE276="否",0,AF276*(1-VLOOKUP(X276,折旧码!B:D,3,FALSE))/BC276)</f>
        <v>#VALUE!</v>
      </c>
      <c r="BH276" s="56" t="e">
        <f t="shared" si="56"/>
        <v>#VALUE!</v>
      </c>
      <c r="BI276" s="4" t="e">
        <f>IF(OR(BE276="否",BC276&lt;=BD276),ROUND(AF276-ABS(AG276)-ABS(AI276)-AF276*VLOOKUP(X276,折旧码!B:D,3,FALSE),2)=0,ROUND(AF276-ABS(AG276)-ABS(AI276)-AF276*VLOOKUP(X276,折旧码!B:D,3,FALSE),2)&lt;&gt;0)</f>
        <v>#VALUE!</v>
      </c>
      <c r="BJ276" s="4" t="e">
        <f>ROUND(AF276-ABS(AG276)-ABS(AI276)-AF276*VLOOKUP(X276,折旧码!B:D,3,FALSE),2)</f>
        <v>#N/A</v>
      </c>
    </row>
    <row r="277" spans="1:62" ht="17.25" x14ac:dyDescent="0.35">
      <c r="A277" s="3"/>
      <c r="B277" s="3"/>
      <c r="C277" s="3"/>
      <c r="D277" s="3"/>
      <c r="E277" s="3"/>
      <c r="F277" s="3"/>
      <c r="G277" s="3"/>
      <c r="H277" s="3"/>
      <c r="I277" s="6"/>
      <c r="J277" s="6"/>
      <c r="K277" s="6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14"/>
      <c r="AE277" s="14"/>
      <c r="AF277" s="3"/>
      <c r="AG277" s="3"/>
      <c r="AH277" s="3"/>
      <c r="AI277" s="3"/>
      <c r="AJ277" s="3"/>
      <c r="AK277" s="3"/>
      <c r="AL277" s="3"/>
      <c r="AM277" s="3"/>
      <c r="AN277" s="4" t="b">
        <f>COUNTIF(资产分类!B:B,以前年度!A277)=1</f>
        <v>0</v>
      </c>
      <c r="AO277" s="4" t="b">
        <f>COUNTIF(单位编码!C:C,H277)=1</f>
        <v>0</v>
      </c>
      <c r="AP277" s="4" t="e">
        <f t="shared" si="47"/>
        <v>#VALUE!</v>
      </c>
      <c r="AQ277" s="4" t="b">
        <f>COUNTIF(业务范围!B:B,以前年度!L277)=1</f>
        <v>0</v>
      </c>
      <c r="AR277" s="4" t="b">
        <f>COUNTIF(成本中心!B:B,以前年度!M277)=1</f>
        <v>0</v>
      </c>
      <c r="AS277" s="4" t="b">
        <f>COUNTIF(成本中心!B:B,以前年度!N277)=1</f>
        <v>0</v>
      </c>
      <c r="AT277" s="4" t="b">
        <f>COUNTIF(资产状态!B:B,Q277)=1</f>
        <v>0</v>
      </c>
      <c r="AU277" s="4" t="b">
        <f>COUNTIF(资产增加、减少方式!B:C,以前年度!R277)=1</f>
        <v>0</v>
      </c>
      <c r="AV277" s="4" t="b">
        <f t="shared" si="48"/>
        <v>1</v>
      </c>
      <c r="AW277" s="4" t="b">
        <f>COUNTIF(折旧码!B:B,以前年度!X277)=1</f>
        <v>0</v>
      </c>
      <c r="AX277" s="5" t="b">
        <f t="shared" si="49"/>
        <v>0</v>
      </c>
      <c r="AY277" s="59" t="e">
        <f>IF(((2015-LEFT(AD277,4))*12+12-MID(AD277,5,2)+1)/(Z277*12+AB277)&gt;1,AF277*(1-VLOOKUP(X277,折旧码!B:D,3,FALSE)),AF277*(1-VLOOKUP(X277,折旧码!B:D,3,FALSE))*((2015-LEFT(AD277,4))*12+12-MID(AD277,5,2)+1)/(Z277*12+AB277))</f>
        <v>#VALUE!</v>
      </c>
      <c r="AZ277" s="60" t="e">
        <f t="shared" si="50"/>
        <v>#VALUE!</v>
      </c>
      <c r="BA277" s="5" t="e">
        <f>IF(((2015-LEFT(AD277,4))*12+12-MID(AD277,5,2)+1)/(Z277*12+AB277)&gt;1,0, AF277*(1-VLOOKUP(X277,折旧码!B:D,3,FALSE))*(12/(Z277*12+AB277)))</f>
        <v>#VALUE!</v>
      </c>
      <c r="BB277" s="2" t="e">
        <f t="shared" si="51"/>
        <v>#VALUE!</v>
      </c>
      <c r="BC277" s="2">
        <f t="shared" si="52"/>
        <v>0</v>
      </c>
      <c r="BD277" s="2" t="e">
        <f t="shared" si="53"/>
        <v>#VALUE!</v>
      </c>
      <c r="BE277" s="4" t="e">
        <f t="shared" si="54"/>
        <v>#VALUE!</v>
      </c>
      <c r="BF277" s="56" t="e">
        <f t="shared" si="55"/>
        <v>#VALUE!</v>
      </c>
      <c r="BG277" s="56" t="e">
        <f>IF(BE277="否",0,AF277*(1-VLOOKUP(X277,折旧码!B:D,3,FALSE))/BC277)</f>
        <v>#VALUE!</v>
      </c>
      <c r="BH277" s="56" t="e">
        <f t="shared" si="56"/>
        <v>#VALUE!</v>
      </c>
      <c r="BI277" s="4" t="e">
        <f>IF(OR(BE277="否",BC277&lt;=BD277),ROUND(AF277-ABS(AG277)-ABS(AI277)-AF277*VLOOKUP(X277,折旧码!B:D,3,FALSE),2)=0,ROUND(AF277-ABS(AG277)-ABS(AI277)-AF277*VLOOKUP(X277,折旧码!B:D,3,FALSE),2)&lt;&gt;0)</f>
        <v>#VALUE!</v>
      </c>
      <c r="BJ277" s="4" t="e">
        <f>ROUND(AF277-ABS(AG277)-ABS(AI277)-AF277*VLOOKUP(X277,折旧码!B:D,3,FALSE),2)</f>
        <v>#N/A</v>
      </c>
    </row>
    <row r="278" spans="1:62" ht="17.25" x14ac:dyDescent="0.35">
      <c r="A278" s="3"/>
      <c r="B278" s="3"/>
      <c r="C278" s="3"/>
      <c r="D278" s="3"/>
      <c r="E278" s="3"/>
      <c r="F278" s="3"/>
      <c r="G278" s="3"/>
      <c r="H278" s="3"/>
      <c r="I278" s="6"/>
      <c r="J278" s="6"/>
      <c r="K278" s="6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14"/>
      <c r="AE278" s="14"/>
      <c r="AF278" s="3"/>
      <c r="AG278" s="3"/>
      <c r="AH278" s="3"/>
      <c r="AI278" s="3"/>
      <c r="AJ278" s="3"/>
      <c r="AK278" s="3"/>
      <c r="AL278" s="3"/>
      <c r="AM278" s="3"/>
      <c r="AN278" s="4" t="b">
        <f>COUNTIF(资产分类!B:B,以前年度!A278)=1</f>
        <v>0</v>
      </c>
      <c r="AO278" s="4" t="b">
        <f>COUNTIF(单位编码!C:C,H278)=1</f>
        <v>0</v>
      </c>
      <c r="AP278" s="4" t="e">
        <f t="shared" si="47"/>
        <v>#VALUE!</v>
      </c>
      <c r="AQ278" s="4" t="b">
        <f>COUNTIF(业务范围!B:B,以前年度!L278)=1</f>
        <v>0</v>
      </c>
      <c r="AR278" s="4" t="b">
        <f>COUNTIF(成本中心!B:B,以前年度!M278)=1</f>
        <v>0</v>
      </c>
      <c r="AS278" s="4" t="b">
        <f>COUNTIF(成本中心!B:B,以前年度!N278)=1</f>
        <v>0</v>
      </c>
      <c r="AT278" s="4" t="b">
        <f>COUNTIF(资产状态!B:B,Q278)=1</f>
        <v>0</v>
      </c>
      <c r="AU278" s="4" t="b">
        <f>COUNTIF(资产增加、减少方式!B:C,以前年度!R278)=1</f>
        <v>0</v>
      </c>
      <c r="AV278" s="4" t="b">
        <f t="shared" si="48"/>
        <v>1</v>
      </c>
      <c r="AW278" s="4" t="b">
        <f>COUNTIF(折旧码!B:B,以前年度!X278)=1</f>
        <v>0</v>
      </c>
      <c r="AX278" s="5" t="b">
        <f t="shared" si="49"/>
        <v>0</v>
      </c>
      <c r="AY278" s="59" t="e">
        <f>IF(((2015-LEFT(AD278,4))*12+12-MID(AD278,5,2)+1)/(Z278*12+AB278)&gt;1,AF278*(1-VLOOKUP(X278,折旧码!B:D,3,FALSE)),AF278*(1-VLOOKUP(X278,折旧码!B:D,3,FALSE))*((2015-LEFT(AD278,4))*12+12-MID(AD278,5,2)+1)/(Z278*12+AB278))</f>
        <v>#VALUE!</v>
      </c>
      <c r="AZ278" s="60" t="e">
        <f t="shared" si="50"/>
        <v>#VALUE!</v>
      </c>
      <c r="BA278" s="5" t="e">
        <f>IF(((2015-LEFT(AD278,4))*12+12-MID(AD278,5,2)+1)/(Z278*12+AB278)&gt;1,0, AF278*(1-VLOOKUP(X278,折旧码!B:D,3,FALSE))*(12/(Z278*12+AB278)))</f>
        <v>#VALUE!</v>
      </c>
      <c r="BB278" s="2" t="e">
        <f t="shared" si="51"/>
        <v>#VALUE!</v>
      </c>
      <c r="BC278" s="2">
        <f t="shared" si="52"/>
        <v>0</v>
      </c>
      <c r="BD278" s="2" t="e">
        <f t="shared" si="53"/>
        <v>#VALUE!</v>
      </c>
      <c r="BE278" s="4" t="e">
        <f t="shared" si="54"/>
        <v>#VALUE!</v>
      </c>
      <c r="BF278" s="56" t="e">
        <f t="shared" si="55"/>
        <v>#VALUE!</v>
      </c>
      <c r="BG278" s="56" t="e">
        <f>IF(BE278="否",0,AF278*(1-VLOOKUP(X278,折旧码!B:D,3,FALSE))/BC278)</f>
        <v>#VALUE!</v>
      </c>
      <c r="BH278" s="56" t="e">
        <f t="shared" si="56"/>
        <v>#VALUE!</v>
      </c>
      <c r="BI278" s="4" t="e">
        <f>IF(OR(BE278="否",BC278&lt;=BD278),ROUND(AF278-ABS(AG278)-ABS(AI278)-AF278*VLOOKUP(X278,折旧码!B:D,3,FALSE),2)=0,ROUND(AF278-ABS(AG278)-ABS(AI278)-AF278*VLOOKUP(X278,折旧码!B:D,3,FALSE),2)&lt;&gt;0)</f>
        <v>#VALUE!</v>
      </c>
      <c r="BJ278" s="4" t="e">
        <f>ROUND(AF278-ABS(AG278)-ABS(AI278)-AF278*VLOOKUP(X278,折旧码!B:D,3,FALSE),2)</f>
        <v>#N/A</v>
      </c>
    </row>
    <row r="279" spans="1:62" ht="17.25" x14ac:dyDescent="0.35">
      <c r="A279" s="3"/>
      <c r="B279" s="3"/>
      <c r="C279" s="3"/>
      <c r="D279" s="3"/>
      <c r="E279" s="3"/>
      <c r="F279" s="3"/>
      <c r="G279" s="3"/>
      <c r="H279" s="3"/>
      <c r="I279" s="6"/>
      <c r="J279" s="6"/>
      <c r="K279" s="6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14"/>
      <c r="AE279" s="14"/>
      <c r="AF279" s="3"/>
      <c r="AG279" s="3"/>
      <c r="AH279" s="3"/>
      <c r="AI279" s="3"/>
      <c r="AJ279" s="3"/>
      <c r="AK279" s="3"/>
      <c r="AL279" s="3"/>
      <c r="AM279" s="3"/>
      <c r="AN279" s="4" t="b">
        <f>COUNTIF(资产分类!B:B,以前年度!A279)=1</f>
        <v>0</v>
      </c>
      <c r="AO279" s="4" t="b">
        <f>COUNTIF(单位编码!C:C,H279)=1</f>
        <v>0</v>
      </c>
      <c r="AP279" s="4" t="e">
        <f t="shared" si="47"/>
        <v>#VALUE!</v>
      </c>
      <c r="AQ279" s="4" t="b">
        <f>COUNTIF(业务范围!B:B,以前年度!L279)=1</f>
        <v>0</v>
      </c>
      <c r="AR279" s="4" t="b">
        <f>COUNTIF(成本中心!B:B,以前年度!M279)=1</f>
        <v>0</v>
      </c>
      <c r="AS279" s="4" t="b">
        <f>COUNTIF(成本中心!B:B,以前年度!N279)=1</f>
        <v>0</v>
      </c>
      <c r="AT279" s="4" t="b">
        <f>COUNTIF(资产状态!B:B,Q279)=1</f>
        <v>0</v>
      </c>
      <c r="AU279" s="4" t="b">
        <f>COUNTIF(资产增加、减少方式!B:C,以前年度!R279)=1</f>
        <v>0</v>
      </c>
      <c r="AV279" s="4" t="b">
        <f t="shared" si="48"/>
        <v>1</v>
      </c>
      <c r="AW279" s="4" t="b">
        <f>COUNTIF(折旧码!B:B,以前年度!X279)=1</f>
        <v>0</v>
      </c>
      <c r="AX279" s="5" t="b">
        <f t="shared" si="49"/>
        <v>0</v>
      </c>
      <c r="AY279" s="59" t="e">
        <f>IF(((2015-LEFT(AD279,4))*12+12-MID(AD279,5,2)+1)/(Z279*12+AB279)&gt;1,AF279*(1-VLOOKUP(X279,折旧码!B:D,3,FALSE)),AF279*(1-VLOOKUP(X279,折旧码!B:D,3,FALSE))*((2015-LEFT(AD279,4))*12+12-MID(AD279,5,2)+1)/(Z279*12+AB279))</f>
        <v>#VALUE!</v>
      </c>
      <c r="AZ279" s="60" t="e">
        <f t="shared" si="50"/>
        <v>#VALUE!</v>
      </c>
      <c r="BA279" s="5" t="e">
        <f>IF(((2015-LEFT(AD279,4))*12+12-MID(AD279,5,2)+1)/(Z279*12+AB279)&gt;1,0, AF279*(1-VLOOKUP(X279,折旧码!B:D,3,FALSE))*(12/(Z279*12+AB279)))</f>
        <v>#VALUE!</v>
      </c>
      <c r="BB279" s="2" t="e">
        <f t="shared" si="51"/>
        <v>#VALUE!</v>
      </c>
      <c r="BC279" s="2">
        <f t="shared" si="52"/>
        <v>0</v>
      </c>
      <c r="BD279" s="2" t="e">
        <f t="shared" si="53"/>
        <v>#VALUE!</v>
      </c>
      <c r="BE279" s="4" t="e">
        <f t="shared" si="54"/>
        <v>#VALUE!</v>
      </c>
      <c r="BF279" s="56" t="e">
        <f t="shared" si="55"/>
        <v>#VALUE!</v>
      </c>
      <c r="BG279" s="56" t="e">
        <f>IF(BE279="否",0,AF279*(1-VLOOKUP(X279,折旧码!B:D,3,FALSE))/BC279)</f>
        <v>#VALUE!</v>
      </c>
      <c r="BH279" s="56" t="e">
        <f t="shared" si="56"/>
        <v>#VALUE!</v>
      </c>
      <c r="BI279" s="4" t="e">
        <f>IF(OR(BE279="否",BC279&lt;=BD279),ROUND(AF279-ABS(AG279)-ABS(AI279)-AF279*VLOOKUP(X279,折旧码!B:D,3,FALSE),2)=0,ROUND(AF279-ABS(AG279)-ABS(AI279)-AF279*VLOOKUP(X279,折旧码!B:D,3,FALSE),2)&lt;&gt;0)</f>
        <v>#VALUE!</v>
      </c>
      <c r="BJ279" s="4" t="e">
        <f>ROUND(AF279-ABS(AG279)-ABS(AI279)-AF279*VLOOKUP(X279,折旧码!B:D,3,FALSE),2)</f>
        <v>#N/A</v>
      </c>
    </row>
    <row r="280" spans="1:62" ht="17.25" x14ac:dyDescent="0.35">
      <c r="A280" s="3"/>
      <c r="B280" s="3"/>
      <c r="C280" s="3"/>
      <c r="D280" s="3"/>
      <c r="E280" s="3"/>
      <c r="F280" s="3"/>
      <c r="G280" s="3"/>
      <c r="H280" s="3"/>
      <c r="I280" s="6"/>
      <c r="J280" s="6"/>
      <c r="K280" s="6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14"/>
      <c r="AE280" s="14"/>
      <c r="AF280" s="3"/>
      <c r="AG280" s="3"/>
      <c r="AH280" s="3"/>
      <c r="AI280" s="3"/>
      <c r="AJ280" s="3"/>
      <c r="AK280" s="3"/>
      <c r="AL280" s="3"/>
      <c r="AM280" s="3"/>
      <c r="AN280" s="4" t="b">
        <f>COUNTIF(资产分类!B:B,以前年度!A280)=1</f>
        <v>0</v>
      </c>
      <c r="AO280" s="4" t="b">
        <f>COUNTIF(单位编码!C:C,H280)=1</f>
        <v>0</v>
      </c>
      <c r="AP280" s="4" t="e">
        <f t="shared" si="47"/>
        <v>#VALUE!</v>
      </c>
      <c r="AQ280" s="4" t="b">
        <f>COUNTIF(业务范围!B:B,以前年度!L280)=1</f>
        <v>0</v>
      </c>
      <c r="AR280" s="4" t="b">
        <f>COUNTIF(成本中心!B:B,以前年度!M280)=1</f>
        <v>0</v>
      </c>
      <c r="AS280" s="4" t="b">
        <f>COUNTIF(成本中心!B:B,以前年度!N280)=1</f>
        <v>0</v>
      </c>
      <c r="AT280" s="4" t="b">
        <f>COUNTIF(资产状态!B:B,Q280)=1</f>
        <v>0</v>
      </c>
      <c r="AU280" s="4" t="b">
        <f>COUNTIF(资产增加、减少方式!B:C,以前年度!R280)=1</f>
        <v>0</v>
      </c>
      <c r="AV280" s="4" t="b">
        <f t="shared" si="48"/>
        <v>1</v>
      </c>
      <c r="AW280" s="4" t="b">
        <f>COUNTIF(折旧码!B:B,以前年度!X280)=1</f>
        <v>0</v>
      </c>
      <c r="AX280" s="5" t="b">
        <f t="shared" si="49"/>
        <v>0</v>
      </c>
      <c r="AY280" s="59" t="e">
        <f>IF(((2015-LEFT(AD280,4))*12+12-MID(AD280,5,2)+1)/(Z280*12+AB280)&gt;1,AF280*(1-VLOOKUP(X280,折旧码!B:D,3,FALSE)),AF280*(1-VLOOKUP(X280,折旧码!B:D,3,FALSE))*((2015-LEFT(AD280,4))*12+12-MID(AD280,5,2)+1)/(Z280*12+AB280))</f>
        <v>#VALUE!</v>
      </c>
      <c r="AZ280" s="60" t="e">
        <f t="shared" si="50"/>
        <v>#VALUE!</v>
      </c>
      <c r="BA280" s="5" t="e">
        <f>IF(((2015-LEFT(AD280,4))*12+12-MID(AD280,5,2)+1)/(Z280*12+AB280)&gt;1,0, AF280*(1-VLOOKUP(X280,折旧码!B:D,3,FALSE))*(12/(Z280*12+AB280)))</f>
        <v>#VALUE!</v>
      </c>
      <c r="BB280" s="2" t="e">
        <f t="shared" si="51"/>
        <v>#VALUE!</v>
      </c>
      <c r="BC280" s="2">
        <f t="shared" si="52"/>
        <v>0</v>
      </c>
      <c r="BD280" s="2" t="e">
        <f t="shared" si="53"/>
        <v>#VALUE!</v>
      </c>
      <c r="BE280" s="4" t="e">
        <f t="shared" si="54"/>
        <v>#VALUE!</v>
      </c>
      <c r="BF280" s="56" t="e">
        <f t="shared" si="55"/>
        <v>#VALUE!</v>
      </c>
      <c r="BG280" s="56" t="e">
        <f>IF(BE280="否",0,AF280*(1-VLOOKUP(X280,折旧码!B:D,3,FALSE))/BC280)</f>
        <v>#VALUE!</v>
      </c>
      <c r="BH280" s="56" t="e">
        <f t="shared" si="56"/>
        <v>#VALUE!</v>
      </c>
      <c r="BI280" s="4" t="e">
        <f>IF(OR(BE280="否",BC280&lt;=BD280),ROUND(AF280-ABS(AG280)-ABS(AI280)-AF280*VLOOKUP(X280,折旧码!B:D,3,FALSE),2)=0,ROUND(AF280-ABS(AG280)-ABS(AI280)-AF280*VLOOKUP(X280,折旧码!B:D,3,FALSE),2)&lt;&gt;0)</f>
        <v>#VALUE!</v>
      </c>
      <c r="BJ280" s="4" t="e">
        <f>ROUND(AF280-ABS(AG280)-ABS(AI280)-AF280*VLOOKUP(X280,折旧码!B:D,3,FALSE),2)</f>
        <v>#N/A</v>
      </c>
    </row>
    <row r="281" spans="1:62" ht="17.25" x14ac:dyDescent="0.35">
      <c r="A281" s="3"/>
      <c r="B281" s="3"/>
      <c r="C281" s="3"/>
      <c r="D281" s="3"/>
      <c r="E281" s="3"/>
      <c r="F281" s="3"/>
      <c r="G281" s="3"/>
      <c r="H281" s="3"/>
      <c r="I281" s="6"/>
      <c r="J281" s="6"/>
      <c r="K281" s="6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14"/>
      <c r="AE281" s="14"/>
      <c r="AF281" s="3"/>
      <c r="AG281" s="3"/>
      <c r="AH281" s="3"/>
      <c r="AI281" s="3"/>
      <c r="AJ281" s="3"/>
      <c r="AK281" s="3"/>
      <c r="AL281" s="3"/>
      <c r="AM281" s="3"/>
      <c r="AN281" s="4" t="b">
        <f>COUNTIF(资产分类!B:B,以前年度!A281)=1</f>
        <v>0</v>
      </c>
      <c r="AO281" s="4" t="b">
        <f>COUNTIF(单位编码!C:C,H281)=1</f>
        <v>0</v>
      </c>
      <c r="AP281" s="4" t="e">
        <f t="shared" si="47"/>
        <v>#VALUE!</v>
      </c>
      <c r="AQ281" s="4" t="b">
        <f>COUNTIF(业务范围!B:B,以前年度!L281)=1</f>
        <v>0</v>
      </c>
      <c r="AR281" s="4" t="b">
        <f>COUNTIF(成本中心!B:B,以前年度!M281)=1</f>
        <v>0</v>
      </c>
      <c r="AS281" s="4" t="b">
        <f>COUNTIF(成本中心!B:B,以前年度!N281)=1</f>
        <v>0</v>
      </c>
      <c r="AT281" s="4" t="b">
        <f>COUNTIF(资产状态!B:B,Q281)=1</f>
        <v>0</v>
      </c>
      <c r="AU281" s="4" t="b">
        <f>COUNTIF(资产增加、减少方式!B:C,以前年度!R281)=1</f>
        <v>0</v>
      </c>
      <c r="AV281" s="4" t="b">
        <f t="shared" si="48"/>
        <v>1</v>
      </c>
      <c r="AW281" s="4" t="b">
        <f>COUNTIF(折旧码!B:B,以前年度!X281)=1</f>
        <v>0</v>
      </c>
      <c r="AX281" s="5" t="b">
        <f t="shared" si="49"/>
        <v>0</v>
      </c>
      <c r="AY281" s="59" t="e">
        <f>IF(((2015-LEFT(AD281,4))*12+12-MID(AD281,5,2)+1)/(Z281*12+AB281)&gt;1,AF281*(1-VLOOKUP(X281,折旧码!B:D,3,FALSE)),AF281*(1-VLOOKUP(X281,折旧码!B:D,3,FALSE))*((2015-LEFT(AD281,4))*12+12-MID(AD281,5,2)+1)/(Z281*12+AB281))</f>
        <v>#VALUE!</v>
      </c>
      <c r="AZ281" s="60" t="e">
        <f t="shared" si="50"/>
        <v>#VALUE!</v>
      </c>
      <c r="BA281" s="5" t="e">
        <f>IF(((2015-LEFT(AD281,4))*12+12-MID(AD281,5,2)+1)/(Z281*12+AB281)&gt;1,0, AF281*(1-VLOOKUP(X281,折旧码!B:D,3,FALSE))*(12/(Z281*12+AB281)))</f>
        <v>#VALUE!</v>
      </c>
      <c r="BB281" s="2" t="e">
        <f t="shared" si="51"/>
        <v>#VALUE!</v>
      </c>
      <c r="BC281" s="2">
        <f t="shared" si="52"/>
        <v>0</v>
      </c>
      <c r="BD281" s="2" t="e">
        <f t="shared" si="53"/>
        <v>#VALUE!</v>
      </c>
      <c r="BE281" s="4" t="e">
        <f t="shared" si="54"/>
        <v>#VALUE!</v>
      </c>
      <c r="BF281" s="56" t="e">
        <f t="shared" si="55"/>
        <v>#VALUE!</v>
      </c>
      <c r="BG281" s="56" t="e">
        <f>IF(BE281="否",0,AF281*(1-VLOOKUP(X281,折旧码!B:D,3,FALSE))/BC281)</f>
        <v>#VALUE!</v>
      </c>
      <c r="BH281" s="56" t="e">
        <f t="shared" si="56"/>
        <v>#VALUE!</v>
      </c>
      <c r="BI281" s="4" t="e">
        <f>IF(OR(BE281="否",BC281&lt;=BD281),ROUND(AF281-ABS(AG281)-ABS(AI281)-AF281*VLOOKUP(X281,折旧码!B:D,3,FALSE),2)=0,ROUND(AF281-ABS(AG281)-ABS(AI281)-AF281*VLOOKUP(X281,折旧码!B:D,3,FALSE),2)&lt;&gt;0)</f>
        <v>#VALUE!</v>
      </c>
      <c r="BJ281" s="4" t="e">
        <f>ROUND(AF281-ABS(AG281)-ABS(AI281)-AF281*VLOOKUP(X281,折旧码!B:D,3,FALSE),2)</f>
        <v>#N/A</v>
      </c>
    </row>
    <row r="282" spans="1:62" ht="17.25" x14ac:dyDescent="0.35">
      <c r="A282" s="3"/>
      <c r="B282" s="3"/>
      <c r="C282" s="3"/>
      <c r="D282" s="3"/>
      <c r="E282" s="3"/>
      <c r="F282" s="3"/>
      <c r="G282" s="3"/>
      <c r="H282" s="3"/>
      <c r="I282" s="6"/>
      <c r="J282" s="6"/>
      <c r="K282" s="6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14"/>
      <c r="AE282" s="14"/>
      <c r="AF282" s="3"/>
      <c r="AG282" s="3"/>
      <c r="AH282" s="3"/>
      <c r="AI282" s="3"/>
      <c r="AJ282" s="3"/>
      <c r="AK282" s="3"/>
      <c r="AL282" s="3"/>
      <c r="AM282" s="3"/>
      <c r="AN282" s="4" t="b">
        <f>COUNTIF(资产分类!B:B,以前年度!A282)=1</f>
        <v>0</v>
      </c>
      <c r="AO282" s="4" t="b">
        <f>COUNTIF(单位编码!C:C,H282)=1</f>
        <v>0</v>
      </c>
      <c r="AP282" s="4" t="e">
        <f t="shared" ref="AP282:AP345" si="57">LEFT(J282,4)*1&lt;2016</f>
        <v>#VALUE!</v>
      </c>
      <c r="AQ282" s="4" t="b">
        <f>COUNTIF(业务范围!B:B,以前年度!L282)=1</f>
        <v>0</v>
      </c>
      <c r="AR282" s="4" t="b">
        <f>COUNTIF(成本中心!B:B,以前年度!M282)=1</f>
        <v>0</v>
      </c>
      <c r="AS282" s="4" t="b">
        <f>COUNTIF(成本中心!B:B,以前年度!N282)=1</f>
        <v>0</v>
      </c>
      <c r="AT282" s="4" t="b">
        <f>COUNTIF(资产状态!B:B,Q282)=1</f>
        <v>0</v>
      </c>
      <c r="AU282" s="4" t="b">
        <f>COUNTIF(资产增加、减少方式!B:C,以前年度!R282)=1</f>
        <v>0</v>
      </c>
      <c r="AV282" s="4" t="b">
        <f t="shared" ref="AV282:AV345" si="58">IF(OR(A282="Z1005",A282="Z1004",A282="Z1003"),V282&lt;&gt;"",TRUE)</f>
        <v>1</v>
      </c>
      <c r="AW282" s="4" t="b">
        <f>COUNTIF(折旧码!B:B,以前年度!X282)=1</f>
        <v>0</v>
      </c>
      <c r="AX282" s="5" t="b">
        <f t="shared" si="49"/>
        <v>0</v>
      </c>
      <c r="AY282" s="59" t="e">
        <f>IF(((2015-LEFT(AD282,4))*12+12-MID(AD282,5,2)+1)/(Z282*12+AB282)&gt;1,AF282*(1-VLOOKUP(X282,折旧码!B:D,3,FALSE)),AF282*(1-VLOOKUP(X282,折旧码!B:D,3,FALSE))*((2015-LEFT(AD282,4))*12+12-MID(AD282,5,2)+1)/(Z282*12+AB282))</f>
        <v>#VALUE!</v>
      </c>
      <c r="AZ282" s="60" t="e">
        <f t="shared" si="50"/>
        <v>#VALUE!</v>
      </c>
      <c r="BA282" s="5" t="e">
        <f>IF(((2015-LEFT(AD282,4))*12+12-MID(AD282,5,2)+1)/(Z282*12+AB282)&gt;1,0, AF282*(1-VLOOKUP(X282,折旧码!B:D,3,FALSE))*(12/(Z282*12+AB282)))</f>
        <v>#VALUE!</v>
      </c>
      <c r="BB282" s="2" t="e">
        <f t="shared" si="51"/>
        <v>#VALUE!</v>
      </c>
      <c r="BC282" s="2">
        <f t="shared" si="52"/>
        <v>0</v>
      </c>
      <c r="BD282" s="2" t="e">
        <f t="shared" si="53"/>
        <v>#VALUE!</v>
      </c>
      <c r="BE282" s="4" t="e">
        <f t="shared" si="54"/>
        <v>#VALUE!</v>
      </c>
      <c r="BF282" s="56" t="e">
        <f t="shared" si="55"/>
        <v>#VALUE!</v>
      </c>
      <c r="BG282" s="56" t="e">
        <f>IF(BE282="否",0,AF282*(1-VLOOKUP(X282,折旧码!B:D,3,FALSE))/BC282)</f>
        <v>#VALUE!</v>
      </c>
      <c r="BH282" s="56" t="e">
        <f t="shared" si="56"/>
        <v>#VALUE!</v>
      </c>
      <c r="BI282" s="4" t="e">
        <f>IF(OR(BE282="否",BC282&lt;=BD282),ROUND(AF282-ABS(AG282)-ABS(AI282)-AF282*VLOOKUP(X282,折旧码!B:D,3,FALSE),2)=0,ROUND(AF282-ABS(AG282)-ABS(AI282)-AF282*VLOOKUP(X282,折旧码!B:D,3,FALSE),2)&lt;&gt;0)</f>
        <v>#VALUE!</v>
      </c>
      <c r="BJ282" s="4" t="e">
        <f>ROUND(AF282-ABS(AG282)-ABS(AI282)-AF282*VLOOKUP(X282,折旧码!B:D,3,FALSE),2)</f>
        <v>#N/A</v>
      </c>
    </row>
    <row r="283" spans="1:62" ht="17.25" x14ac:dyDescent="0.35">
      <c r="A283" s="3"/>
      <c r="B283" s="3"/>
      <c r="C283" s="3"/>
      <c r="D283" s="3"/>
      <c r="E283" s="3"/>
      <c r="F283" s="3"/>
      <c r="G283" s="3"/>
      <c r="H283" s="3"/>
      <c r="I283" s="6"/>
      <c r="J283" s="6"/>
      <c r="K283" s="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14"/>
      <c r="AE283" s="14"/>
      <c r="AF283" s="3"/>
      <c r="AG283" s="3"/>
      <c r="AH283" s="3"/>
      <c r="AI283" s="3"/>
      <c r="AJ283" s="3"/>
      <c r="AK283" s="3"/>
      <c r="AL283" s="3"/>
      <c r="AM283" s="3"/>
      <c r="AN283" s="4" t="b">
        <f>COUNTIF(资产分类!B:B,以前年度!A283)=1</f>
        <v>0</v>
      </c>
      <c r="AO283" s="4" t="b">
        <f>COUNTIF(单位编码!C:C,H283)=1</f>
        <v>0</v>
      </c>
      <c r="AP283" s="4" t="e">
        <f t="shared" si="57"/>
        <v>#VALUE!</v>
      </c>
      <c r="AQ283" s="4" t="b">
        <f>COUNTIF(业务范围!B:B,以前年度!L283)=1</f>
        <v>0</v>
      </c>
      <c r="AR283" s="4" t="b">
        <f>COUNTIF(成本中心!B:B,以前年度!M283)=1</f>
        <v>0</v>
      </c>
      <c r="AS283" s="4" t="b">
        <f>COUNTIF(成本中心!B:B,以前年度!N283)=1</f>
        <v>0</v>
      </c>
      <c r="AT283" s="4" t="b">
        <f>COUNTIF(资产状态!B:B,Q283)=1</f>
        <v>0</v>
      </c>
      <c r="AU283" s="4" t="b">
        <f>COUNTIF(资产增加、减少方式!B:C,以前年度!R283)=1</f>
        <v>0</v>
      </c>
      <c r="AV283" s="4" t="b">
        <f t="shared" si="58"/>
        <v>1</v>
      </c>
      <c r="AW283" s="4" t="b">
        <f>COUNTIF(折旧码!B:B,以前年度!X283)=1</f>
        <v>0</v>
      </c>
      <c r="AX283" s="5" t="b">
        <f t="shared" si="49"/>
        <v>0</v>
      </c>
      <c r="AY283" s="59" t="e">
        <f>IF(((2015-LEFT(AD283,4))*12+12-MID(AD283,5,2)+1)/(Z283*12+AB283)&gt;1,AF283*(1-VLOOKUP(X283,折旧码!B:D,3,FALSE)),AF283*(1-VLOOKUP(X283,折旧码!B:D,3,FALSE))*((2015-LEFT(AD283,4))*12+12-MID(AD283,5,2)+1)/(Z283*12+AB283))</f>
        <v>#VALUE!</v>
      </c>
      <c r="AZ283" s="60" t="e">
        <f t="shared" si="50"/>
        <v>#VALUE!</v>
      </c>
      <c r="BA283" s="5" t="e">
        <f>IF(((2015-LEFT(AD283,4))*12+12-MID(AD283,5,2)+1)/(Z283*12+AB283)&gt;1,0, AF283*(1-VLOOKUP(X283,折旧码!B:D,3,FALSE))*(12/(Z283*12+AB283)))</f>
        <v>#VALUE!</v>
      </c>
      <c r="BB283" s="2" t="e">
        <f t="shared" si="51"/>
        <v>#VALUE!</v>
      </c>
      <c r="BC283" s="2">
        <f t="shared" si="52"/>
        <v>0</v>
      </c>
      <c r="BD283" s="2" t="e">
        <f t="shared" si="53"/>
        <v>#VALUE!</v>
      </c>
      <c r="BE283" s="4" t="e">
        <f t="shared" si="54"/>
        <v>#VALUE!</v>
      </c>
      <c r="BF283" s="56" t="e">
        <f t="shared" si="55"/>
        <v>#VALUE!</v>
      </c>
      <c r="BG283" s="56" t="e">
        <f>IF(BE283="否",0,AF283*(1-VLOOKUP(X283,折旧码!B:D,3,FALSE))/BC283)</f>
        <v>#VALUE!</v>
      </c>
      <c r="BH283" s="56" t="e">
        <f t="shared" si="56"/>
        <v>#VALUE!</v>
      </c>
      <c r="BI283" s="4" t="e">
        <f>IF(OR(BE283="否",BC283&lt;=BD283),ROUND(AF283-ABS(AG283)-ABS(AI283)-AF283*VLOOKUP(X283,折旧码!B:D,3,FALSE),2)=0,ROUND(AF283-ABS(AG283)-ABS(AI283)-AF283*VLOOKUP(X283,折旧码!B:D,3,FALSE),2)&lt;&gt;0)</f>
        <v>#VALUE!</v>
      </c>
      <c r="BJ283" s="4" t="e">
        <f>ROUND(AF283-ABS(AG283)-ABS(AI283)-AF283*VLOOKUP(X283,折旧码!B:D,3,FALSE),2)</f>
        <v>#N/A</v>
      </c>
    </row>
    <row r="284" spans="1:62" ht="17.25" x14ac:dyDescent="0.35">
      <c r="A284" s="3"/>
      <c r="B284" s="3"/>
      <c r="C284" s="3"/>
      <c r="D284" s="3"/>
      <c r="E284" s="3"/>
      <c r="F284" s="3"/>
      <c r="G284" s="3"/>
      <c r="H284" s="3"/>
      <c r="I284" s="6"/>
      <c r="J284" s="6"/>
      <c r="K284" s="6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14"/>
      <c r="AE284" s="14"/>
      <c r="AF284" s="3"/>
      <c r="AG284" s="3"/>
      <c r="AH284" s="3"/>
      <c r="AI284" s="3"/>
      <c r="AJ284" s="3"/>
      <c r="AK284" s="3"/>
      <c r="AL284" s="3"/>
      <c r="AM284" s="3"/>
      <c r="AN284" s="4" t="b">
        <f>COUNTIF(资产分类!B:B,以前年度!A284)=1</f>
        <v>0</v>
      </c>
      <c r="AO284" s="4" t="b">
        <f>COUNTIF(单位编码!C:C,H284)=1</f>
        <v>0</v>
      </c>
      <c r="AP284" s="4" t="e">
        <f t="shared" si="57"/>
        <v>#VALUE!</v>
      </c>
      <c r="AQ284" s="4" t="b">
        <f>COUNTIF(业务范围!B:B,以前年度!L284)=1</f>
        <v>0</v>
      </c>
      <c r="AR284" s="4" t="b">
        <f>COUNTIF(成本中心!B:B,以前年度!M284)=1</f>
        <v>0</v>
      </c>
      <c r="AS284" s="4" t="b">
        <f>COUNTIF(成本中心!B:B,以前年度!N284)=1</f>
        <v>0</v>
      </c>
      <c r="AT284" s="4" t="b">
        <f>COUNTIF(资产状态!B:B,Q284)=1</f>
        <v>0</v>
      </c>
      <c r="AU284" s="4" t="b">
        <f>COUNTIF(资产增加、减少方式!B:C,以前年度!R284)=1</f>
        <v>0</v>
      </c>
      <c r="AV284" s="4" t="b">
        <f t="shared" si="58"/>
        <v>1</v>
      </c>
      <c r="AW284" s="4" t="b">
        <f>COUNTIF(折旧码!B:B,以前年度!X284)=1</f>
        <v>0</v>
      </c>
      <c r="AX284" s="5" t="b">
        <f t="shared" si="49"/>
        <v>0</v>
      </c>
      <c r="AY284" s="59" t="e">
        <f>IF(((2015-LEFT(AD284,4))*12+12-MID(AD284,5,2)+1)/(Z284*12+AB284)&gt;1,AF284*(1-VLOOKUP(X284,折旧码!B:D,3,FALSE)),AF284*(1-VLOOKUP(X284,折旧码!B:D,3,FALSE))*((2015-LEFT(AD284,4))*12+12-MID(AD284,5,2)+1)/(Z284*12+AB284))</f>
        <v>#VALUE!</v>
      </c>
      <c r="AZ284" s="60" t="e">
        <f t="shared" si="50"/>
        <v>#VALUE!</v>
      </c>
      <c r="BA284" s="5" t="e">
        <f>IF(((2015-LEFT(AD284,4))*12+12-MID(AD284,5,2)+1)/(Z284*12+AB284)&gt;1,0, AF284*(1-VLOOKUP(X284,折旧码!B:D,3,FALSE))*(12/(Z284*12+AB284)))</f>
        <v>#VALUE!</v>
      </c>
      <c r="BB284" s="2" t="e">
        <f t="shared" si="51"/>
        <v>#VALUE!</v>
      </c>
      <c r="BC284" s="2">
        <f t="shared" si="52"/>
        <v>0</v>
      </c>
      <c r="BD284" s="2" t="e">
        <f t="shared" si="53"/>
        <v>#VALUE!</v>
      </c>
      <c r="BE284" s="4" t="e">
        <f t="shared" si="54"/>
        <v>#VALUE!</v>
      </c>
      <c r="BF284" s="56" t="e">
        <f t="shared" si="55"/>
        <v>#VALUE!</v>
      </c>
      <c r="BG284" s="56" t="e">
        <f>IF(BE284="否",0,AF284*(1-VLOOKUP(X284,折旧码!B:D,3,FALSE))/BC284)</f>
        <v>#VALUE!</v>
      </c>
      <c r="BH284" s="56" t="e">
        <f t="shared" si="56"/>
        <v>#VALUE!</v>
      </c>
      <c r="BI284" s="4" t="e">
        <f>IF(OR(BE284="否",BC284&lt;=BD284),ROUND(AF284-ABS(AG284)-ABS(AI284)-AF284*VLOOKUP(X284,折旧码!B:D,3,FALSE),2)=0,ROUND(AF284-ABS(AG284)-ABS(AI284)-AF284*VLOOKUP(X284,折旧码!B:D,3,FALSE),2)&lt;&gt;0)</f>
        <v>#VALUE!</v>
      </c>
      <c r="BJ284" s="4" t="e">
        <f>ROUND(AF284-ABS(AG284)-ABS(AI284)-AF284*VLOOKUP(X284,折旧码!B:D,3,FALSE),2)</f>
        <v>#N/A</v>
      </c>
    </row>
    <row r="285" spans="1:62" ht="17.25" x14ac:dyDescent="0.35">
      <c r="A285" s="3"/>
      <c r="B285" s="3"/>
      <c r="C285" s="3"/>
      <c r="D285" s="3"/>
      <c r="E285" s="3"/>
      <c r="F285" s="3"/>
      <c r="G285" s="3"/>
      <c r="H285" s="3"/>
      <c r="I285" s="6"/>
      <c r="J285" s="6"/>
      <c r="K285" s="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14"/>
      <c r="AE285" s="14"/>
      <c r="AF285" s="3"/>
      <c r="AG285" s="3"/>
      <c r="AH285" s="3"/>
      <c r="AI285" s="3"/>
      <c r="AJ285" s="3"/>
      <c r="AK285" s="3"/>
      <c r="AL285" s="3"/>
      <c r="AM285" s="3"/>
      <c r="AN285" s="4" t="b">
        <f>COUNTIF(资产分类!B:B,以前年度!A285)=1</f>
        <v>0</v>
      </c>
      <c r="AO285" s="4" t="b">
        <f>COUNTIF(单位编码!C:C,H285)=1</f>
        <v>0</v>
      </c>
      <c r="AP285" s="4" t="e">
        <f t="shared" si="57"/>
        <v>#VALUE!</v>
      </c>
      <c r="AQ285" s="4" t="b">
        <f>COUNTIF(业务范围!B:B,以前年度!L285)=1</f>
        <v>0</v>
      </c>
      <c r="AR285" s="4" t="b">
        <f>COUNTIF(成本中心!B:B,以前年度!M285)=1</f>
        <v>0</v>
      </c>
      <c r="AS285" s="4" t="b">
        <f>COUNTIF(成本中心!B:B,以前年度!N285)=1</f>
        <v>0</v>
      </c>
      <c r="AT285" s="4" t="b">
        <f>COUNTIF(资产状态!B:B,Q285)=1</f>
        <v>0</v>
      </c>
      <c r="AU285" s="4" t="b">
        <f>COUNTIF(资产增加、减少方式!B:C,以前年度!R285)=1</f>
        <v>0</v>
      </c>
      <c r="AV285" s="4" t="b">
        <f t="shared" si="58"/>
        <v>1</v>
      </c>
      <c r="AW285" s="4" t="b">
        <f>COUNTIF(折旧码!B:B,以前年度!X285)=1</f>
        <v>0</v>
      </c>
      <c r="AX285" s="5" t="b">
        <f t="shared" si="49"/>
        <v>0</v>
      </c>
      <c r="AY285" s="59" t="e">
        <f>IF(((2015-LEFT(AD285,4))*12+12-MID(AD285,5,2)+1)/(Z285*12+AB285)&gt;1,AF285*(1-VLOOKUP(X285,折旧码!B:D,3,FALSE)),AF285*(1-VLOOKUP(X285,折旧码!B:D,3,FALSE))*((2015-LEFT(AD285,4))*12+12-MID(AD285,5,2)+1)/(Z285*12+AB285))</f>
        <v>#VALUE!</v>
      </c>
      <c r="AZ285" s="60" t="e">
        <f t="shared" si="50"/>
        <v>#VALUE!</v>
      </c>
      <c r="BA285" s="5" t="e">
        <f>IF(((2015-LEFT(AD285,4))*12+12-MID(AD285,5,2)+1)/(Z285*12+AB285)&gt;1,0, AF285*(1-VLOOKUP(X285,折旧码!B:D,3,FALSE))*(12/(Z285*12+AB285)))</f>
        <v>#VALUE!</v>
      </c>
      <c r="BB285" s="2" t="e">
        <f t="shared" si="51"/>
        <v>#VALUE!</v>
      </c>
      <c r="BC285" s="2">
        <f t="shared" si="52"/>
        <v>0</v>
      </c>
      <c r="BD285" s="2" t="e">
        <f t="shared" si="53"/>
        <v>#VALUE!</v>
      </c>
      <c r="BE285" s="4" t="e">
        <f t="shared" si="54"/>
        <v>#VALUE!</v>
      </c>
      <c r="BF285" s="56" t="e">
        <f t="shared" si="55"/>
        <v>#VALUE!</v>
      </c>
      <c r="BG285" s="56" t="e">
        <f>IF(BE285="否",0,AF285*(1-VLOOKUP(X285,折旧码!B:D,3,FALSE))/BC285)</f>
        <v>#VALUE!</v>
      </c>
      <c r="BH285" s="56" t="e">
        <f t="shared" si="56"/>
        <v>#VALUE!</v>
      </c>
      <c r="BI285" s="4" t="e">
        <f>IF(OR(BE285="否",BC285&lt;=BD285),ROUND(AF285-ABS(AG285)-ABS(AI285)-AF285*VLOOKUP(X285,折旧码!B:D,3,FALSE),2)=0,ROUND(AF285-ABS(AG285)-ABS(AI285)-AF285*VLOOKUP(X285,折旧码!B:D,3,FALSE),2)&lt;&gt;0)</f>
        <v>#VALUE!</v>
      </c>
      <c r="BJ285" s="4" t="e">
        <f>ROUND(AF285-ABS(AG285)-ABS(AI285)-AF285*VLOOKUP(X285,折旧码!B:D,3,FALSE),2)</f>
        <v>#N/A</v>
      </c>
    </row>
    <row r="286" spans="1:62" ht="17.25" x14ac:dyDescent="0.35">
      <c r="A286" s="3"/>
      <c r="B286" s="3"/>
      <c r="C286" s="3"/>
      <c r="D286" s="3"/>
      <c r="E286" s="3"/>
      <c r="F286" s="3"/>
      <c r="G286" s="3"/>
      <c r="H286" s="3"/>
      <c r="I286" s="6"/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14"/>
      <c r="AE286" s="14"/>
      <c r="AF286" s="3"/>
      <c r="AG286" s="3"/>
      <c r="AH286" s="3"/>
      <c r="AI286" s="3"/>
      <c r="AJ286" s="3"/>
      <c r="AK286" s="3"/>
      <c r="AL286" s="3"/>
      <c r="AM286" s="3"/>
      <c r="AN286" s="4" t="b">
        <f>COUNTIF(资产分类!B:B,以前年度!A286)=1</f>
        <v>0</v>
      </c>
      <c r="AO286" s="4" t="b">
        <f>COUNTIF(单位编码!C:C,H286)=1</f>
        <v>0</v>
      </c>
      <c r="AP286" s="4" t="e">
        <f t="shared" si="57"/>
        <v>#VALUE!</v>
      </c>
      <c r="AQ286" s="4" t="b">
        <f>COUNTIF(业务范围!B:B,以前年度!L286)=1</f>
        <v>0</v>
      </c>
      <c r="AR286" s="4" t="b">
        <f>COUNTIF(成本中心!B:B,以前年度!M286)=1</f>
        <v>0</v>
      </c>
      <c r="AS286" s="4" t="b">
        <f>COUNTIF(成本中心!B:B,以前年度!N286)=1</f>
        <v>0</v>
      </c>
      <c r="AT286" s="4" t="b">
        <f>COUNTIF(资产状态!B:B,Q286)=1</f>
        <v>0</v>
      </c>
      <c r="AU286" s="4" t="b">
        <f>COUNTIF(资产增加、减少方式!B:C,以前年度!R286)=1</f>
        <v>0</v>
      </c>
      <c r="AV286" s="4" t="b">
        <f t="shared" si="58"/>
        <v>1</v>
      </c>
      <c r="AW286" s="4" t="b">
        <f>COUNTIF(折旧码!B:B,以前年度!X286)=1</f>
        <v>0</v>
      </c>
      <c r="AX286" s="5" t="b">
        <f t="shared" si="49"/>
        <v>0</v>
      </c>
      <c r="AY286" s="59" t="e">
        <f>IF(((2015-LEFT(AD286,4))*12+12-MID(AD286,5,2)+1)/(Z286*12+AB286)&gt;1,AF286*(1-VLOOKUP(X286,折旧码!B:D,3,FALSE)),AF286*(1-VLOOKUP(X286,折旧码!B:D,3,FALSE))*((2015-LEFT(AD286,4))*12+12-MID(AD286,5,2)+1)/(Z286*12+AB286))</f>
        <v>#VALUE!</v>
      </c>
      <c r="AZ286" s="60" t="e">
        <f t="shared" si="50"/>
        <v>#VALUE!</v>
      </c>
      <c r="BA286" s="5" t="e">
        <f>IF(((2015-LEFT(AD286,4))*12+12-MID(AD286,5,2)+1)/(Z286*12+AB286)&gt;1,0, AF286*(1-VLOOKUP(X286,折旧码!B:D,3,FALSE))*(12/(Z286*12+AB286)))</f>
        <v>#VALUE!</v>
      </c>
      <c r="BB286" s="2" t="e">
        <f t="shared" si="51"/>
        <v>#VALUE!</v>
      </c>
      <c r="BC286" s="2">
        <f t="shared" si="52"/>
        <v>0</v>
      </c>
      <c r="BD286" s="2" t="e">
        <f t="shared" si="53"/>
        <v>#VALUE!</v>
      </c>
      <c r="BE286" s="4" t="e">
        <f t="shared" si="54"/>
        <v>#VALUE!</v>
      </c>
      <c r="BF286" s="56" t="e">
        <f t="shared" si="55"/>
        <v>#VALUE!</v>
      </c>
      <c r="BG286" s="56" t="e">
        <f>IF(BE286="否",0,AF286*(1-VLOOKUP(X286,折旧码!B:D,3,FALSE))/BC286)</f>
        <v>#VALUE!</v>
      </c>
      <c r="BH286" s="56" t="e">
        <f t="shared" si="56"/>
        <v>#VALUE!</v>
      </c>
      <c r="BI286" s="4" t="e">
        <f>IF(OR(BE286="否",BC286&lt;=BD286),ROUND(AF286-ABS(AG286)-ABS(AI286)-AF286*VLOOKUP(X286,折旧码!B:D,3,FALSE),2)=0,ROUND(AF286-ABS(AG286)-ABS(AI286)-AF286*VLOOKUP(X286,折旧码!B:D,3,FALSE),2)&lt;&gt;0)</f>
        <v>#VALUE!</v>
      </c>
      <c r="BJ286" s="4" t="e">
        <f>ROUND(AF286-ABS(AG286)-ABS(AI286)-AF286*VLOOKUP(X286,折旧码!B:D,3,FALSE),2)</f>
        <v>#N/A</v>
      </c>
    </row>
    <row r="287" spans="1:62" ht="17.25" x14ac:dyDescent="0.35">
      <c r="A287" s="3"/>
      <c r="B287" s="3"/>
      <c r="C287" s="3"/>
      <c r="D287" s="3"/>
      <c r="E287" s="3"/>
      <c r="F287" s="3"/>
      <c r="G287" s="3"/>
      <c r="H287" s="3"/>
      <c r="I287" s="6"/>
      <c r="J287" s="6"/>
      <c r="K287" s="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14"/>
      <c r="AE287" s="14"/>
      <c r="AF287" s="3"/>
      <c r="AG287" s="3"/>
      <c r="AH287" s="3"/>
      <c r="AI287" s="3"/>
      <c r="AJ287" s="3"/>
      <c r="AK287" s="3"/>
      <c r="AL287" s="3"/>
      <c r="AM287" s="3"/>
      <c r="AN287" s="4" t="b">
        <f>COUNTIF(资产分类!B:B,以前年度!A287)=1</f>
        <v>0</v>
      </c>
      <c r="AO287" s="4" t="b">
        <f>COUNTIF(单位编码!C:C,H287)=1</f>
        <v>0</v>
      </c>
      <c r="AP287" s="4" t="e">
        <f t="shared" si="57"/>
        <v>#VALUE!</v>
      </c>
      <c r="AQ287" s="4" t="b">
        <f>COUNTIF(业务范围!B:B,以前年度!L287)=1</f>
        <v>0</v>
      </c>
      <c r="AR287" s="4" t="b">
        <f>COUNTIF(成本中心!B:B,以前年度!M287)=1</f>
        <v>0</v>
      </c>
      <c r="AS287" s="4" t="b">
        <f>COUNTIF(成本中心!B:B,以前年度!N287)=1</f>
        <v>0</v>
      </c>
      <c r="AT287" s="4" t="b">
        <f>COUNTIF(资产状态!B:B,Q287)=1</f>
        <v>0</v>
      </c>
      <c r="AU287" s="4" t="b">
        <f>COUNTIF(资产增加、减少方式!B:C,以前年度!R287)=1</f>
        <v>0</v>
      </c>
      <c r="AV287" s="4" t="b">
        <f t="shared" si="58"/>
        <v>1</v>
      </c>
      <c r="AW287" s="4" t="b">
        <f>COUNTIF(折旧码!B:B,以前年度!X287)=1</f>
        <v>0</v>
      </c>
      <c r="AX287" s="5" t="b">
        <f t="shared" si="49"/>
        <v>0</v>
      </c>
      <c r="AY287" s="59" t="e">
        <f>IF(((2015-LEFT(AD287,4))*12+12-MID(AD287,5,2)+1)/(Z287*12+AB287)&gt;1,AF287*(1-VLOOKUP(X287,折旧码!B:D,3,FALSE)),AF287*(1-VLOOKUP(X287,折旧码!B:D,3,FALSE))*((2015-LEFT(AD287,4))*12+12-MID(AD287,5,2)+1)/(Z287*12+AB287))</f>
        <v>#VALUE!</v>
      </c>
      <c r="AZ287" s="60" t="e">
        <f t="shared" si="50"/>
        <v>#VALUE!</v>
      </c>
      <c r="BA287" s="5" t="e">
        <f>IF(((2015-LEFT(AD287,4))*12+12-MID(AD287,5,2)+1)/(Z287*12+AB287)&gt;1,0, AF287*(1-VLOOKUP(X287,折旧码!B:D,3,FALSE))*(12/(Z287*12+AB287)))</f>
        <v>#VALUE!</v>
      </c>
      <c r="BB287" s="2" t="e">
        <f t="shared" si="51"/>
        <v>#VALUE!</v>
      </c>
      <c r="BC287" s="2">
        <f t="shared" si="52"/>
        <v>0</v>
      </c>
      <c r="BD287" s="2" t="e">
        <f t="shared" si="53"/>
        <v>#VALUE!</v>
      </c>
      <c r="BE287" s="4" t="e">
        <f t="shared" si="54"/>
        <v>#VALUE!</v>
      </c>
      <c r="BF287" s="56" t="e">
        <f t="shared" si="55"/>
        <v>#VALUE!</v>
      </c>
      <c r="BG287" s="56" t="e">
        <f>IF(BE287="否",0,AF287*(1-VLOOKUP(X287,折旧码!B:D,3,FALSE))/BC287)</f>
        <v>#VALUE!</v>
      </c>
      <c r="BH287" s="56" t="e">
        <f t="shared" si="56"/>
        <v>#VALUE!</v>
      </c>
      <c r="BI287" s="4" t="e">
        <f>IF(OR(BE287="否",BC287&lt;=BD287),ROUND(AF287-ABS(AG287)-ABS(AI287)-AF287*VLOOKUP(X287,折旧码!B:D,3,FALSE),2)=0,ROUND(AF287-ABS(AG287)-ABS(AI287)-AF287*VLOOKUP(X287,折旧码!B:D,3,FALSE),2)&lt;&gt;0)</f>
        <v>#VALUE!</v>
      </c>
      <c r="BJ287" s="4" t="e">
        <f>ROUND(AF287-ABS(AG287)-ABS(AI287)-AF287*VLOOKUP(X287,折旧码!B:D,3,FALSE),2)</f>
        <v>#N/A</v>
      </c>
    </row>
    <row r="288" spans="1:62" ht="17.25" x14ac:dyDescent="0.35">
      <c r="A288" s="3"/>
      <c r="B288" s="3"/>
      <c r="C288" s="3"/>
      <c r="D288" s="3"/>
      <c r="E288" s="3"/>
      <c r="F288" s="3"/>
      <c r="G288" s="3"/>
      <c r="H288" s="3"/>
      <c r="I288" s="6"/>
      <c r="J288" s="6"/>
      <c r="K288" s="6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14"/>
      <c r="AE288" s="14"/>
      <c r="AF288" s="3"/>
      <c r="AG288" s="3"/>
      <c r="AH288" s="3"/>
      <c r="AI288" s="3"/>
      <c r="AJ288" s="3"/>
      <c r="AK288" s="3"/>
      <c r="AL288" s="3"/>
      <c r="AM288" s="3"/>
      <c r="AN288" s="4" t="b">
        <f>COUNTIF(资产分类!B:B,以前年度!A288)=1</f>
        <v>0</v>
      </c>
      <c r="AO288" s="4" t="b">
        <f>COUNTIF(单位编码!C:C,H288)=1</f>
        <v>0</v>
      </c>
      <c r="AP288" s="4" t="e">
        <f t="shared" si="57"/>
        <v>#VALUE!</v>
      </c>
      <c r="AQ288" s="4" t="b">
        <f>COUNTIF(业务范围!B:B,以前年度!L288)=1</f>
        <v>0</v>
      </c>
      <c r="AR288" s="4" t="b">
        <f>COUNTIF(成本中心!B:B,以前年度!M288)=1</f>
        <v>0</v>
      </c>
      <c r="AS288" s="4" t="b">
        <f>COUNTIF(成本中心!B:B,以前年度!N288)=1</f>
        <v>0</v>
      </c>
      <c r="AT288" s="4" t="b">
        <f>COUNTIF(资产状态!B:B,Q288)=1</f>
        <v>0</v>
      </c>
      <c r="AU288" s="4" t="b">
        <f>COUNTIF(资产增加、减少方式!B:C,以前年度!R288)=1</f>
        <v>0</v>
      </c>
      <c r="AV288" s="4" t="b">
        <f t="shared" si="58"/>
        <v>1</v>
      </c>
      <c r="AW288" s="4" t="b">
        <f>COUNTIF(折旧码!B:B,以前年度!X288)=1</f>
        <v>0</v>
      </c>
      <c r="AX288" s="5" t="b">
        <f t="shared" si="49"/>
        <v>0</v>
      </c>
      <c r="AY288" s="59" t="e">
        <f>IF(((2015-LEFT(AD288,4))*12+12-MID(AD288,5,2)+1)/(Z288*12+AB288)&gt;1,AF288*(1-VLOOKUP(X288,折旧码!B:D,3,FALSE)),AF288*(1-VLOOKUP(X288,折旧码!B:D,3,FALSE))*((2015-LEFT(AD288,4))*12+12-MID(AD288,5,2)+1)/(Z288*12+AB288))</f>
        <v>#VALUE!</v>
      </c>
      <c r="AZ288" s="60" t="e">
        <f t="shared" si="50"/>
        <v>#VALUE!</v>
      </c>
      <c r="BA288" s="5" t="e">
        <f>IF(((2015-LEFT(AD288,4))*12+12-MID(AD288,5,2)+1)/(Z288*12+AB288)&gt;1,0, AF288*(1-VLOOKUP(X288,折旧码!B:D,3,FALSE))*(12/(Z288*12+AB288)))</f>
        <v>#VALUE!</v>
      </c>
      <c r="BB288" s="2" t="e">
        <f t="shared" si="51"/>
        <v>#VALUE!</v>
      </c>
      <c r="BC288" s="2">
        <f t="shared" si="52"/>
        <v>0</v>
      </c>
      <c r="BD288" s="2" t="e">
        <f t="shared" si="53"/>
        <v>#VALUE!</v>
      </c>
      <c r="BE288" s="4" t="e">
        <f t="shared" si="54"/>
        <v>#VALUE!</v>
      </c>
      <c r="BF288" s="56" t="e">
        <f t="shared" si="55"/>
        <v>#VALUE!</v>
      </c>
      <c r="BG288" s="56" t="e">
        <f>IF(BE288="否",0,AF288*(1-VLOOKUP(X288,折旧码!B:D,3,FALSE))/BC288)</f>
        <v>#VALUE!</v>
      </c>
      <c r="BH288" s="56" t="e">
        <f t="shared" si="56"/>
        <v>#VALUE!</v>
      </c>
      <c r="BI288" s="4" t="e">
        <f>IF(OR(BE288="否",BC288&lt;=BD288),ROUND(AF288-ABS(AG288)-ABS(AI288)-AF288*VLOOKUP(X288,折旧码!B:D,3,FALSE),2)=0,ROUND(AF288-ABS(AG288)-ABS(AI288)-AF288*VLOOKUP(X288,折旧码!B:D,3,FALSE),2)&lt;&gt;0)</f>
        <v>#VALUE!</v>
      </c>
      <c r="BJ288" s="4" t="e">
        <f>ROUND(AF288-ABS(AG288)-ABS(AI288)-AF288*VLOOKUP(X288,折旧码!B:D,3,FALSE),2)</f>
        <v>#N/A</v>
      </c>
    </row>
    <row r="289" spans="1:62" ht="17.25" x14ac:dyDescent="0.35">
      <c r="A289" s="3"/>
      <c r="B289" s="3"/>
      <c r="C289" s="3"/>
      <c r="D289" s="3"/>
      <c r="E289" s="3"/>
      <c r="F289" s="3"/>
      <c r="G289" s="3"/>
      <c r="H289" s="3"/>
      <c r="I289" s="6"/>
      <c r="J289" s="6"/>
      <c r="K289" s="6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14"/>
      <c r="AE289" s="14"/>
      <c r="AF289" s="3"/>
      <c r="AG289" s="3"/>
      <c r="AH289" s="3"/>
      <c r="AI289" s="3"/>
      <c r="AJ289" s="3"/>
      <c r="AK289" s="3"/>
      <c r="AL289" s="3"/>
      <c r="AM289" s="3"/>
      <c r="AN289" s="4" t="b">
        <f>COUNTIF(资产分类!B:B,以前年度!A289)=1</f>
        <v>0</v>
      </c>
      <c r="AO289" s="4" t="b">
        <f>COUNTIF(单位编码!C:C,H289)=1</f>
        <v>0</v>
      </c>
      <c r="AP289" s="4" t="e">
        <f t="shared" si="57"/>
        <v>#VALUE!</v>
      </c>
      <c r="AQ289" s="4" t="b">
        <f>COUNTIF(业务范围!B:B,以前年度!L289)=1</f>
        <v>0</v>
      </c>
      <c r="AR289" s="4" t="b">
        <f>COUNTIF(成本中心!B:B,以前年度!M289)=1</f>
        <v>0</v>
      </c>
      <c r="AS289" s="4" t="b">
        <f>COUNTIF(成本中心!B:B,以前年度!N289)=1</f>
        <v>0</v>
      </c>
      <c r="AT289" s="4" t="b">
        <f>COUNTIF(资产状态!B:B,Q289)=1</f>
        <v>0</v>
      </c>
      <c r="AU289" s="4" t="b">
        <f>COUNTIF(资产增加、减少方式!B:C,以前年度!R289)=1</f>
        <v>0</v>
      </c>
      <c r="AV289" s="4" t="b">
        <f t="shared" si="58"/>
        <v>1</v>
      </c>
      <c r="AW289" s="4" t="b">
        <f>COUNTIF(折旧码!B:B,以前年度!X289)=1</f>
        <v>0</v>
      </c>
      <c r="AX289" s="5" t="b">
        <f t="shared" si="49"/>
        <v>0</v>
      </c>
      <c r="AY289" s="59" t="e">
        <f>IF(((2015-LEFT(AD289,4))*12+12-MID(AD289,5,2)+1)/(Z289*12+AB289)&gt;1,AF289*(1-VLOOKUP(X289,折旧码!B:D,3,FALSE)),AF289*(1-VLOOKUP(X289,折旧码!B:D,3,FALSE))*((2015-LEFT(AD289,4))*12+12-MID(AD289,5,2)+1)/(Z289*12+AB289))</f>
        <v>#VALUE!</v>
      </c>
      <c r="AZ289" s="60" t="e">
        <f t="shared" si="50"/>
        <v>#VALUE!</v>
      </c>
      <c r="BA289" s="5" t="e">
        <f>IF(((2015-LEFT(AD289,4))*12+12-MID(AD289,5,2)+1)/(Z289*12+AB289)&gt;1,0, AF289*(1-VLOOKUP(X289,折旧码!B:D,3,FALSE))*(12/(Z289*12+AB289)))</f>
        <v>#VALUE!</v>
      </c>
      <c r="BB289" s="2" t="e">
        <f t="shared" si="51"/>
        <v>#VALUE!</v>
      </c>
      <c r="BC289" s="2">
        <f t="shared" si="52"/>
        <v>0</v>
      </c>
      <c r="BD289" s="2" t="e">
        <f t="shared" si="53"/>
        <v>#VALUE!</v>
      </c>
      <c r="BE289" s="4" t="e">
        <f t="shared" si="54"/>
        <v>#VALUE!</v>
      </c>
      <c r="BF289" s="56" t="e">
        <f t="shared" si="55"/>
        <v>#VALUE!</v>
      </c>
      <c r="BG289" s="56" t="e">
        <f>IF(BE289="否",0,AF289*(1-VLOOKUP(X289,折旧码!B:D,3,FALSE))/BC289)</f>
        <v>#VALUE!</v>
      </c>
      <c r="BH289" s="56" t="e">
        <f t="shared" si="56"/>
        <v>#VALUE!</v>
      </c>
      <c r="BI289" s="4" t="e">
        <f>IF(OR(BE289="否",BC289&lt;=BD289),ROUND(AF289-ABS(AG289)-ABS(AI289)-AF289*VLOOKUP(X289,折旧码!B:D,3,FALSE),2)=0,ROUND(AF289-ABS(AG289)-ABS(AI289)-AF289*VLOOKUP(X289,折旧码!B:D,3,FALSE),2)&lt;&gt;0)</f>
        <v>#VALUE!</v>
      </c>
      <c r="BJ289" s="4" t="e">
        <f>ROUND(AF289-ABS(AG289)-ABS(AI289)-AF289*VLOOKUP(X289,折旧码!B:D,3,FALSE),2)</f>
        <v>#N/A</v>
      </c>
    </row>
    <row r="290" spans="1:62" ht="17.25" x14ac:dyDescent="0.35">
      <c r="A290" s="3"/>
      <c r="B290" s="3"/>
      <c r="C290" s="3"/>
      <c r="D290" s="3"/>
      <c r="E290" s="3"/>
      <c r="F290" s="3"/>
      <c r="G290" s="3"/>
      <c r="H290" s="3"/>
      <c r="I290" s="6"/>
      <c r="J290" s="6"/>
      <c r="K290" s="6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14"/>
      <c r="AE290" s="14"/>
      <c r="AF290" s="3"/>
      <c r="AG290" s="3"/>
      <c r="AH290" s="3"/>
      <c r="AI290" s="3"/>
      <c r="AJ290" s="3"/>
      <c r="AK290" s="3"/>
      <c r="AL290" s="3"/>
      <c r="AM290" s="3"/>
      <c r="AN290" s="4" t="b">
        <f>COUNTIF(资产分类!B:B,以前年度!A290)=1</f>
        <v>0</v>
      </c>
      <c r="AO290" s="4" t="b">
        <f>COUNTIF(单位编码!C:C,H290)=1</f>
        <v>0</v>
      </c>
      <c r="AP290" s="4" t="e">
        <f t="shared" si="57"/>
        <v>#VALUE!</v>
      </c>
      <c r="AQ290" s="4" t="b">
        <f>COUNTIF(业务范围!B:B,以前年度!L290)=1</f>
        <v>0</v>
      </c>
      <c r="AR290" s="4" t="b">
        <f>COUNTIF(成本中心!B:B,以前年度!M290)=1</f>
        <v>0</v>
      </c>
      <c r="AS290" s="4" t="b">
        <f>COUNTIF(成本中心!B:B,以前年度!N290)=1</f>
        <v>0</v>
      </c>
      <c r="AT290" s="4" t="b">
        <f>COUNTIF(资产状态!B:B,Q290)=1</f>
        <v>0</v>
      </c>
      <c r="AU290" s="4" t="b">
        <f>COUNTIF(资产增加、减少方式!B:C,以前年度!R290)=1</f>
        <v>0</v>
      </c>
      <c r="AV290" s="4" t="b">
        <f t="shared" si="58"/>
        <v>1</v>
      </c>
      <c r="AW290" s="4" t="b">
        <f>COUNTIF(折旧码!B:B,以前年度!X290)=1</f>
        <v>0</v>
      </c>
      <c r="AX290" s="5" t="b">
        <f t="shared" si="49"/>
        <v>0</v>
      </c>
      <c r="AY290" s="59" t="e">
        <f>IF(((2015-LEFT(AD290,4))*12+12-MID(AD290,5,2)+1)/(Z290*12+AB290)&gt;1,AF290*(1-VLOOKUP(X290,折旧码!B:D,3,FALSE)),AF290*(1-VLOOKUP(X290,折旧码!B:D,3,FALSE))*((2015-LEFT(AD290,4))*12+12-MID(AD290,5,2)+1)/(Z290*12+AB290))</f>
        <v>#VALUE!</v>
      </c>
      <c r="AZ290" s="60" t="e">
        <f t="shared" si="50"/>
        <v>#VALUE!</v>
      </c>
      <c r="BA290" s="5" t="e">
        <f>IF(((2015-LEFT(AD290,4))*12+12-MID(AD290,5,2)+1)/(Z290*12+AB290)&gt;1,0, AF290*(1-VLOOKUP(X290,折旧码!B:D,3,FALSE))*(12/(Z290*12+AB290)))</f>
        <v>#VALUE!</v>
      </c>
      <c r="BB290" s="2" t="e">
        <f t="shared" si="51"/>
        <v>#VALUE!</v>
      </c>
      <c r="BC290" s="2">
        <f t="shared" si="52"/>
        <v>0</v>
      </c>
      <c r="BD290" s="2" t="e">
        <f t="shared" si="53"/>
        <v>#VALUE!</v>
      </c>
      <c r="BE290" s="4" t="e">
        <f t="shared" si="54"/>
        <v>#VALUE!</v>
      </c>
      <c r="BF290" s="56" t="e">
        <f t="shared" si="55"/>
        <v>#VALUE!</v>
      </c>
      <c r="BG290" s="56" t="e">
        <f>IF(BE290="否",0,AF290*(1-VLOOKUP(X290,折旧码!B:D,3,FALSE))/BC290)</f>
        <v>#VALUE!</v>
      </c>
      <c r="BH290" s="56" t="e">
        <f t="shared" si="56"/>
        <v>#VALUE!</v>
      </c>
      <c r="BI290" s="4" t="e">
        <f>IF(OR(BE290="否",BC290&lt;=BD290),ROUND(AF290-ABS(AG290)-ABS(AI290)-AF290*VLOOKUP(X290,折旧码!B:D,3,FALSE),2)=0,ROUND(AF290-ABS(AG290)-ABS(AI290)-AF290*VLOOKUP(X290,折旧码!B:D,3,FALSE),2)&lt;&gt;0)</f>
        <v>#VALUE!</v>
      </c>
      <c r="BJ290" s="4" t="e">
        <f>ROUND(AF290-ABS(AG290)-ABS(AI290)-AF290*VLOOKUP(X290,折旧码!B:D,3,FALSE),2)</f>
        <v>#N/A</v>
      </c>
    </row>
    <row r="291" spans="1:62" ht="17.25" x14ac:dyDescent="0.35">
      <c r="A291" s="3"/>
      <c r="B291" s="3"/>
      <c r="C291" s="3"/>
      <c r="D291" s="3"/>
      <c r="E291" s="3"/>
      <c r="F291" s="3"/>
      <c r="G291" s="3"/>
      <c r="H291" s="3"/>
      <c r="I291" s="6"/>
      <c r="J291" s="6"/>
      <c r="K291" s="6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14"/>
      <c r="AE291" s="14"/>
      <c r="AF291" s="3"/>
      <c r="AG291" s="3"/>
      <c r="AH291" s="3"/>
      <c r="AI291" s="3"/>
      <c r="AJ291" s="3"/>
      <c r="AK291" s="3"/>
      <c r="AL291" s="3"/>
      <c r="AM291" s="3"/>
      <c r="AN291" s="4" t="b">
        <f>COUNTIF(资产分类!B:B,以前年度!A291)=1</f>
        <v>0</v>
      </c>
      <c r="AO291" s="4" t="b">
        <f>COUNTIF(单位编码!C:C,H291)=1</f>
        <v>0</v>
      </c>
      <c r="AP291" s="4" t="e">
        <f t="shared" si="57"/>
        <v>#VALUE!</v>
      </c>
      <c r="AQ291" s="4" t="b">
        <f>COUNTIF(业务范围!B:B,以前年度!L291)=1</f>
        <v>0</v>
      </c>
      <c r="AR291" s="4" t="b">
        <f>COUNTIF(成本中心!B:B,以前年度!M291)=1</f>
        <v>0</v>
      </c>
      <c r="AS291" s="4" t="b">
        <f>COUNTIF(成本中心!B:B,以前年度!N291)=1</f>
        <v>0</v>
      </c>
      <c r="AT291" s="4" t="b">
        <f>COUNTIF(资产状态!B:B,Q291)=1</f>
        <v>0</v>
      </c>
      <c r="AU291" s="4" t="b">
        <f>COUNTIF(资产增加、减少方式!B:C,以前年度!R291)=1</f>
        <v>0</v>
      </c>
      <c r="AV291" s="4" t="b">
        <f t="shared" si="58"/>
        <v>1</v>
      </c>
      <c r="AW291" s="4" t="b">
        <f>COUNTIF(折旧码!B:B,以前年度!X291)=1</f>
        <v>0</v>
      </c>
      <c r="AX291" s="5" t="b">
        <f t="shared" si="49"/>
        <v>0</v>
      </c>
      <c r="AY291" s="59" t="e">
        <f>IF(((2015-LEFT(AD291,4))*12+12-MID(AD291,5,2)+1)/(Z291*12+AB291)&gt;1,AF291*(1-VLOOKUP(X291,折旧码!B:D,3,FALSE)),AF291*(1-VLOOKUP(X291,折旧码!B:D,3,FALSE))*((2015-LEFT(AD291,4))*12+12-MID(AD291,5,2)+1)/(Z291*12+AB291))</f>
        <v>#VALUE!</v>
      </c>
      <c r="AZ291" s="60" t="e">
        <f t="shared" si="50"/>
        <v>#VALUE!</v>
      </c>
      <c r="BA291" s="5" t="e">
        <f>IF(((2015-LEFT(AD291,4))*12+12-MID(AD291,5,2)+1)/(Z291*12+AB291)&gt;1,0, AF291*(1-VLOOKUP(X291,折旧码!B:D,3,FALSE))*(12/(Z291*12+AB291)))</f>
        <v>#VALUE!</v>
      </c>
      <c r="BB291" s="2" t="e">
        <f t="shared" si="51"/>
        <v>#VALUE!</v>
      </c>
      <c r="BC291" s="2">
        <f t="shared" si="52"/>
        <v>0</v>
      </c>
      <c r="BD291" s="2" t="e">
        <f t="shared" si="53"/>
        <v>#VALUE!</v>
      </c>
      <c r="BE291" s="4" t="e">
        <f t="shared" si="54"/>
        <v>#VALUE!</v>
      </c>
      <c r="BF291" s="56" t="e">
        <f t="shared" si="55"/>
        <v>#VALUE!</v>
      </c>
      <c r="BG291" s="56" t="e">
        <f>IF(BE291="否",0,AF291*(1-VLOOKUP(X291,折旧码!B:D,3,FALSE))/BC291)</f>
        <v>#VALUE!</v>
      </c>
      <c r="BH291" s="56" t="e">
        <f t="shared" si="56"/>
        <v>#VALUE!</v>
      </c>
      <c r="BI291" s="4" t="e">
        <f>IF(OR(BE291="否",BC291&lt;=BD291),ROUND(AF291-ABS(AG291)-ABS(AI291)-AF291*VLOOKUP(X291,折旧码!B:D,3,FALSE),2)=0,ROUND(AF291-ABS(AG291)-ABS(AI291)-AF291*VLOOKUP(X291,折旧码!B:D,3,FALSE),2)&lt;&gt;0)</f>
        <v>#VALUE!</v>
      </c>
      <c r="BJ291" s="4" t="e">
        <f>ROUND(AF291-ABS(AG291)-ABS(AI291)-AF291*VLOOKUP(X291,折旧码!B:D,3,FALSE),2)</f>
        <v>#N/A</v>
      </c>
    </row>
    <row r="292" spans="1:62" ht="17.25" x14ac:dyDescent="0.35">
      <c r="A292" s="3"/>
      <c r="B292" s="3"/>
      <c r="C292" s="3"/>
      <c r="D292" s="3"/>
      <c r="E292" s="3"/>
      <c r="F292" s="3"/>
      <c r="G292" s="3"/>
      <c r="H292" s="3"/>
      <c r="I292" s="6"/>
      <c r="J292" s="6"/>
      <c r="K292" s="6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14"/>
      <c r="AE292" s="14"/>
      <c r="AF292" s="3"/>
      <c r="AG292" s="3"/>
      <c r="AH292" s="3"/>
      <c r="AI292" s="3"/>
      <c r="AJ292" s="3"/>
      <c r="AK292" s="3"/>
      <c r="AL292" s="3"/>
      <c r="AM292" s="3"/>
      <c r="AN292" s="4" t="b">
        <f>COUNTIF(资产分类!B:B,以前年度!A292)=1</f>
        <v>0</v>
      </c>
      <c r="AO292" s="4" t="b">
        <f>COUNTIF(单位编码!C:C,H292)=1</f>
        <v>0</v>
      </c>
      <c r="AP292" s="4" t="e">
        <f t="shared" si="57"/>
        <v>#VALUE!</v>
      </c>
      <c r="AQ292" s="4" t="b">
        <f>COUNTIF(业务范围!B:B,以前年度!L292)=1</f>
        <v>0</v>
      </c>
      <c r="AR292" s="4" t="b">
        <f>COUNTIF(成本中心!B:B,以前年度!M292)=1</f>
        <v>0</v>
      </c>
      <c r="AS292" s="4" t="b">
        <f>COUNTIF(成本中心!B:B,以前年度!N292)=1</f>
        <v>0</v>
      </c>
      <c r="AT292" s="4" t="b">
        <f>COUNTIF(资产状态!B:B,Q292)=1</f>
        <v>0</v>
      </c>
      <c r="AU292" s="4" t="b">
        <f>COUNTIF(资产增加、减少方式!B:C,以前年度!R292)=1</f>
        <v>0</v>
      </c>
      <c r="AV292" s="4" t="b">
        <f t="shared" si="58"/>
        <v>1</v>
      </c>
      <c r="AW292" s="4" t="b">
        <f>COUNTIF(折旧码!B:B,以前年度!X292)=1</f>
        <v>0</v>
      </c>
      <c r="AX292" s="5" t="b">
        <f t="shared" si="49"/>
        <v>0</v>
      </c>
      <c r="AY292" s="59" t="e">
        <f>IF(((2015-LEFT(AD292,4))*12+12-MID(AD292,5,2)+1)/(Z292*12+AB292)&gt;1,AF292*(1-VLOOKUP(X292,折旧码!B:D,3,FALSE)),AF292*(1-VLOOKUP(X292,折旧码!B:D,3,FALSE))*((2015-LEFT(AD292,4))*12+12-MID(AD292,5,2)+1)/(Z292*12+AB292))</f>
        <v>#VALUE!</v>
      </c>
      <c r="AZ292" s="60" t="e">
        <f t="shared" si="50"/>
        <v>#VALUE!</v>
      </c>
      <c r="BA292" s="5" t="e">
        <f>IF(((2015-LEFT(AD292,4))*12+12-MID(AD292,5,2)+1)/(Z292*12+AB292)&gt;1,0, AF292*(1-VLOOKUP(X292,折旧码!B:D,3,FALSE))*(12/(Z292*12+AB292)))</f>
        <v>#VALUE!</v>
      </c>
      <c r="BB292" s="2" t="e">
        <f t="shared" si="51"/>
        <v>#VALUE!</v>
      </c>
      <c r="BC292" s="2">
        <f t="shared" si="52"/>
        <v>0</v>
      </c>
      <c r="BD292" s="2" t="e">
        <f t="shared" si="53"/>
        <v>#VALUE!</v>
      </c>
      <c r="BE292" s="4" t="e">
        <f t="shared" si="54"/>
        <v>#VALUE!</v>
      </c>
      <c r="BF292" s="56" t="e">
        <f t="shared" si="55"/>
        <v>#VALUE!</v>
      </c>
      <c r="BG292" s="56" t="e">
        <f>IF(BE292="否",0,AF292*(1-VLOOKUP(X292,折旧码!B:D,3,FALSE))/BC292)</f>
        <v>#VALUE!</v>
      </c>
      <c r="BH292" s="56" t="e">
        <f t="shared" si="56"/>
        <v>#VALUE!</v>
      </c>
      <c r="BI292" s="4" t="e">
        <f>IF(OR(BE292="否",BC292&lt;=BD292),ROUND(AF292-ABS(AG292)-ABS(AI292)-AF292*VLOOKUP(X292,折旧码!B:D,3,FALSE),2)=0,ROUND(AF292-ABS(AG292)-ABS(AI292)-AF292*VLOOKUP(X292,折旧码!B:D,3,FALSE),2)&lt;&gt;0)</f>
        <v>#VALUE!</v>
      </c>
      <c r="BJ292" s="4" t="e">
        <f>ROUND(AF292-ABS(AG292)-ABS(AI292)-AF292*VLOOKUP(X292,折旧码!B:D,3,FALSE),2)</f>
        <v>#N/A</v>
      </c>
    </row>
    <row r="293" spans="1:62" ht="17.25" x14ac:dyDescent="0.35">
      <c r="A293" s="3"/>
      <c r="B293" s="3"/>
      <c r="C293" s="3"/>
      <c r="D293" s="3"/>
      <c r="E293" s="3"/>
      <c r="F293" s="3"/>
      <c r="G293" s="3"/>
      <c r="H293" s="3"/>
      <c r="I293" s="6"/>
      <c r="J293" s="6"/>
      <c r="K293" s="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14"/>
      <c r="AE293" s="14"/>
      <c r="AF293" s="3"/>
      <c r="AG293" s="3"/>
      <c r="AH293" s="3"/>
      <c r="AI293" s="3"/>
      <c r="AJ293" s="3"/>
      <c r="AK293" s="3"/>
      <c r="AL293" s="3"/>
      <c r="AM293" s="3"/>
      <c r="AN293" s="4" t="b">
        <f>COUNTIF(资产分类!B:B,以前年度!A293)=1</f>
        <v>0</v>
      </c>
      <c r="AO293" s="4" t="b">
        <f>COUNTIF(单位编码!C:C,H293)=1</f>
        <v>0</v>
      </c>
      <c r="AP293" s="4" t="e">
        <f t="shared" si="57"/>
        <v>#VALUE!</v>
      </c>
      <c r="AQ293" s="4" t="b">
        <f>COUNTIF(业务范围!B:B,以前年度!L293)=1</f>
        <v>0</v>
      </c>
      <c r="AR293" s="4" t="b">
        <f>COUNTIF(成本中心!B:B,以前年度!M293)=1</f>
        <v>0</v>
      </c>
      <c r="AS293" s="4" t="b">
        <f>COUNTIF(成本中心!B:B,以前年度!N293)=1</f>
        <v>0</v>
      </c>
      <c r="AT293" s="4" t="b">
        <f>COUNTIF(资产状态!B:B,Q293)=1</f>
        <v>0</v>
      </c>
      <c r="AU293" s="4" t="b">
        <f>COUNTIF(资产增加、减少方式!B:C,以前年度!R293)=1</f>
        <v>0</v>
      </c>
      <c r="AV293" s="4" t="b">
        <f t="shared" si="58"/>
        <v>1</v>
      </c>
      <c r="AW293" s="4" t="b">
        <f>COUNTIF(折旧码!B:B,以前年度!X293)=1</f>
        <v>0</v>
      </c>
      <c r="AX293" s="5" t="b">
        <f t="shared" si="49"/>
        <v>0</v>
      </c>
      <c r="AY293" s="59" t="e">
        <f>IF(((2015-LEFT(AD293,4))*12+12-MID(AD293,5,2)+1)/(Z293*12+AB293)&gt;1,AF293*(1-VLOOKUP(X293,折旧码!B:D,3,FALSE)),AF293*(1-VLOOKUP(X293,折旧码!B:D,3,FALSE))*((2015-LEFT(AD293,4))*12+12-MID(AD293,5,2)+1)/(Z293*12+AB293))</f>
        <v>#VALUE!</v>
      </c>
      <c r="AZ293" s="60" t="e">
        <f t="shared" si="50"/>
        <v>#VALUE!</v>
      </c>
      <c r="BA293" s="5" t="e">
        <f>IF(((2015-LEFT(AD293,4))*12+12-MID(AD293,5,2)+1)/(Z293*12+AB293)&gt;1,0, AF293*(1-VLOOKUP(X293,折旧码!B:D,3,FALSE))*(12/(Z293*12+AB293)))</f>
        <v>#VALUE!</v>
      </c>
      <c r="BB293" s="2" t="e">
        <f t="shared" si="51"/>
        <v>#VALUE!</v>
      </c>
      <c r="BC293" s="2">
        <f t="shared" si="52"/>
        <v>0</v>
      </c>
      <c r="BD293" s="2" t="e">
        <f t="shared" si="53"/>
        <v>#VALUE!</v>
      </c>
      <c r="BE293" s="4" t="e">
        <f t="shared" si="54"/>
        <v>#VALUE!</v>
      </c>
      <c r="BF293" s="56" t="e">
        <f t="shared" si="55"/>
        <v>#VALUE!</v>
      </c>
      <c r="BG293" s="56" t="e">
        <f>IF(BE293="否",0,AF293*(1-VLOOKUP(X293,折旧码!B:D,3,FALSE))/BC293)</f>
        <v>#VALUE!</v>
      </c>
      <c r="BH293" s="56" t="e">
        <f t="shared" si="56"/>
        <v>#VALUE!</v>
      </c>
      <c r="BI293" s="4" t="e">
        <f>IF(OR(BE293="否",BC293&lt;=BD293),ROUND(AF293-ABS(AG293)-ABS(AI293)-AF293*VLOOKUP(X293,折旧码!B:D,3,FALSE),2)=0,ROUND(AF293-ABS(AG293)-ABS(AI293)-AF293*VLOOKUP(X293,折旧码!B:D,3,FALSE),2)&lt;&gt;0)</f>
        <v>#VALUE!</v>
      </c>
      <c r="BJ293" s="4" t="e">
        <f>ROUND(AF293-ABS(AG293)-ABS(AI293)-AF293*VLOOKUP(X293,折旧码!B:D,3,FALSE),2)</f>
        <v>#N/A</v>
      </c>
    </row>
    <row r="294" spans="1:62" ht="17.25" x14ac:dyDescent="0.35">
      <c r="A294" s="3"/>
      <c r="B294" s="3"/>
      <c r="C294" s="3"/>
      <c r="D294" s="3"/>
      <c r="E294" s="3"/>
      <c r="F294" s="3"/>
      <c r="G294" s="3"/>
      <c r="H294" s="3"/>
      <c r="I294" s="6"/>
      <c r="J294" s="6"/>
      <c r="K294" s="6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14"/>
      <c r="AE294" s="14"/>
      <c r="AF294" s="3"/>
      <c r="AG294" s="3"/>
      <c r="AH294" s="3"/>
      <c r="AI294" s="3"/>
      <c r="AJ294" s="3"/>
      <c r="AK294" s="3"/>
      <c r="AL294" s="3"/>
      <c r="AM294" s="3"/>
      <c r="AN294" s="4" t="b">
        <f>COUNTIF(资产分类!B:B,以前年度!A294)=1</f>
        <v>0</v>
      </c>
      <c r="AO294" s="4" t="b">
        <f>COUNTIF(单位编码!C:C,H294)=1</f>
        <v>0</v>
      </c>
      <c r="AP294" s="4" t="e">
        <f t="shared" si="57"/>
        <v>#VALUE!</v>
      </c>
      <c r="AQ294" s="4" t="b">
        <f>COUNTIF(业务范围!B:B,以前年度!L294)=1</f>
        <v>0</v>
      </c>
      <c r="AR294" s="4" t="b">
        <f>COUNTIF(成本中心!B:B,以前年度!M294)=1</f>
        <v>0</v>
      </c>
      <c r="AS294" s="4" t="b">
        <f>COUNTIF(成本中心!B:B,以前年度!N294)=1</f>
        <v>0</v>
      </c>
      <c r="AT294" s="4" t="b">
        <f>COUNTIF(资产状态!B:B,Q294)=1</f>
        <v>0</v>
      </c>
      <c r="AU294" s="4" t="b">
        <f>COUNTIF(资产增加、减少方式!B:C,以前年度!R294)=1</f>
        <v>0</v>
      </c>
      <c r="AV294" s="4" t="b">
        <f t="shared" si="58"/>
        <v>1</v>
      </c>
      <c r="AW294" s="4" t="b">
        <f>COUNTIF(折旧码!B:B,以前年度!X294)=1</f>
        <v>0</v>
      </c>
      <c r="AX294" s="5" t="b">
        <f t="shared" si="49"/>
        <v>0</v>
      </c>
      <c r="AY294" s="59" t="e">
        <f>IF(((2015-LEFT(AD294,4))*12+12-MID(AD294,5,2)+1)/(Z294*12+AB294)&gt;1,AF294*(1-VLOOKUP(X294,折旧码!B:D,3,FALSE)),AF294*(1-VLOOKUP(X294,折旧码!B:D,3,FALSE))*((2015-LEFT(AD294,4))*12+12-MID(AD294,5,2)+1)/(Z294*12+AB294))</f>
        <v>#VALUE!</v>
      </c>
      <c r="AZ294" s="60" t="e">
        <f t="shared" si="50"/>
        <v>#VALUE!</v>
      </c>
      <c r="BA294" s="5" t="e">
        <f>IF(((2015-LEFT(AD294,4))*12+12-MID(AD294,5,2)+1)/(Z294*12+AB294)&gt;1,0, AF294*(1-VLOOKUP(X294,折旧码!B:D,3,FALSE))*(12/(Z294*12+AB294)))</f>
        <v>#VALUE!</v>
      </c>
      <c r="BB294" s="2" t="e">
        <f t="shared" si="51"/>
        <v>#VALUE!</v>
      </c>
      <c r="BC294" s="2">
        <f t="shared" si="52"/>
        <v>0</v>
      </c>
      <c r="BD294" s="2" t="e">
        <f t="shared" si="53"/>
        <v>#VALUE!</v>
      </c>
      <c r="BE294" s="4" t="e">
        <f t="shared" si="54"/>
        <v>#VALUE!</v>
      </c>
      <c r="BF294" s="56" t="e">
        <f t="shared" si="55"/>
        <v>#VALUE!</v>
      </c>
      <c r="BG294" s="56" t="e">
        <f>IF(BE294="否",0,AF294*(1-VLOOKUP(X294,折旧码!B:D,3,FALSE))/BC294)</f>
        <v>#VALUE!</v>
      </c>
      <c r="BH294" s="56" t="e">
        <f t="shared" si="56"/>
        <v>#VALUE!</v>
      </c>
      <c r="BI294" s="4" t="e">
        <f>IF(OR(BE294="否",BC294&lt;=BD294),ROUND(AF294-ABS(AG294)-ABS(AI294)-AF294*VLOOKUP(X294,折旧码!B:D,3,FALSE),2)=0,ROUND(AF294-ABS(AG294)-ABS(AI294)-AF294*VLOOKUP(X294,折旧码!B:D,3,FALSE),2)&lt;&gt;0)</f>
        <v>#VALUE!</v>
      </c>
      <c r="BJ294" s="4" t="e">
        <f>ROUND(AF294-ABS(AG294)-ABS(AI294)-AF294*VLOOKUP(X294,折旧码!B:D,3,FALSE),2)</f>
        <v>#N/A</v>
      </c>
    </row>
    <row r="295" spans="1:62" ht="17.25" x14ac:dyDescent="0.35">
      <c r="A295" s="3"/>
      <c r="B295" s="3"/>
      <c r="C295" s="3"/>
      <c r="D295" s="3"/>
      <c r="E295" s="3"/>
      <c r="F295" s="3"/>
      <c r="G295" s="3"/>
      <c r="H295" s="3"/>
      <c r="I295" s="6"/>
      <c r="J295" s="6"/>
      <c r="K295" s="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14"/>
      <c r="AE295" s="14"/>
      <c r="AF295" s="3"/>
      <c r="AG295" s="3"/>
      <c r="AH295" s="3"/>
      <c r="AI295" s="3"/>
      <c r="AJ295" s="3"/>
      <c r="AK295" s="3"/>
      <c r="AL295" s="3"/>
      <c r="AM295" s="3"/>
      <c r="AN295" s="4" t="b">
        <f>COUNTIF(资产分类!B:B,以前年度!A295)=1</f>
        <v>0</v>
      </c>
      <c r="AO295" s="4" t="b">
        <f>COUNTIF(单位编码!C:C,H295)=1</f>
        <v>0</v>
      </c>
      <c r="AP295" s="4" t="e">
        <f t="shared" si="57"/>
        <v>#VALUE!</v>
      </c>
      <c r="AQ295" s="4" t="b">
        <f>COUNTIF(业务范围!B:B,以前年度!L295)=1</f>
        <v>0</v>
      </c>
      <c r="AR295" s="4" t="b">
        <f>COUNTIF(成本中心!B:B,以前年度!M295)=1</f>
        <v>0</v>
      </c>
      <c r="AS295" s="4" t="b">
        <f>COUNTIF(成本中心!B:B,以前年度!N295)=1</f>
        <v>0</v>
      </c>
      <c r="AT295" s="4" t="b">
        <f>COUNTIF(资产状态!B:B,Q295)=1</f>
        <v>0</v>
      </c>
      <c r="AU295" s="4" t="b">
        <f>COUNTIF(资产增加、减少方式!B:C,以前年度!R295)=1</f>
        <v>0</v>
      </c>
      <c r="AV295" s="4" t="b">
        <f t="shared" si="58"/>
        <v>1</v>
      </c>
      <c r="AW295" s="4" t="b">
        <f>COUNTIF(折旧码!B:B,以前年度!X295)=1</f>
        <v>0</v>
      </c>
      <c r="AX295" s="5" t="b">
        <f t="shared" si="49"/>
        <v>0</v>
      </c>
      <c r="AY295" s="59" t="e">
        <f>IF(((2015-LEFT(AD295,4))*12+12-MID(AD295,5,2)+1)/(Z295*12+AB295)&gt;1,AF295*(1-VLOOKUP(X295,折旧码!B:D,3,FALSE)),AF295*(1-VLOOKUP(X295,折旧码!B:D,3,FALSE))*((2015-LEFT(AD295,4))*12+12-MID(AD295,5,2)+1)/(Z295*12+AB295))</f>
        <v>#VALUE!</v>
      </c>
      <c r="AZ295" s="60" t="e">
        <f t="shared" si="50"/>
        <v>#VALUE!</v>
      </c>
      <c r="BA295" s="5" t="e">
        <f>IF(((2015-LEFT(AD295,4))*12+12-MID(AD295,5,2)+1)/(Z295*12+AB295)&gt;1,0, AF295*(1-VLOOKUP(X295,折旧码!B:D,3,FALSE))*(12/(Z295*12+AB295)))</f>
        <v>#VALUE!</v>
      </c>
      <c r="BB295" s="2" t="e">
        <f t="shared" si="51"/>
        <v>#VALUE!</v>
      </c>
      <c r="BC295" s="2">
        <f t="shared" si="52"/>
        <v>0</v>
      </c>
      <c r="BD295" s="2" t="e">
        <f t="shared" si="53"/>
        <v>#VALUE!</v>
      </c>
      <c r="BE295" s="4" t="e">
        <f t="shared" si="54"/>
        <v>#VALUE!</v>
      </c>
      <c r="BF295" s="56" t="e">
        <f t="shared" si="55"/>
        <v>#VALUE!</v>
      </c>
      <c r="BG295" s="56" t="e">
        <f>IF(BE295="否",0,AF295*(1-VLOOKUP(X295,折旧码!B:D,3,FALSE))/BC295)</f>
        <v>#VALUE!</v>
      </c>
      <c r="BH295" s="56" t="e">
        <f t="shared" si="56"/>
        <v>#VALUE!</v>
      </c>
      <c r="BI295" s="4" t="e">
        <f>IF(OR(BE295="否",BC295&lt;=BD295),ROUND(AF295-ABS(AG295)-ABS(AI295)-AF295*VLOOKUP(X295,折旧码!B:D,3,FALSE),2)=0,ROUND(AF295-ABS(AG295)-ABS(AI295)-AF295*VLOOKUP(X295,折旧码!B:D,3,FALSE),2)&lt;&gt;0)</f>
        <v>#VALUE!</v>
      </c>
      <c r="BJ295" s="4" t="e">
        <f>ROUND(AF295-ABS(AG295)-ABS(AI295)-AF295*VLOOKUP(X295,折旧码!B:D,3,FALSE),2)</f>
        <v>#N/A</v>
      </c>
    </row>
    <row r="296" spans="1:62" ht="17.25" x14ac:dyDescent="0.35">
      <c r="A296" s="3"/>
      <c r="B296" s="3"/>
      <c r="C296" s="3"/>
      <c r="D296" s="3"/>
      <c r="E296" s="3"/>
      <c r="F296" s="3"/>
      <c r="G296" s="3"/>
      <c r="H296" s="3"/>
      <c r="I296" s="6"/>
      <c r="J296" s="6"/>
      <c r="K296" s="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14"/>
      <c r="AE296" s="14"/>
      <c r="AF296" s="3"/>
      <c r="AG296" s="3"/>
      <c r="AH296" s="3"/>
      <c r="AI296" s="3"/>
      <c r="AJ296" s="3"/>
      <c r="AK296" s="3"/>
      <c r="AL296" s="3"/>
      <c r="AM296" s="3"/>
      <c r="AN296" s="4" t="b">
        <f>COUNTIF(资产分类!B:B,以前年度!A296)=1</f>
        <v>0</v>
      </c>
      <c r="AO296" s="4" t="b">
        <f>COUNTIF(单位编码!C:C,H296)=1</f>
        <v>0</v>
      </c>
      <c r="AP296" s="4" t="e">
        <f t="shared" si="57"/>
        <v>#VALUE!</v>
      </c>
      <c r="AQ296" s="4" t="b">
        <f>COUNTIF(业务范围!B:B,以前年度!L296)=1</f>
        <v>0</v>
      </c>
      <c r="AR296" s="4" t="b">
        <f>COUNTIF(成本中心!B:B,以前年度!M296)=1</f>
        <v>0</v>
      </c>
      <c r="AS296" s="4" t="b">
        <f>COUNTIF(成本中心!B:B,以前年度!N296)=1</f>
        <v>0</v>
      </c>
      <c r="AT296" s="4" t="b">
        <f>COUNTIF(资产状态!B:B,Q296)=1</f>
        <v>0</v>
      </c>
      <c r="AU296" s="4" t="b">
        <f>COUNTIF(资产增加、减少方式!B:C,以前年度!R296)=1</f>
        <v>0</v>
      </c>
      <c r="AV296" s="4" t="b">
        <f t="shared" si="58"/>
        <v>1</v>
      </c>
      <c r="AW296" s="4" t="b">
        <f>COUNTIF(折旧码!B:B,以前年度!X296)=1</f>
        <v>0</v>
      </c>
      <c r="AX296" s="5" t="b">
        <f t="shared" si="49"/>
        <v>0</v>
      </c>
      <c r="AY296" s="59" t="e">
        <f>IF(((2015-LEFT(AD296,4))*12+12-MID(AD296,5,2)+1)/(Z296*12+AB296)&gt;1,AF296*(1-VLOOKUP(X296,折旧码!B:D,3,FALSE)),AF296*(1-VLOOKUP(X296,折旧码!B:D,3,FALSE))*((2015-LEFT(AD296,4))*12+12-MID(AD296,5,2)+1)/(Z296*12+AB296))</f>
        <v>#VALUE!</v>
      </c>
      <c r="AZ296" s="60" t="e">
        <f t="shared" si="50"/>
        <v>#VALUE!</v>
      </c>
      <c r="BA296" s="5" t="e">
        <f>IF(((2015-LEFT(AD296,4))*12+12-MID(AD296,5,2)+1)/(Z296*12+AB296)&gt;1,0, AF296*(1-VLOOKUP(X296,折旧码!B:D,3,FALSE))*(12/(Z296*12+AB296)))</f>
        <v>#VALUE!</v>
      </c>
      <c r="BB296" s="2" t="e">
        <f t="shared" si="51"/>
        <v>#VALUE!</v>
      </c>
      <c r="BC296" s="2">
        <f t="shared" si="52"/>
        <v>0</v>
      </c>
      <c r="BD296" s="2" t="e">
        <f t="shared" si="53"/>
        <v>#VALUE!</v>
      </c>
      <c r="BE296" s="4" t="e">
        <f t="shared" si="54"/>
        <v>#VALUE!</v>
      </c>
      <c r="BF296" s="56" t="e">
        <f t="shared" si="55"/>
        <v>#VALUE!</v>
      </c>
      <c r="BG296" s="56" t="e">
        <f>IF(BE296="否",0,AF296*(1-VLOOKUP(X296,折旧码!B:D,3,FALSE))/BC296)</f>
        <v>#VALUE!</v>
      </c>
      <c r="BH296" s="56" t="e">
        <f t="shared" si="56"/>
        <v>#VALUE!</v>
      </c>
      <c r="BI296" s="4" t="e">
        <f>IF(OR(BE296="否",BC296&lt;=BD296),ROUND(AF296-ABS(AG296)-ABS(AI296)-AF296*VLOOKUP(X296,折旧码!B:D,3,FALSE),2)=0,ROUND(AF296-ABS(AG296)-ABS(AI296)-AF296*VLOOKUP(X296,折旧码!B:D,3,FALSE),2)&lt;&gt;0)</f>
        <v>#VALUE!</v>
      </c>
      <c r="BJ296" s="4" t="e">
        <f>ROUND(AF296-ABS(AG296)-ABS(AI296)-AF296*VLOOKUP(X296,折旧码!B:D,3,FALSE),2)</f>
        <v>#N/A</v>
      </c>
    </row>
    <row r="297" spans="1:62" ht="17.25" x14ac:dyDescent="0.35">
      <c r="A297" s="3"/>
      <c r="B297" s="3"/>
      <c r="C297" s="3"/>
      <c r="D297" s="3"/>
      <c r="E297" s="3"/>
      <c r="F297" s="3"/>
      <c r="G297" s="3"/>
      <c r="H297" s="3"/>
      <c r="I297" s="6"/>
      <c r="J297" s="6"/>
      <c r="K297" s="6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14"/>
      <c r="AE297" s="14"/>
      <c r="AF297" s="3"/>
      <c r="AG297" s="3"/>
      <c r="AH297" s="3"/>
      <c r="AI297" s="3"/>
      <c r="AJ297" s="3"/>
      <c r="AK297" s="3"/>
      <c r="AL297" s="3"/>
      <c r="AM297" s="3"/>
      <c r="AN297" s="4" t="b">
        <f>COUNTIF(资产分类!B:B,以前年度!A297)=1</f>
        <v>0</v>
      </c>
      <c r="AO297" s="4" t="b">
        <f>COUNTIF(单位编码!C:C,H297)=1</f>
        <v>0</v>
      </c>
      <c r="AP297" s="4" t="e">
        <f t="shared" si="57"/>
        <v>#VALUE!</v>
      </c>
      <c r="AQ297" s="4" t="b">
        <f>COUNTIF(业务范围!B:B,以前年度!L297)=1</f>
        <v>0</v>
      </c>
      <c r="AR297" s="4" t="b">
        <f>COUNTIF(成本中心!B:B,以前年度!M297)=1</f>
        <v>0</v>
      </c>
      <c r="AS297" s="4" t="b">
        <f>COUNTIF(成本中心!B:B,以前年度!N297)=1</f>
        <v>0</v>
      </c>
      <c r="AT297" s="4" t="b">
        <f>COUNTIF(资产状态!B:B,Q297)=1</f>
        <v>0</v>
      </c>
      <c r="AU297" s="4" t="b">
        <f>COUNTIF(资产增加、减少方式!B:C,以前年度!R297)=1</f>
        <v>0</v>
      </c>
      <c r="AV297" s="4" t="b">
        <f t="shared" si="58"/>
        <v>1</v>
      </c>
      <c r="AW297" s="4" t="b">
        <f>COUNTIF(折旧码!B:B,以前年度!X297)=1</f>
        <v>0</v>
      </c>
      <c r="AX297" s="5" t="b">
        <f t="shared" si="49"/>
        <v>0</v>
      </c>
      <c r="AY297" s="59" t="e">
        <f>IF(((2015-LEFT(AD297,4))*12+12-MID(AD297,5,2)+1)/(Z297*12+AB297)&gt;1,AF297*(1-VLOOKUP(X297,折旧码!B:D,3,FALSE)),AF297*(1-VLOOKUP(X297,折旧码!B:D,3,FALSE))*((2015-LEFT(AD297,4))*12+12-MID(AD297,5,2)+1)/(Z297*12+AB297))</f>
        <v>#VALUE!</v>
      </c>
      <c r="AZ297" s="60" t="e">
        <f t="shared" si="50"/>
        <v>#VALUE!</v>
      </c>
      <c r="BA297" s="5" t="e">
        <f>IF(((2015-LEFT(AD297,4))*12+12-MID(AD297,5,2)+1)/(Z297*12+AB297)&gt;1,0, AF297*(1-VLOOKUP(X297,折旧码!B:D,3,FALSE))*(12/(Z297*12+AB297)))</f>
        <v>#VALUE!</v>
      </c>
      <c r="BB297" s="2" t="e">
        <f t="shared" si="51"/>
        <v>#VALUE!</v>
      </c>
      <c r="BC297" s="2">
        <f t="shared" si="52"/>
        <v>0</v>
      </c>
      <c r="BD297" s="2" t="e">
        <f t="shared" si="53"/>
        <v>#VALUE!</v>
      </c>
      <c r="BE297" s="4" t="e">
        <f t="shared" si="54"/>
        <v>#VALUE!</v>
      </c>
      <c r="BF297" s="56" t="e">
        <f t="shared" si="55"/>
        <v>#VALUE!</v>
      </c>
      <c r="BG297" s="56" t="e">
        <f>IF(BE297="否",0,AF297*(1-VLOOKUP(X297,折旧码!B:D,3,FALSE))/BC297)</f>
        <v>#VALUE!</v>
      </c>
      <c r="BH297" s="56" t="e">
        <f t="shared" si="56"/>
        <v>#VALUE!</v>
      </c>
      <c r="BI297" s="4" t="e">
        <f>IF(OR(BE297="否",BC297&lt;=BD297),ROUND(AF297-ABS(AG297)-ABS(AI297)-AF297*VLOOKUP(X297,折旧码!B:D,3,FALSE),2)=0,ROUND(AF297-ABS(AG297)-ABS(AI297)-AF297*VLOOKUP(X297,折旧码!B:D,3,FALSE),2)&lt;&gt;0)</f>
        <v>#VALUE!</v>
      </c>
      <c r="BJ297" s="4" t="e">
        <f>ROUND(AF297-ABS(AG297)-ABS(AI297)-AF297*VLOOKUP(X297,折旧码!B:D,3,FALSE),2)</f>
        <v>#N/A</v>
      </c>
    </row>
    <row r="298" spans="1:62" ht="17.25" x14ac:dyDescent="0.35">
      <c r="A298" s="3"/>
      <c r="B298" s="3"/>
      <c r="C298" s="3"/>
      <c r="D298" s="3"/>
      <c r="E298" s="3"/>
      <c r="F298" s="3"/>
      <c r="G298" s="3"/>
      <c r="H298" s="3"/>
      <c r="I298" s="6"/>
      <c r="J298" s="6"/>
      <c r="K298" s="6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14"/>
      <c r="AE298" s="14"/>
      <c r="AF298" s="3"/>
      <c r="AG298" s="3"/>
      <c r="AH298" s="3"/>
      <c r="AI298" s="3"/>
      <c r="AJ298" s="3"/>
      <c r="AK298" s="3"/>
      <c r="AL298" s="3"/>
      <c r="AM298" s="3"/>
      <c r="AN298" s="4" t="b">
        <f>COUNTIF(资产分类!B:B,以前年度!A298)=1</f>
        <v>0</v>
      </c>
      <c r="AO298" s="4" t="b">
        <f>COUNTIF(单位编码!C:C,H298)=1</f>
        <v>0</v>
      </c>
      <c r="AP298" s="4" t="e">
        <f t="shared" si="57"/>
        <v>#VALUE!</v>
      </c>
      <c r="AQ298" s="4" t="b">
        <f>COUNTIF(业务范围!B:B,以前年度!L298)=1</f>
        <v>0</v>
      </c>
      <c r="AR298" s="4" t="b">
        <f>COUNTIF(成本中心!B:B,以前年度!M298)=1</f>
        <v>0</v>
      </c>
      <c r="AS298" s="4" t="b">
        <f>COUNTIF(成本中心!B:B,以前年度!N298)=1</f>
        <v>0</v>
      </c>
      <c r="AT298" s="4" t="b">
        <f>COUNTIF(资产状态!B:B,Q298)=1</f>
        <v>0</v>
      </c>
      <c r="AU298" s="4" t="b">
        <f>COUNTIF(资产增加、减少方式!B:C,以前年度!R298)=1</f>
        <v>0</v>
      </c>
      <c r="AV298" s="4" t="b">
        <f t="shared" si="58"/>
        <v>1</v>
      </c>
      <c r="AW298" s="4" t="b">
        <f>COUNTIF(折旧码!B:B,以前年度!X298)=1</f>
        <v>0</v>
      </c>
      <c r="AX298" s="5" t="b">
        <f t="shared" si="49"/>
        <v>0</v>
      </c>
      <c r="AY298" s="59" t="e">
        <f>IF(((2015-LEFT(AD298,4))*12+12-MID(AD298,5,2)+1)/(Z298*12+AB298)&gt;1,AF298*(1-VLOOKUP(X298,折旧码!B:D,3,FALSE)),AF298*(1-VLOOKUP(X298,折旧码!B:D,3,FALSE))*((2015-LEFT(AD298,4))*12+12-MID(AD298,5,2)+1)/(Z298*12+AB298))</f>
        <v>#VALUE!</v>
      </c>
      <c r="AZ298" s="60" t="e">
        <f t="shared" si="50"/>
        <v>#VALUE!</v>
      </c>
      <c r="BA298" s="5" t="e">
        <f>IF(((2015-LEFT(AD298,4))*12+12-MID(AD298,5,2)+1)/(Z298*12+AB298)&gt;1,0, AF298*(1-VLOOKUP(X298,折旧码!B:D,3,FALSE))*(12/(Z298*12+AB298)))</f>
        <v>#VALUE!</v>
      </c>
      <c r="BB298" s="2" t="e">
        <f t="shared" si="51"/>
        <v>#VALUE!</v>
      </c>
      <c r="BC298" s="2">
        <f t="shared" si="52"/>
        <v>0</v>
      </c>
      <c r="BD298" s="2" t="e">
        <f t="shared" si="53"/>
        <v>#VALUE!</v>
      </c>
      <c r="BE298" s="4" t="e">
        <f t="shared" si="54"/>
        <v>#VALUE!</v>
      </c>
      <c r="BF298" s="56" t="e">
        <f t="shared" si="55"/>
        <v>#VALUE!</v>
      </c>
      <c r="BG298" s="56" t="e">
        <f>IF(BE298="否",0,AF298*(1-VLOOKUP(X298,折旧码!B:D,3,FALSE))/BC298)</f>
        <v>#VALUE!</v>
      </c>
      <c r="BH298" s="56" t="e">
        <f t="shared" si="56"/>
        <v>#VALUE!</v>
      </c>
      <c r="BI298" s="4" t="e">
        <f>IF(OR(BE298="否",BC298&lt;=BD298),ROUND(AF298-ABS(AG298)-ABS(AI298)-AF298*VLOOKUP(X298,折旧码!B:D,3,FALSE),2)=0,ROUND(AF298-ABS(AG298)-ABS(AI298)-AF298*VLOOKUP(X298,折旧码!B:D,3,FALSE),2)&lt;&gt;0)</f>
        <v>#VALUE!</v>
      </c>
      <c r="BJ298" s="4" t="e">
        <f>ROUND(AF298-ABS(AG298)-ABS(AI298)-AF298*VLOOKUP(X298,折旧码!B:D,3,FALSE),2)</f>
        <v>#N/A</v>
      </c>
    </row>
    <row r="299" spans="1:62" ht="17.25" x14ac:dyDescent="0.35">
      <c r="A299" s="3"/>
      <c r="B299" s="3"/>
      <c r="C299" s="3"/>
      <c r="D299" s="3"/>
      <c r="E299" s="3"/>
      <c r="F299" s="3"/>
      <c r="G299" s="3"/>
      <c r="H299" s="3"/>
      <c r="I299" s="6"/>
      <c r="J299" s="6"/>
      <c r="K299" s="6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14"/>
      <c r="AE299" s="14"/>
      <c r="AF299" s="3"/>
      <c r="AG299" s="3"/>
      <c r="AH299" s="3"/>
      <c r="AI299" s="3"/>
      <c r="AJ299" s="3"/>
      <c r="AK299" s="3"/>
      <c r="AL299" s="3"/>
      <c r="AM299" s="3"/>
      <c r="AN299" s="4" t="b">
        <f>COUNTIF(资产分类!B:B,以前年度!A299)=1</f>
        <v>0</v>
      </c>
      <c r="AO299" s="4" t="b">
        <f>COUNTIF(单位编码!C:C,H299)=1</f>
        <v>0</v>
      </c>
      <c r="AP299" s="4" t="e">
        <f t="shared" si="57"/>
        <v>#VALUE!</v>
      </c>
      <c r="AQ299" s="4" t="b">
        <f>COUNTIF(业务范围!B:B,以前年度!L299)=1</f>
        <v>0</v>
      </c>
      <c r="AR299" s="4" t="b">
        <f>COUNTIF(成本中心!B:B,以前年度!M299)=1</f>
        <v>0</v>
      </c>
      <c r="AS299" s="4" t="b">
        <f>COUNTIF(成本中心!B:B,以前年度!N299)=1</f>
        <v>0</v>
      </c>
      <c r="AT299" s="4" t="b">
        <f>COUNTIF(资产状态!B:B,Q299)=1</f>
        <v>0</v>
      </c>
      <c r="AU299" s="4" t="b">
        <f>COUNTIF(资产增加、减少方式!B:C,以前年度!R299)=1</f>
        <v>0</v>
      </c>
      <c r="AV299" s="4" t="b">
        <f t="shared" si="58"/>
        <v>1</v>
      </c>
      <c r="AW299" s="4" t="b">
        <f>COUNTIF(折旧码!B:B,以前年度!X299)=1</f>
        <v>0</v>
      </c>
      <c r="AX299" s="5" t="b">
        <f t="shared" si="49"/>
        <v>0</v>
      </c>
      <c r="AY299" s="59" t="e">
        <f>IF(((2015-LEFT(AD299,4))*12+12-MID(AD299,5,2)+1)/(Z299*12+AB299)&gt;1,AF299*(1-VLOOKUP(X299,折旧码!B:D,3,FALSE)),AF299*(1-VLOOKUP(X299,折旧码!B:D,3,FALSE))*((2015-LEFT(AD299,4))*12+12-MID(AD299,5,2)+1)/(Z299*12+AB299))</f>
        <v>#VALUE!</v>
      </c>
      <c r="AZ299" s="60" t="e">
        <f t="shared" si="50"/>
        <v>#VALUE!</v>
      </c>
      <c r="BA299" s="5" t="e">
        <f>IF(((2015-LEFT(AD299,4))*12+12-MID(AD299,5,2)+1)/(Z299*12+AB299)&gt;1,0, AF299*(1-VLOOKUP(X299,折旧码!B:D,3,FALSE))*(12/(Z299*12+AB299)))</f>
        <v>#VALUE!</v>
      </c>
      <c r="BB299" s="2" t="e">
        <f t="shared" si="51"/>
        <v>#VALUE!</v>
      </c>
      <c r="BC299" s="2">
        <f t="shared" si="52"/>
        <v>0</v>
      </c>
      <c r="BD299" s="2" t="e">
        <f t="shared" si="53"/>
        <v>#VALUE!</v>
      </c>
      <c r="BE299" s="4" t="e">
        <f t="shared" si="54"/>
        <v>#VALUE!</v>
      </c>
      <c r="BF299" s="56" t="e">
        <f t="shared" si="55"/>
        <v>#VALUE!</v>
      </c>
      <c r="BG299" s="56" t="e">
        <f>IF(BE299="否",0,AF299*(1-VLOOKUP(X299,折旧码!B:D,3,FALSE))/BC299)</f>
        <v>#VALUE!</v>
      </c>
      <c r="BH299" s="56" t="e">
        <f t="shared" si="56"/>
        <v>#VALUE!</v>
      </c>
      <c r="BI299" s="4" t="e">
        <f>IF(OR(BE299="否",BC299&lt;=BD299),ROUND(AF299-ABS(AG299)-ABS(AI299)-AF299*VLOOKUP(X299,折旧码!B:D,3,FALSE),2)=0,ROUND(AF299-ABS(AG299)-ABS(AI299)-AF299*VLOOKUP(X299,折旧码!B:D,3,FALSE),2)&lt;&gt;0)</f>
        <v>#VALUE!</v>
      </c>
      <c r="BJ299" s="4" t="e">
        <f>ROUND(AF299-ABS(AG299)-ABS(AI299)-AF299*VLOOKUP(X299,折旧码!B:D,3,FALSE),2)</f>
        <v>#N/A</v>
      </c>
    </row>
    <row r="300" spans="1:62" ht="17.25" x14ac:dyDescent="0.35">
      <c r="A300" s="3"/>
      <c r="B300" s="3"/>
      <c r="C300" s="3"/>
      <c r="D300" s="3"/>
      <c r="E300" s="3"/>
      <c r="F300" s="3"/>
      <c r="G300" s="3"/>
      <c r="H300" s="3"/>
      <c r="I300" s="6"/>
      <c r="J300" s="6"/>
      <c r="K300" s="6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14"/>
      <c r="AE300" s="14"/>
      <c r="AF300" s="3"/>
      <c r="AG300" s="3"/>
      <c r="AH300" s="3"/>
      <c r="AI300" s="3"/>
      <c r="AJ300" s="3"/>
      <c r="AK300" s="3"/>
      <c r="AL300" s="3"/>
      <c r="AM300" s="3"/>
      <c r="AN300" s="4" t="b">
        <f>COUNTIF(资产分类!B:B,以前年度!A300)=1</f>
        <v>0</v>
      </c>
      <c r="AO300" s="4" t="b">
        <f>COUNTIF(单位编码!C:C,H300)=1</f>
        <v>0</v>
      </c>
      <c r="AP300" s="4" t="e">
        <f t="shared" si="57"/>
        <v>#VALUE!</v>
      </c>
      <c r="AQ300" s="4" t="b">
        <f>COUNTIF(业务范围!B:B,以前年度!L300)=1</f>
        <v>0</v>
      </c>
      <c r="AR300" s="4" t="b">
        <f>COUNTIF(成本中心!B:B,以前年度!M300)=1</f>
        <v>0</v>
      </c>
      <c r="AS300" s="4" t="b">
        <f>COUNTIF(成本中心!B:B,以前年度!N300)=1</f>
        <v>0</v>
      </c>
      <c r="AT300" s="4" t="b">
        <f>COUNTIF(资产状态!B:B,Q300)=1</f>
        <v>0</v>
      </c>
      <c r="AU300" s="4" t="b">
        <f>COUNTIF(资产增加、减少方式!B:C,以前年度!R300)=1</f>
        <v>0</v>
      </c>
      <c r="AV300" s="4" t="b">
        <f t="shared" si="58"/>
        <v>1</v>
      </c>
      <c r="AW300" s="4" t="b">
        <f>COUNTIF(折旧码!B:B,以前年度!X300)=1</f>
        <v>0</v>
      </c>
      <c r="AX300" s="5" t="b">
        <f t="shared" si="49"/>
        <v>0</v>
      </c>
      <c r="AY300" s="59" t="e">
        <f>IF(((2015-LEFT(AD300,4))*12+12-MID(AD300,5,2)+1)/(Z300*12+AB300)&gt;1,AF300*(1-VLOOKUP(X300,折旧码!B:D,3,FALSE)),AF300*(1-VLOOKUP(X300,折旧码!B:D,3,FALSE))*((2015-LEFT(AD300,4))*12+12-MID(AD300,5,2)+1)/(Z300*12+AB300))</f>
        <v>#VALUE!</v>
      </c>
      <c r="AZ300" s="60" t="e">
        <f t="shared" si="50"/>
        <v>#VALUE!</v>
      </c>
      <c r="BA300" s="5" t="e">
        <f>IF(((2015-LEFT(AD300,4))*12+12-MID(AD300,5,2)+1)/(Z300*12+AB300)&gt;1,0, AF300*(1-VLOOKUP(X300,折旧码!B:D,3,FALSE))*(12/(Z300*12+AB300)))</f>
        <v>#VALUE!</v>
      </c>
      <c r="BB300" s="2" t="e">
        <f t="shared" si="51"/>
        <v>#VALUE!</v>
      </c>
      <c r="BC300" s="2">
        <f t="shared" si="52"/>
        <v>0</v>
      </c>
      <c r="BD300" s="2" t="e">
        <f t="shared" si="53"/>
        <v>#VALUE!</v>
      </c>
      <c r="BE300" s="4" t="e">
        <f t="shared" si="54"/>
        <v>#VALUE!</v>
      </c>
      <c r="BF300" s="56" t="e">
        <f t="shared" si="55"/>
        <v>#VALUE!</v>
      </c>
      <c r="BG300" s="56" t="e">
        <f>IF(BE300="否",0,AF300*(1-VLOOKUP(X300,折旧码!B:D,3,FALSE))/BC300)</f>
        <v>#VALUE!</v>
      </c>
      <c r="BH300" s="56" t="e">
        <f t="shared" si="56"/>
        <v>#VALUE!</v>
      </c>
      <c r="BI300" s="4" t="e">
        <f>IF(OR(BE300="否",BC300&lt;=BD300),ROUND(AF300-ABS(AG300)-ABS(AI300)-AF300*VLOOKUP(X300,折旧码!B:D,3,FALSE),2)=0,ROUND(AF300-ABS(AG300)-ABS(AI300)-AF300*VLOOKUP(X300,折旧码!B:D,3,FALSE),2)&lt;&gt;0)</f>
        <v>#VALUE!</v>
      </c>
      <c r="BJ300" s="4" t="e">
        <f>ROUND(AF300-ABS(AG300)-ABS(AI300)-AF300*VLOOKUP(X300,折旧码!B:D,3,FALSE),2)</f>
        <v>#N/A</v>
      </c>
    </row>
    <row r="301" spans="1:62" ht="17.25" x14ac:dyDescent="0.35">
      <c r="A301" s="3"/>
      <c r="B301" s="3"/>
      <c r="C301" s="3"/>
      <c r="D301" s="3"/>
      <c r="E301" s="3"/>
      <c r="F301" s="3"/>
      <c r="G301" s="3"/>
      <c r="H301" s="3"/>
      <c r="I301" s="6"/>
      <c r="J301" s="6"/>
      <c r="K301" s="6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14"/>
      <c r="AE301" s="14"/>
      <c r="AF301" s="3"/>
      <c r="AG301" s="3"/>
      <c r="AH301" s="3"/>
      <c r="AI301" s="3"/>
      <c r="AJ301" s="3"/>
      <c r="AK301" s="3"/>
      <c r="AL301" s="3"/>
      <c r="AM301" s="3"/>
      <c r="AN301" s="4" t="b">
        <f>COUNTIF(资产分类!B:B,以前年度!A301)=1</f>
        <v>0</v>
      </c>
      <c r="AO301" s="4" t="b">
        <f>COUNTIF(单位编码!C:C,H301)=1</f>
        <v>0</v>
      </c>
      <c r="AP301" s="4" t="e">
        <f t="shared" si="57"/>
        <v>#VALUE!</v>
      </c>
      <c r="AQ301" s="4" t="b">
        <f>COUNTIF(业务范围!B:B,以前年度!L301)=1</f>
        <v>0</v>
      </c>
      <c r="AR301" s="4" t="b">
        <f>COUNTIF(成本中心!B:B,以前年度!M301)=1</f>
        <v>0</v>
      </c>
      <c r="AS301" s="4" t="b">
        <f>COUNTIF(成本中心!B:B,以前年度!N301)=1</f>
        <v>0</v>
      </c>
      <c r="AT301" s="4" t="b">
        <f>COUNTIF(资产状态!B:B,Q301)=1</f>
        <v>0</v>
      </c>
      <c r="AU301" s="4" t="b">
        <f>COUNTIF(资产增加、减少方式!B:C,以前年度!R301)=1</f>
        <v>0</v>
      </c>
      <c r="AV301" s="4" t="b">
        <f t="shared" si="58"/>
        <v>1</v>
      </c>
      <c r="AW301" s="4" t="b">
        <f>COUNTIF(折旧码!B:B,以前年度!X301)=1</f>
        <v>0</v>
      </c>
      <c r="AX301" s="5" t="b">
        <f t="shared" si="49"/>
        <v>0</v>
      </c>
      <c r="AY301" s="59" t="e">
        <f>IF(((2015-LEFT(AD301,4))*12+12-MID(AD301,5,2)+1)/(Z301*12+AB301)&gt;1,AF301*(1-VLOOKUP(X301,折旧码!B:D,3,FALSE)),AF301*(1-VLOOKUP(X301,折旧码!B:D,3,FALSE))*((2015-LEFT(AD301,4))*12+12-MID(AD301,5,2)+1)/(Z301*12+AB301))</f>
        <v>#VALUE!</v>
      </c>
      <c r="AZ301" s="60" t="e">
        <f t="shared" si="50"/>
        <v>#VALUE!</v>
      </c>
      <c r="BA301" s="5" t="e">
        <f>IF(((2015-LEFT(AD301,4))*12+12-MID(AD301,5,2)+1)/(Z301*12+AB301)&gt;1,0, AF301*(1-VLOOKUP(X301,折旧码!B:D,3,FALSE))*(12/(Z301*12+AB301)))</f>
        <v>#VALUE!</v>
      </c>
      <c r="BB301" s="2" t="e">
        <f t="shared" si="51"/>
        <v>#VALUE!</v>
      </c>
      <c r="BC301" s="2">
        <f t="shared" si="52"/>
        <v>0</v>
      </c>
      <c r="BD301" s="2" t="e">
        <f t="shared" si="53"/>
        <v>#VALUE!</v>
      </c>
      <c r="BE301" s="4" t="e">
        <f t="shared" si="54"/>
        <v>#VALUE!</v>
      </c>
      <c r="BF301" s="56" t="e">
        <f t="shared" si="55"/>
        <v>#VALUE!</v>
      </c>
      <c r="BG301" s="56" t="e">
        <f>IF(BE301="否",0,AF301*(1-VLOOKUP(X301,折旧码!B:D,3,FALSE))/BC301)</f>
        <v>#VALUE!</v>
      </c>
      <c r="BH301" s="56" t="e">
        <f t="shared" si="56"/>
        <v>#VALUE!</v>
      </c>
      <c r="BI301" s="4" t="e">
        <f>IF(OR(BE301="否",BC301&lt;=BD301),ROUND(AF301-ABS(AG301)-ABS(AI301)-AF301*VLOOKUP(X301,折旧码!B:D,3,FALSE),2)=0,ROUND(AF301-ABS(AG301)-ABS(AI301)-AF301*VLOOKUP(X301,折旧码!B:D,3,FALSE),2)&lt;&gt;0)</f>
        <v>#VALUE!</v>
      </c>
      <c r="BJ301" s="4" t="e">
        <f>ROUND(AF301-ABS(AG301)-ABS(AI301)-AF301*VLOOKUP(X301,折旧码!B:D,3,FALSE),2)</f>
        <v>#N/A</v>
      </c>
    </row>
    <row r="302" spans="1:62" ht="17.25" x14ac:dyDescent="0.35">
      <c r="A302" s="3"/>
      <c r="B302" s="3"/>
      <c r="C302" s="3"/>
      <c r="D302" s="3"/>
      <c r="E302" s="3"/>
      <c r="F302" s="3"/>
      <c r="G302" s="3"/>
      <c r="H302" s="3"/>
      <c r="I302" s="6"/>
      <c r="J302" s="6"/>
      <c r="K302" s="6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14"/>
      <c r="AE302" s="14"/>
      <c r="AF302" s="3"/>
      <c r="AG302" s="3"/>
      <c r="AH302" s="3"/>
      <c r="AI302" s="3"/>
      <c r="AJ302" s="3"/>
      <c r="AK302" s="3"/>
      <c r="AL302" s="3"/>
      <c r="AM302" s="3"/>
      <c r="AN302" s="4" t="b">
        <f>COUNTIF(资产分类!B:B,以前年度!A302)=1</f>
        <v>0</v>
      </c>
      <c r="AO302" s="4" t="b">
        <f>COUNTIF(单位编码!C:C,H302)=1</f>
        <v>0</v>
      </c>
      <c r="AP302" s="4" t="e">
        <f t="shared" si="57"/>
        <v>#VALUE!</v>
      </c>
      <c r="AQ302" s="4" t="b">
        <f>COUNTIF(业务范围!B:B,以前年度!L302)=1</f>
        <v>0</v>
      </c>
      <c r="AR302" s="4" t="b">
        <f>COUNTIF(成本中心!B:B,以前年度!M302)=1</f>
        <v>0</v>
      </c>
      <c r="AS302" s="4" t="b">
        <f>COUNTIF(成本中心!B:B,以前年度!N302)=1</f>
        <v>0</v>
      </c>
      <c r="AT302" s="4" t="b">
        <f>COUNTIF(资产状态!B:B,Q302)=1</f>
        <v>0</v>
      </c>
      <c r="AU302" s="4" t="b">
        <f>COUNTIF(资产增加、减少方式!B:C,以前年度!R302)=1</f>
        <v>0</v>
      </c>
      <c r="AV302" s="4" t="b">
        <f t="shared" si="58"/>
        <v>1</v>
      </c>
      <c r="AW302" s="4" t="b">
        <f>COUNTIF(折旧码!B:B,以前年度!X302)=1</f>
        <v>0</v>
      </c>
      <c r="AX302" s="5" t="b">
        <f t="shared" si="49"/>
        <v>0</v>
      </c>
      <c r="AY302" s="59" t="e">
        <f>IF(((2015-LEFT(AD302,4))*12+12-MID(AD302,5,2)+1)/(Z302*12+AB302)&gt;1,AF302*(1-VLOOKUP(X302,折旧码!B:D,3,FALSE)),AF302*(1-VLOOKUP(X302,折旧码!B:D,3,FALSE))*((2015-LEFT(AD302,4))*12+12-MID(AD302,5,2)+1)/(Z302*12+AB302))</f>
        <v>#VALUE!</v>
      </c>
      <c r="AZ302" s="60" t="e">
        <f t="shared" si="50"/>
        <v>#VALUE!</v>
      </c>
      <c r="BA302" s="5" t="e">
        <f>IF(((2015-LEFT(AD302,4))*12+12-MID(AD302,5,2)+1)/(Z302*12+AB302)&gt;1,0, AF302*(1-VLOOKUP(X302,折旧码!B:D,3,FALSE))*(12/(Z302*12+AB302)))</f>
        <v>#VALUE!</v>
      </c>
      <c r="BB302" s="2" t="e">
        <f t="shared" si="51"/>
        <v>#VALUE!</v>
      </c>
      <c r="BC302" s="2">
        <f t="shared" si="52"/>
        <v>0</v>
      </c>
      <c r="BD302" s="2" t="e">
        <f t="shared" si="53"/>
        <v>#VALUE!</v>
      </c>
      <c r="BE302" s="4" t="e">
        <f t="shared" si="54"/>
        <v>#VALUE!</v>
      </c>
      <c r="BF302" s="56" t="e">
        <f t="shared" si="55"/>
        <v>#VALUE!</v>
      </c>
      <c r="BG302" s="56" t="e">
        <f>IF(BE302="否",0,AF302*(1-VLOOKUP(X302,折旧码!B:D,3,FALSE))/BC302)</f>
        <v>#VALUE!</v>
      </c>
      <c r="BH302" s="56" t="e">
        <f t="shared" si="56"/>
        <v>#VALUE!</v>
      </c>
      <c r="BI302" s="4" t="e">
        <f>IF(OR(BE302="否",BC302&lt;=BD302),ROUND(AF302-ABS(AG302)-ABS(AI302)-AF302*VLOOKUP(X302,折旧码!B:D,3,FALSE),2)=0,ROUND(AF302-ABS(AG302)-ABS(AI302)-AF302*VLOOKUP(X302,折旧码!B:D,3,FALSE),2)&lt;&gt;0)</f>
        <v>#VALUE!</v>
      </c>
      <c r="BJ302" s="4" t="e">
        <f>ROUND(AF302-ABS(AG302)-ABS(AI302)-AF302*VLOOKUP(X302,折旧码!B:D,3,FALSE),2)</f>
        <v>#N/A</v>
      </c>
    </row>
    <row r="303" spans="1:62" ht="17.25" x14ac:dyDescent="0.35">
      <c r="A303" s="3"/>
      <c r="B303" s="3"/>
      <c r="C303" s="3"/>
      <c r="D303" s="3"/>
      <c r="E303" s="3"/>
      <c r="F303" s="3"/>
      <c r="G303" s="3"/>
      <c r="H303" s="3"/>
      <c r="I303" s="6"/>
      <c r="J303" s="6"/>
      <c r="K303" s="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14"/>
      <c r="AE303" s="14"/>
      <c r="AF303" s="3"/>
      <c r="AG303" s="3"/>
      <c r="AH303" s="3"/>
      <c r="AI303" s="3"/>
      <c r="AJ303" s="3"/>
      <c r="AK303" s="3"/>
      <c r="AL303" s="3"/>
      <c r="AM303" s="3"/>
      <c r="AN303" s="4" t="b">
        <f>COUNTIF(资产分类!B:B,以前年度!A303)=1</f>
        <v>0</v>
      </c>
      <c r="AO303" s="4" t="b">
        <f>COUNTIF(单位编码!C:C,H303)=1</f>
        <v>0</v>
      </c>
      <c r="AP303" s="4" t="e">
        <f t="shared" si="57"/>
        <v>#VALUE!</v>
      </c>
      <c r="AQ303" s="4" t="b">
        <f>COUNTIF(业务范围!B:B,以前年度!L303)=1</f>
        <v>0</v>
      </c>
      <c r="AR303" s="4" t="b">
        <f>COUNTIF(成本中心!B:B,以前年度!M303)=1</f>
        <v>0</v>
      </c>
      <c r="AS303" s="4" t="b">
        <f>COUNTIF(成本中心!B:B,以前年度!N303)=1</f>
        <v>0</v>
      </c>
      <c r="AT303" s="4" t="b">
        <f>COUNTIF(资产状态!B:B,Q303)=1</f>
        <v>0</v>
      </c>
      <c r="AU303" s="4" t="b">
        <f>COUNTIF(资产增加、减少方式!B:C,以前年度!R303)=1</f>
        <v>0</v>
      </c>
      <c r="AV303" s="4" t="b">
        <f t="shared" si="58"/>
        <v>1</v>
      </c>
      <c r="AW303" s="4" t="b">
        <f>COUNTIF(折旧码!B:B,以前年度!X303)=1</f>
        <v>0</v>
      </c>
      <c r="AX303" s="5" t="b">
        <f t="shared" si="49"/>
        <v>0</v>
      </c>
      <c r="AY303" s="59" t="e">
        <f>IF(((2015-LEFT(AD303,4))*12+12-MID(AD303,5,2)+1)/(Z303*12+AB303)&gt;1,AF303*(1-VLOOKUP(X303,折旧码!B:D,3,FALSE)),AF303*(1-VLOOKUP(X303,折旧码!B:D,3,FALSE))*((2015-LEFT(AD303,4))*12+12-MID(AD303,5,2)+1)/(Z303*12+AB303))</f>
        <v>#VALUE!</v>
      </c>
      <c r="AZ303" s="60" t="e">
        <f t="shared" si="50"/>
        <v>#VALUE!</v>
      </c>
      <c r="BA303" s="5" t="e">
        <f>IF(((2015-LEFT(AD303,4))*12+12-MID(AD303,5,2)+1)/(Z303*12+AB303)&gt;1,0, AF303*(1-VLOOKUP(X303,折旧码!B:D,3,FALSE))*(12/(Z303*12+AB303)))</f>
        <v>#VALUE!</v>
      </c>
      <c r="BB303" s="2" t="e">
        <f t="shared" si="51"/>
        <v>#VALUE!</v>
      </c>
      <c r="BC303" s="2">
        <f t="shared" si="52"/>
        <v>0</v>
      </c>
      <c r="BD303" s="2" t="e">
        <f t="shared" si="53"/>
        <v>#VALUE!</v>
      </c>
      <c r="BE303" s="4" t="e">
        <f t="shared" si="54"/>
        <v>#VALUE!</v>
      </c>
      <c r="BF303" s="56" t="e">
        <f t="shared" si="55"/>
        <v>#VALUE!</v>
      </c>
      <c r="BG303" s="56" t="e">
        <f>IF(BE303="否",0,AF303*(1-VLOOKUP(X303,折旧码!B:D,3,FALSE))/BC303)</f>
        <v>#VALUE!</v>
      </c>
      <c r="BH303" s="56" t="e">
        <f t="shared" si="56"/>
        <v>#VALUE!</v>
      </c>
      <c r="BI303" s="4" t="e">
        <f>IF(OR(BE303="否",BC303&lt;=BD303),ROUND(AF303-ABS(AG303)-ABS(AI303)-AF303*VLOOKUP(X303,折旧码!B:D,3,FALSE),2)=0,ROUND(AF303-ABS(AG303)-ABS(AI303)-AF303*VLOOKUP(X303,折旧码!B:D,3,FALSE),2)&lt;&gt;0)</f>
        <v>#VALUE!</v>
      </c>
      <c r="BJ303" s="4" t="e">
        <f>ROUND(AF303-ABS(AG303)-ABS(AI303)-AF303*VLOOKUP(X303,折旧码!B:D,3,FALSE),2)</f>
        <v>#N/A</v>
      </c>
    </row>
    <row r="304" spans="1:62" ht="17.25" x14ac:dyDescent="0.35">
      <c r="A304" s="3"/>
      <c r="B304" s="3"/>
      <c r="C304" s="3"/>
      <c r="D304" s="3"/>
      <c r="E304" s="3"/>
      <c r="F304" s="3"/>
      <c r="G304" s="3"/>
      <c r="H304" s="3"/>
      <c r="I304" s="6"/>
      <c r="J304" s="6"/>
      <c r="K304" s="6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14"/>
      <c r="AE304" s="14"/>
      <c r="AF304" s="3"/>
      <c r="AG304" s="3"/>
      <c r="AH304" s="3"/>
      <c r="AI304" s="3"/>
      <c r="AJ304" s="3"/>
      <c r="AK304" s="3"/>
      <c r="AL304" s="3"/>
      <c r="AM304" s="3"/>
      <c r="AN304" s="4" t="b">
        <f>COUNTIF(资产分类!B:B,以前年度!A304)=1</f>
        <v>0</v>
      </c>
      <c r="AO304" s="4" t="b">
        <f>COUNTIF(单位编码!C:C,H304)=1</f>
        <v>0</v>
      </c>
      <c r="AP304" s="4" t="e">
        <f t="shared" si="57"/>
        <v>#VALUE!</v>
      </c>
      <c r="AQ304" s="4" t="b">
        <f>COUNTIF(业务范围!B:B,以前年度!L304)=1</f>
        <v>0</v>
      </c>
      <c r="AR304" s="4" t="b">
        <f>COUNTIF(成本中心!B:B,以前年度!M304)=1</f>
        <v>0</v>
      </c>
      <c r="AS304" s="4" t="b">
        <f>COUNTIF(成本中心!B:B,以前年度!N304)=1</f>
        <v>0</v>
      </c>
      <c r="AT304" s="4" t="b">
        <f>COUNTIF(资产状态!B:B,Q304)=1</f>
        <v>0</v>
      </c>
      <c r="AU304" s="4" t="b">
        <f>COUNTIF(资产增加、减少方式!B:C,以前年度!R304)=1</f>
        <v>0</v>
      </c>
      <c r="AV304" s="4" t="b">
        <f t="shared" si="58"/>
        <v>1</v>
      </c>
      <c r="AW304" s="4" t="b">
        <f>COUNTIF(折旧码!B:B,以前年度!X304)=1</f>
        <v>0</v>
      </c>
      <c r="AX304" s="5" t="b">
        <f t="shared" si="49"/>
        <v>0</v>
      </c>
      <c r="AY304" s="59" t="e">
        <f>IF(((2015-LEFT(AD304,4))*12+12-MID(AD304,5,2)+1)/(Z304*12+AB304)&gt;1,AF304*(1-VLOOKUP(X304,折旧码!B:D,3,FALSE)),AF304*(1-VLOOKUP(X304,折旧码!B:D,3,FALSE))*((2015-LEFT(AD304,4))*12+12-MID(AD304,5,2)+1)/(Z304*12+AB304))</f>
        <v>#VALUE!</v>
      </c>
      <c r="AZ304" s="60" t="e">
        <f t="shared" si="50"/>
        <v>#VALUE!</v>
      </c>
      <c r="BA304" s="5" t="e">
        <f>IF(((2015-LEFT(AD304,4))*12+12-MID(AD304,5,2)+1)/(Z304*12+AB304)&gt;1,0, AF304*(1-VLOOKUP(X304,折旧码!B:D,3,FALSE))*(12/(Z304*12+AB304)))</f>
        <v>#VALUE!</v>
      </c>
      <c r="BB304" s="2" t="e">
        <f t="shared" si="51"/>
        <v>#VALUE!</v>
      </c>
      <c r="BC304" s="2">
        <f t="shared" si="52"/>
        <v>0</v>
      </c>
      <c r="BD304" s="2" t="e">
        <f t="shared" si="53"/>
        <v>#VALUE!</v>
      </c>
      <c r="BE304" s="4" t="e">
        <f t="shared" si="54"/>
        <v>#VALUE!</v>
      </c>
      <c r="BF304" s="56" t="e">
        <f t="shared" si="55"/>
        <v>#VALUE!</v>
      </c>
      <c r="BG304" s="56" t="e">
        <f>IF(BE304="否",0,AF304*(1-VLOOKUP(X304,折旧码!B:D,3,FALSE))/BC304)</f>
        <v>#VALUE!</v>
      </c>
      <c r="BH304" s="56" t="e">
        <f t="shared" si="56"/>
        <v>#VALUE!</v>
      </c>
      <c r="BI304" s="4" t="e">
        <f>IF(OR(BE304="否",BC304&lt;=BD304),ROUND(AF304-ABS(AG304)-ABS(AI304)-AF304*VLOOKUP(X304,折旧码!B:D,3,FALSE),2)=0,ROUND(AF304-ABS(AG304)-ABS(AI304)-AF304*VLOOKUP(X304,折旧码!B:D,3,FALSE),2)&lt;&gt;0)</f>
        <v>#VALUE!</v>
      </c>
      <c r="BJ304" s="4" t="e">
        <f>ROUND(AF304-ABS(AG304)-ABS(AI304)-AF304*VLOOKUP(X304,折旧码!B:D,3,FALSE),2)</f>
        <v>#N/A</v>
      </c>
    </row>
    <row r="305" spans="1:62" ht="17.25" x14ac:dyDescent="0.35">
      <c r="A305" s="3"/>
      <c r="B305" s="3"/>
      <c r="C305" s="3"/>
      <c r="D305" s="3"/>
      <c r="E305" s="3"/>
      <c r="F305" s="3"/>
      <c r="G305" s="3"/>
      <c r="H305" s="3"/>
      <c r="I305" s="6"/>
      <c r="J305" s="6"/>
      <c r="K305" s="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14"/>
      <c r="AE305" s="14"/>
      <c r="AF305" s="3"/>
      <c r="AG305" s="3"/>
      <c r="AH305" s="3"/>
      <c r="AI305" s="3"/>
      <c r="AJ305" s="3"/>
      <c r="AK305" s="3"/>
      <c r="AL305" s="3"/>
      <c r="AM305" s="3"/>
      <c r="AN305" s="4" t="b">
        <f>COUNTIF(资产分类!B:B,以前年度!A305)=1</f>
        <v>0</v>
      </c>
      <c r="AO305" s="4" t="b">
        <f>COUNTIF(单位编码!C:C,H305)=1</f>
        <v>0</v>
      </c>
      <c r="AP305" s="4" t="e">
        <f t="shared" si="57"/>
        <v>#VALUE!</v>
      </c>
      <c r="AQ305" s="4" t="b">
        <f>COUNTIF(业务范围!B:B,以前年度!L305)=1</f>
        <v>0</v>
      </c>
      <c r="AR305" s="4" t="b">
        <f>COUNTIF(成本中心!B:B,以前年度!M305)=1</f>
        <v>0</v>
      </c>
      <c r="AS305" s="4" t="b">
        <f>COUNTIF(成本中心!B:B,以前年度!N305)=1</f>
        <v>0</v>
      </c>
      <c r="AT305" s="4" t="b">
        <f>COUNTIF(资产状态!B:B,Q305)=1</f>
        <v>0</v>
      </c>
      <c r="AU305" s="4" t="b">
        <f>COUNTIF(资产增加、减少方式!B:C,以前年度!R305)=1</f>
        <v>0</v>
      </c>
      <c r="AV305" s="4" t="b">
        <f t="shared" si="58"/>
        <v>1</v>
      </c>
      <c r="AW305" s="4" t="b">
        <f>COUNTIF(折旧码!B:B,以前年度!X305)=1</f>
        <v>0</v>
      </c>
      <c r="AX305" s="5" t="b">
        <f t="shared" si="49"/>
        <v>0</v>
      </c>
      <c r="AY305" s="59" t="e">
        <f>IF(((2015-LEFT(AD305,4))*12+12-MID(AD305,5,2)+1)/(Z305*12+AB305)&gt;1,AF305*(1-VLOOKUP(X305,折旧码!B:D,3,FALSE)),AF305*(1-VLOOKUP(X305,折旧码!B:D,3,FALSE))*((2015-LEFT(AD305,4))*12+12-MID(AD305,5,2)+1)/(Z305*12+AB305))</f>
        <v>#VALUE!</v>
      </c>
      <c r="AZ305" s="60" t="e">
        <f t="shared" si="50"/>
        <v>#VALUE!</v>
      </c>
      <c r="BA305" s="5" t="e">
        <f>IF(((2015-LEFT(AD305,4))*12+12-MID(AD305,5,2)+1)/(Z305*12+AB305)&gt;1,0, AF305*(1-VLOOKUP(X305,折旧码!B:D,3,FALSE))*(12/(Z305*12+AB305)))</f>
        <v>#VALUE!</v>
      </c>
      <c r="BB305" s="2" t="e">
        <f t="shared" si="51"/>
        <v>#VALUE!</v>
      </c>
      <c r="BC305" s="2">
        <f t="shared" si="52"/>
        <v>0</v>
      </c>
      <c r="BD305" s="2" t="e">
        <f t="shared" si="53"/>
        <v>#VALUE!</v>
      </c>
      <c r="BE305" s="4" t="e">
        <f t="shared" si="54"/>
        <v>#VALUE!</v>
      </c>
      <c r="BF305" s="56" t="e">
        <f t="shared" si="55"/>
        <v>#VALUE!</v>
      </c>
      <c r="BG305" s="56" t="e">
        <f>IF(BE305="否",0,AF305*(1-VLOOKUP(X305,折旧码!B:D,3,FALSE))/BC305)</f>
        <v>#VALUE!</v>
      </c>
      <c r="BH305" s="56" t="e">
        <f t="shared" si="56"/>
        <v>#VALUE!</v>
      </c>
      <c r="BI305" s="4" t="e">
        <f>IF(OR(BE305="否",BC305&lt;=BD305),ROUND(AF305-ABS(AG305)-ABS(AI305)-AF305*VLOOKUP(X305,折旧码!B:D,3,FALSE),2)=0,ROUND(AF305-ABS(AG305)-ABS(AI305)-AF305*VLOOKUP(X305,折旧码!B:D,3,FALSE),2)&lt;&gt;0)</f>
        <v>#VALUE!</v>
      </c>
      <c r="BJ305" s="4" t="e">
        <f>ROUND(AF305-ABS(AG305)-ABS(AI305)-AF305*VLOOKUP(X305,折旧码!B:D,3,FALSE),2)</f>
        <v>#N/A</v>
      </c>
    </row>
    <row r="306" spans="1:62" ht="17.25" x14ac:dyDescent="0.35">
      <c r="A306" s="3"/>
      <c r="B306" s="3"/>
      <c r="C306" s="3"/>
      <c r="D306" s="3"/>
      <c r="E306" s="3"/>
      <c r="F306" s="3"/>
      <c r="G306" s="3"/>
      <c r="H306" s="3"/>
      <c r="I306" s="6"/>
      <c r="J306" s="6"/>
      <c r="K306" s="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14"/>
      <c r="AE306" s="14"/>
      <c r="AF306" s="3"/>
      <c r="AG306" s="3"/>
      <c r="AH306" s="3"/>
      <c r="AI306" s="3"/>
      <c r="AJ306" s="3"/>
      <c r="AK306" s="3"/>
      <c r="AL306" s="3"/>
      <c r="AM306" s="3"/>
      <c r="AN306" s="4" t="b">
        <f>COUNTIF(资产分类!B:B,以前年度!A306)=1</f>
        <v>0</v>
      </c>
      <c r="AO306" s="4" t="b">
        <f>COUNTIF(单位编码!C:C,H306)=1</f>
        <v>0</v>
      </c>
      <c r="AP306" s="4" t="e">
        <f t="shared" si="57"/>
        <v>#VALUE!</v>
      </c>
      <c r="AQ306" s="4" t="b">
        <f>COUNTIF(业务范围!B:B,以前年度!L306)=1</f>
        <v>0</v>
      </c>
      <c r="AR306" s="4" t="b">
        <f>COUNTIF(成本中心!B:B,以前年度!M306)=1</f>
        <v>0</v>
      </c>
      <c r="AS306" s="4" t="b">
        <f>COUNTIF(成本中心!B:B,以前年度!N306)=1</f>
        <v>0</v>
      </c>
      <c r="AT306" s="4" t="b">
        <f>COUNTIF(资产状态!B:B,Q306)=1</f>
        <v>0</v>
      </c>
      <c r="AU306" s="4" t="b">
        <f>COUNTIF(资产增加、减少方式!B:C,以前年度!R306)=1</f>
        <v>0</v>
      </c>
      <c r="AV306" s="4" t="b">
        <f t="shared" si="58"/>
        <v>1</v>
      </c>
      <c r="AW306" s="4" t="b">
        <f>COUNTIF(折旧码!B:B,以前年度!X306)=1</f>
        <v>0</v>
      </c>
      <c r="AX306" s="5" t="b">
        <f t="shared" si="49"/>
        <v>0</v>
      </c>
      <c r="AY306" s="59" t="e">
        <f>IF(((2015-LEFT(AD306,4))*12+12-MID(AD306,5,2)+1)/(Z306*12+AB306)&gt;1,AF306*(1-VLOOKUP(X306,折旧码!B:D,3,FALSE)),AF306*(1-VLOOKUP(X306,折旧码!B:D,3,FALSE))*((2015-LEFT(AD306,4))*12+12-MID(AD306,5,2)+1)/(Z306*12+AB306))</f>
        <v>#VALUE!</v>
      </c>
      <c r="AZ306" s="60" t="e">
        <f t="shared" si="50"/>
        <v>#VALUE!</v>
      </c>
      <c r="BA306" s="5" t="e">
        <f>IF(((2015-LEFT(AD306,4))*12+12-MID(AD306,5,2)+1)/(Z306*12+AB306)&gt;1,0, AF306*(1-VLOOKUP(X306,折旧码!B:D,3,FALSE))*(12/(Z306*12+AB306)))</f>
        <v>#VALUE!</v>
      </c>
      <c r="BB306" s="2" t="e">
        <f t="shared" si="51"/>
        <v>#VALUE!</v>
      </c>
      <c r="BC306" s="2">
        <f t="shared" si="52"/>
        <v>0</v>
      </c>
      <c r="BD306" s="2" t="e">
        <f t="shared" si="53"/>
        <v>#VALUE!</v>
      </c>
      <c r="BE306" s="4" t="e">
        <f t="shared" si="54"/>
        <v>#VALUE!</v>
      </c>
      <c r="BF306" s="56" t="e">
        <f t="shared" si="55"/>
        <v>#VALUE!</v>
      </c>
      <c r="BG306" s="56" t="e">
        <f>IF(BE306="否",0,AF306*(1-VLOOKUP(X306,折旧码!B:D,3,FALSE))/BC306)</f>
        <v>#VALUE!</v>
      </c>
      <c r="BH306" s="56" t="e">
        <f t="shared" si="56"/>
        <v>#VALUE!</v>
      </c>
      <c r="BI306" s="4" t="e">
        <f>IF(OR(BE306="否",BC306&lt;=BD306),ROUND(AF306-ABS(AG306)-ABS(AI306)-AF306*VLOOKUP(X306,折旧码!B:D,3,FALSE),2)=0,ROUND(AF306-ABS(AG306)-ABS(AI306)-AF306*VLOOKUP(X306,折旧码!B:D,3,FALSE),2)&lt;&gt;0)</f>
        <v>#VALUE!</v>
      </c>
      <c r="BJ306" s="4" t="e">
        <f>ROUND(AF306-ABS(AG306)-ABS(AI306)-AF306*VLOOKUP(X306,折旧码!B:D,3,FALSE),2)</f>
        <v>#N/A</v>
      </c>
    </row>
    <row r="307" spans="1:62" ht="17.25" x14ac:dyDescent="0.35">
      <c r="A307" s="3"/>
      <c r="B307" s="3"/>
      <c r="C307" s="3"/>
      <c r="D307" s="3"/>
      <c r="E307" s="3"/>
      <c r="F307" s="3"/>
      <c r="G307" s="3"/>
      <c r="H307" s="3"/>
      <c r="I307" s="6"/>
      <c r="J307" s="6"/>
      <c r="K307" s="6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14"/>
      <c r="AE307" s="14"/>
      <c r="AF307" s="3"/>
      <c r="AG307" s="3"/>
      <c r="AH307" s="3"/>
      <c r="AI307" s="3"/>
      <c r="AJ307" s="3"/>
      <c r="AK307" s="3"/>
      <c r="AL307" s="3"/>
      <c r="AM307" s="3"/>
      <c r="AN307" s="4" t="b">
        <f>COUNTIF(资产分类!B:B,以前年度!A307)=1</f>
        <v>0</v>
      </c>
      <c r="AO307" s="4" t="b">
        <f>COUNTIF(单位编码!C:C,H307)=1</f>
        <v>0</v>
      </c>
      <c r="AP307" s="4" t="e">
        <f t="shared" si="57"/>
        <v>#VALUE!</v>
      </c>
      <c r="AQ307" s="4" t="b">
        <f>COUNTIF(业务范围!B:B,以前年度!L307)=1</f>
        <v>0</v>
      </c>
      <c r="AR307" s="4" t="b">
        <f>COUNTIF(成本中心!B:B,以前年度!M307)=1</f>
        <v>0</v>
      </c>
      <c r="AS307" s="4" t="b">
        <f>COUNTIF(成本中心!B:B,以前年度!N307)=1</f>
        <v>0</v>
      </c>
      <c r="AT307" s="4" t="b">
        <f>COUNTIF(资产状态!B:B,Q307)=1</f>
        <v>0</v>
      </c>
      <c r="AU307" s="4" t="b">
        <f>COUNTIF(资产增加、减少方式!B:C,以前年度!R307)=1</f>
        <v>0</v>
      </c>
      <c r="AV307" s="4" t="b">
        <f t="shared" si="58"/>
        <v>1</v>
      </c>
      <c r="AW307" s="4" t="b">
        <f>COUNTIF(折旧码!B:B,以前年度!X307)=1</f>
        <v>0</v>
      </c>
      <c r="AX307" s="5" t="b">
        <f t="shared" si="49"/>
        <v>0</v>
      </c>
      <c r="AY307" s="59" t="e">
        <f>IF(((2015-LEFT(AD307,4))*12+12-MID(AD307,5,2)+1)/(Z307*12+AB307)&gt;1,AF307*(1-VLOOKUP(X307,折旧码!B:D,3,FALSE)),AF307*(1-VLOOKUP(X307,折旧码!B:D,3,FALSE))*((2015-LEFT(AD307,4))*12+12-MID(AD307,5,2)+1)/(Z307*12+AB307))</f>
        <v>#VALUE!</v>
      </c>
      <c r="AZ307" s="60" t="e">
        <f t="shared" si="50"/>
        <v>#VALUE!</v>
      </c>
      <c r="BA307" s="5" t="e">
        <f>IF(((2015-LEFT(AD307,4))*12+12-MID(AD307,5,2)+1)/(Z307*12+AB307)&gt;1,0, AF307*(1-VLOOKUP(X307,折旧码!B:D,3,FALSE))*(12/(Z307*12+AB307)))</f>
        <v>#VALUE!</v>
      </c>
      <c r="BB307" s="2" t="e">
        <f t="shared" si="51"/>
        <v>#VALUE!</v>
      </c>
      <c r="BC307" s="2">
        <f t="shared" si="52"/>
        <v>0</v>
      </c>
      <c r="BD307" s="2" t="e">
        <f t="shared" si="53"/>
        <v>#VALUE!</v>
      </c>
      <c r="BE307" s="4" t="e">
        <f t="shared" si="54"/>
        <v>#VALUE!</v>
      </c>
      <c r="BF307" s="56" t="e">
        <f t="shared" si="55"/>
        <v>#VALUE!</v>
      </c>
      <c r="BG307" s="56" t="e">
        <f>IF(BE307="否",0,AF307*(1-VLOOKUP(X307,折旧码!B:D,3,FALSE))/BC307)</f>
        <v>#VALUE!</v>
      </c>
      <c r="BH307" s="56" t="e">
        <f t="shared" si="56"/>
        <v>#VALUE!</v>
      </c>
      <c r="BI307" s="4" t="e">
        <f>IF(OR(BE307="否",BC307&lt;=BD307),ROUND(AF307-ABS(AG307)-ABS(AI307)-AF307*VLOOKUP(X307,折旧码!B:D,3,FALSE),2)=0,ROUND(AF307-ABS(AG307)-ABS(AI307)-AF307*VLOOKUP(X307,折旧码!B:D,3,FALSE),2)&lt;&gt;0)</f>
        <v>#VALUE!</v>
      </c>
      <c r="BJ307" s="4" t="e">
        <f>ROUND(AF307-ABS(AG307)-ABS(AI307)-AF307*VLOOKUP(X307,折旧码!B:D,3,FALSE),2)</f>
        <v>#N/A</v>
      </c>
    </row>
    <row r="308" spans="1:62" ht="17.25" x14ac:dyDescent="0.35">
      <c r="A308" s="3"/>
      <c r="B308" s="3"/>
      <c r="C308" s="3"/>
      <c r="D308" s="3"/>
      <c r="E308" s="3"/>
      <c r="F308" s="3"/>
      <c r="G308" s="3"/>
      <c r="H308" s="3"/>
      <c r="I308" s="6"/>
      <c r="J308" s="6"/>
      <c r="K308" s="6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14"/>
      <c r="AE308" s="14"/>
      <c r="AF308" s="3"/>
      <c r="AG308" s="3"/>
      <c r="AH308" s="3"/>
      <c r="AI308" s="3"/>
      <c r="AJ308" s="3"/>
      <c r="AK308" s="3"/>
      <c r="AL308" s="3"/>
      <c r="AM308" s="3"/>
      <c r="AN308" s="4" t="b">
        <f>COUNTIF(资产分类!B:B,以前年度!A308)=1</f>
        <v>0</v>
      </c>
      <c r="AO308" s="4" t="b">
        <f>COUNTIF(单位编码!C:C,H308)=1</f>
        <v>0</v>
      </c>
      <c r="AP308" s="4" t="e">
        <f t="shared" si="57"/>
        <v>#VALUE!</v>
      </c>
      <c r="AQ308" s="4" t="b">
        <f>COUNTIF(业务范围!B:B,以前年度!L308)=1</f>
        <v>0</v>
      </c>
      <c r="AR308" s="4" t="b">
        <f>COUNTIF(成本中心!B:B,以前年度!M308)=1</f>
        <v>0</v>
      </c>
      <c r="AS308" s="4" t="b">
        <f>COUNTIF(成本中心!B:B,以前年度!N308)=1</f>
        <v>0</v>
      </c>
      <c r="AT308" s="4" t="b">
        <f>COUNTIF(资产状态!B:B,Q308)=1</f>
        <v>0</v>
      </c>
      <c r="AU308" s="4" t="b">
        <f>COUNTIF(资产增加、减少方式!B:C,以前年度!R308)=1</f>
        <v>0</v>
      </c>
      <c r="AV308" s="4" t="b">
        <f t="shared" si="58"/>
        <v>1</v>
      </c>
      <c r="AW308" s="4" t="b">
        <f>COUNTIF(折旧码!B:B,以前年度!X308)=1</f>
        <v>0</v>
      </c>
      <c r="AX308" s="5" t="b">
        <f t="shared" si="49"/>
        <v>0</v>
      </c>
      <c r="AY308" s="59" t="e">
        <f>IF(((2015-LEFT(AD308,4))*12+12-MID(AD308,5,2)+1)/(Z308*12+AB308)&gt;1,AF308*(1-VLOOKUP(X308,折旧码!B:D,3,FALSE)),AF308*(1-VLOOKUP(X308,折旧码!B:D,3,FALSE))*((2015-LEFT(AD308,4))*12+12-MID(AD308,5,2)+1)/(Z308*12+AB308))</f>
        <v>#VALUE!</v>
      </c>
      <c r="AZ308" s="60" t="e">
        <f t="shared" si="50"/>
        <v>#VALUE!</v>
      </c>
      <c r="BA308" s="5" t="e">
        <f>IF(((2015-LEFT(AD308,4))*12+12-MID(AD308,5,2)+1)/(Z308*12+AB308)&gt;1,0, AF308*(1-VLOOKUP(X308,折旧码!B:D,3,FALSE))*(12/(Z308*12+AB308)))</f>
        <v>#VALUE!</v>
      </c>
      <c r="BB308" s="2" t="e">
        <f t="shared" si="51"/>
        <v>#VALUE!</v>
      </c>
      <c r="BC308" s="2">
        <f t="shared" si="52"/>
        <v>0</v>
      </c>
      <c r="BD308" s="2" t="e">
        <f t="shared" si="53"/>
        <v>#VALUE!</v>
      </c>
      <c r="BE308" s="4" t="e">
        <f t="shared" si="54"/>
        <v>#VALUE!</v>
      </c>
      <c r="BF308" s="56" t="e">
        <f t="shared" si="55"/>
        <v>#VALUE!</v>
      </c>
      <c r="BG308" s="56" t="e">
        <f>IF(BE308="否",0,AF308*(1-VLOOKUP(X308,折旧码!B:D,3,FALSE))/BC308)</f>
        <v>#VALUE!</v>
      </c>
      <c r="BH308" s="56" t="e">
        <f t="shared" si="56"/>
        <v>#VALUE!</v>
      </c>
      <c r="BI308" s="4" t="e">
        <f>IF(OR(BE308="否",BC308&lt;=BD308),ROUND(AF308-ABS(AG308)-ABS(AI308)-AF308*VLOOKUP(X308,折旧码!B:D,3,FALSE),2)=0,ROUND(AF308-ABS(AG308)-ABS(AI308)-AF308*VLOOKUP(X308,折旧码!B:D,3,FALSE),2)&lt;&gt;0)</f>
        <v>#VALUE!</v>
      </c>
      <c r="BJ308" s="4" t="e">
        <f>ROUND(AF308-ABS(AG308)-ABS(AI308)-AF308*VLOOKUP(X308,折旧码!B:D,3,FALSE),2)</f>
        <v>#N/A</v>
      </c>
    </row>
    <row r="309" spans="1:62" ht="17.25" x14ac:dyDescent="0.35">
      <c r="A309" s="3"/>
      <c r="B309" s="3"/>
      <c r="C309" s="3"/>
      <c r="D309" s="3"/>
      <c r="E309" s="3"/>
      <c r="F309" s="3"/>
      <c r="G309" s="3"/>
      <c r="H309" s="3"/>
      <c r="I309" s="6"/>
      <c r="J309" s="6"/>
      <c r="K309" s="6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14"/>
      <c r="AE309" s="14"/>
      <c r="AF309" s="3"/>
      <c r="AG309" s="3"/>
      <c r="AH309" s="3"/>
      <c r="AI309" s="3"/>
      <c r="AJ309" s="3"/>
      <c r="AK309" s="3"/>
      <c r="AL309" s="3"/>
      <c r="AM309" s="3"/>
      <c r="AN309" s="4" t="b">
        <f>COUNTIF(资产分类!B:B,以前年度!A309)=1</f>
        <v>0</v>
      </c>
      <c r="AO309" s="4" t="b">
        <f>COUNTIF(单位编码!C:C,H309)=1</f>
        <v>0</v>
      </c>
      <c r="AP309" s="4" t="e">
        <f t="shared" si="57"/>
        <v>#VALUE!</v>
      </c>
      <c r="AQ309" s="4" t="b">
        <f>COUNTIF(业务范围!B:B,以前年度!L309)=1</f>
        <v>0</v>
      </c>
      <c r="AR309" s="4" t="b">
        <f>COUNTIF(成本中心!B:B,以前年度!M309)=1</f>
        <v>0</v>
      </c>
      <c r="AS309" s="4" t="b">
        <f>COUNTIF(成本中心!B:B,以前年度!N309)=1</f>
        <v>0</v>
      </c>
      <c r="AT309" s="4" t="b">
        <f>COUNTIF(资产状态!B:B,Q309)=1</f>
        <v>0</v>
      </c>
      <c r="AU309" s="4" t="b">
        <f>COUNTIF(资产增加、减少方式!B:C,以前年度!R309)=1</f>
        <v>0</v>
      </c>
      <c r="AV309" s="4" t="b">
        <f t="shared" si="58"/>
        <v>1</v>
      </c>
      <c r="AW309" s="4" t="b">
        <f>COUNTIF(折旧码!B:B,以前年度!X309)=1</f>
        <v>0</v>
      </c>
      <c r="AX309" s="5" t="b">
        <f t="shared" si="49"/>
        <v>0</v>
      </c>
      <c r="AY309" s="59" t="e">
        <f>IF(((2015-LEFT(AD309,4))*12+12-MID(AD309,5,2)+1)/(Z309*12+AB309)&gt;1,AF309*(1-VLOOKUP(X309,折旧码!B:D,3,FALSE)),AF309*(1-VLOOKUP(X309,折旧码!B:D,3,FALSE))*((2015-LEFT(AD309,4))*12+12-MID(AD309,5,2)+1)/(Z309*12+AB309))</f>
        <v>#VALUE!</v>
      </c>
      <c r="AZ309" s="60" t="e">
        <f t="shared" si="50"/>
        <v>#VALUE!</v>
      </c>
      <c r="BA309" s="5" t="e">
        <f>IF(((2015-LEFT(AD309,4))*12+12-MID(AD309,5,2)+1)/(Z309*12+AB309)&gt;1,0, AF309*(1-VLOOKUP(X309,折旧码!B:D,3,FALSE))*(12/(Z309*12+AB309)))</f>
        <v>#VALUE!</v>
      </c>
      <c r="BB309" s="2" t="e">
        <f t="shared" si="51"/>
        <v>#VALUE!</v>
      </c>
      <c r="BC309" s="2">
        <f t="shared" si="52"/>
        <v>0</v>
      </c>
      <c r="BD309" s="2" t="e">
        <f t="shared" si="53"/>
        <v>#VALUE!</v>
      </c>
      <c r="BE309" s="4" t="e">
        <f t="shared" si="54"/>
        <v>#VALUE!</v>
      </c>
      <c r="BF309" s="56" t="e">
        <f t="shared" si="55"/>
        <v>#VALUE!</v>
      </c>
      <c r="BG309" s="56" t="e">
        <f>IF(BE309="否",0,AF309*(1-VLOOKUP(X309,折旧码!B:D,3,FALSE))/BC309)</f>
        <v>#VALUE!</v>
      </c>
      <c r="BH309" s="56" t="e">
        <f t="shared" si="56"/>
        <v>#VALUE!</v>
      </c>
      <c r="BI309" s="4" t="e">
        <f>IF(OR(BE309="否",BC309&lt;=BD309),ROUND(AF309-ABS(AG309)-ABS(AI309)-AF309*VLOOKUP(X309,折旧码!B:D,3,FALSE),2)=0,ROUND(AF309-ABS(AG309)-ABS(AI309)-AF309*VLOOKUP(X309,折旧码!B:D,3,FALSE),2)&lt;&gt;0)</f>
        <v>#VALUE!</v>
      </c>
      <c r="BJ309" s="4" t="e">
        <f>ROUND(AF309-ABS(AG309)-ABS(AI309)-AF309*VLOOKUP(X309,折旧码!B:D,3,FALSE),2)</f>
        <v>#N/A</v>
      </c>
    </row>
    <row r="310" spans="1:62" ht="17.25" x14ac:dyDescent="0.35">
      <c r="A310" s="3"/>
      <c r="B310" s="3"/>
      <c r="C310" s="3"/>
      <c r="D310" s="3"/>
      <c r="E310" s="3"/>
      <c r="F310" s="3"/>
      <c r="G310" s="3"/>
      <c r="H310" s="3"/>
      <c r="I310" s="6"/>
      <c r="J310" s="6"/>
      <c r="K310" s="6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14"/>
      <c r="AE310" s="14"/>
      <c r="AF310" s="3"/>
      <c r="AG310" s="3"/>
      <c r="AH310" s="3"/>
      <c r="AI310" s="3"/>
      <c r="AJ310" s="3"/>
      <c r="AK310" s="3"/>
      <c r="AL310" s="3"/>
      <c r="AM310" s="3"/>
      <c r="AN310" s="4" t="b">
        <f>COUNTIF(资产分类!B:B,以前年度!A310)=1</f>
        <v>0</v>
      </c>
      <c r="AO310" s="4" t="b">
        <f>COUNTIF(单位编码!C:C,H310)=1</f>
        <v>0</v>
      </c>
      <c r="AP310" s="4" t="e">
        <f t="shared" si="57"/>
        <v>#VALUE!</v>
      </c>
      <c r="AQ310" s="4" t="b">
        <f>COUNTIF(业务范围!B:B,以前年度!L310)=1</f>
        <v>0</v>
      </c>
      <c r="AR310" s="4" t="b">
        <f>COUNTIF(成本中心!B:B,以前年度!M310)=1</f>
        <v>0</v>
      </c>
      <c r="AS310" s="4" t="b">
        <f>COUNTIF(成本中心!B:B,以前年度!N310)=1</f>
        <v>0</v>
      </c>
      <c r="AT310" s="4" t="b">
        <f>COUNTIF(资产状态!B:B,Q310)=1</f>
        <v>0</v>
      </c>
      <c r="AU310" s="4" t="b">
        <f>COUNTIF(资产增加、减少方式!B:C,以前年度!R310)=1</f>
        <v>0</v>
      </c>
      <c r="AV310" s="4" t="b">
        <f t="shared" si="58"/>
        <v>1</v>
      </c>
      <c r="AW310" s="4" t="b">
        <f>COUNTIF(折旧码!B:B,以前年度!X310)=1</f>
        <v>0</v>
      </c>
      <c r="AX310" s="5" t="b">
        <f t="shared" si="49"/>
        <v>0</v>
      </c>
      <c r="AY310" s="59" t="e">
        <f>IF(((2015-LEFT(AD310,4))*12+12-MID(AD310,5,2)+1)/(Z310*12+AB310)&gt;1,AF310*(1-VLOOKUP(X310,折旧码!B:D,3,FALSE)),AF310*(1-VLOOKUP(X310,折旧码!B:D,3,FALSE))*((2015-LEFT(AD310,4))*12+12-MID(AD310,5,2)+1)/(Z310*12+AB310))</f>
        <v>#VALUE!</v>
      </c>
      <c r="AZ310" s="60" t="e">
        <f t="shared" si="50"/>
        <v>#VALUE!</v>
      </c>
      <c r="BA310" s="5" t="e">
        <f>IF(((2015-LEFT(AD310,4))*12+12-MID(AD310,5,2)+1)/(Z310*12+AB310)&gt;1,0, AF310*(1-VLOOKUP(X310,折旧码!B:D,3,FALSE))*(12/(Z310*12+AB310)))</f>
        <v>#VALUE!</v>
      </c>
      <c r="BB310" s="2" t="e">
        <f t="shared" si="51"/>
        <v>#VALUE!</v>
      </c>
      <c r="BC310" s="2">
        <f t="shared" si="52"/>
        <v>0</v>
      </c>
      <c r="BD310" s="2" t="e">
        <f t="shared" si="53"/>
        <v>#VALUE!</v>
      </c>
      <c r="BE310" s="4" t="e">
        <f t="shared" si="54"/>
        <v>#VALUE!</v>
      </c>
      <c r="BF310" s="56" t="e">
        <f t="shared" si="55"/>
        <v>#VALUE!</v>
      </c>
      <c r="BG310" s="56" t="e">
        <f>IF(BE310="否",0,AF310*(1-VLOOKUP(X310,折旧码!B:D,3,FALSE))/BC310)</f>
        <v>#VALUE!</v>
      </c>
      <c r="BH310" s="56" t="e">
        <f t="shared" si="56"/>
        <v>#VALUE!</v>
      </c>
      <c r="BI310" s="4" t="e">
        <f>IF(OR(BE310="否",BC310&lt;=BD310),ROUND(AF310-ABS(AG310)-ABS(AI310)-AF310*VLOOKUP(X310,折旧码!B:D,3,FALSE),2)=0,ROUND(AF310-ABS(AG310)-ABS(AI310)-AF310*VLOOKUP(X310,折旧码!B:D,3,FALSE),2)&lt;&gt;0)</f>
        <v>#VALUE!</v>
      </c>
      <c r="BJ310" s="4" t="e">
        <f>ROUND(AF310-ABS(AG310)-ABS(AI310)-AF310*VLOOKUP(X310,折旧码!B:D,3,FALSE),2)</f>
        <v>#N/A</v>
      </c>
    </row>
    <row r="311" spans="1:62" ht="17.25" x14ac:dyDescent="0.35">
      <c r="A311" s="3"/>
      <c r="B311" s="3"/>
      <c r="C311" s="3"/>
      <c r="D311" s="3"/>
      <c r="E311" s="3"/>
      <c r="F311" s="3"/>
      <c r="G311" s="3"/>
      <c r="H311" s="3"/>
      <c r="I311" s="6"/>
      <c r="J311" s="6"/>
      <c r="K311" s="6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14"/>
      <c r="AE311" s="14"/>
      <c r="AF311" s="3"/>
      <c r="AG311" s="3"/>
      <c r="AH311" s="3"/>
      <c r="AI311" s="3"/>
      <c r="AJ311" s="3"/>
      <c r="AK311" s="3"/>
      <c r="AL311" s="3"/>
      <c r="AM311" s="3"/>
      <c r="AN311" s="4" t="b">
        <f>COUNTIF(资产分类!B:B,以前年度!A311)=1</f>
        <v>0</v>
      </c>
      <c r="AO311" s="4" t="b">
        <f>COUNTIF(单位编码!C:C,H311)=1</f>
        <v>0</v>
      </c>
      <c r="AP311" s="4" t="e">
        <f t="shared" si="57"/>
        <v>#VALUE!</v>
      </c>
      <c r="AQ311" s="4" t="b">
        <f>COUNTIF(业务范围!B:B,以前年度!L311)=1</f>
        <v>0</v>
      </c>
      <c r="AR311" s="4" t="b">
        <f>COUNTIF(成本中心!B:B,以前年度!M311)=1</f>
        <v>0</v>
      </c>
      <c r="AS311" s="4" t="b">
        <f>COUNTIF(成本中心!B:B,以前年度!N311)=1</f>
        <v>0</v>
      </c>
      <c r="AT311" s="4" t="b">
        <f>COUNTIF(资产状态!B:B,Q311)=1</f>
        <v>0</v>
      </c>
      <c r="AU311" s="4" t="b">
        <f>COUNTIF(资产增加、减少方式!B:C,以前年度!R311)=1</f>
        <v>0</v>
      </c>
      <c r="AV311" s="4" t="b">
        <f t="shared" si="58"/>
        <v>1</v>
      </c>
      <c r="AW311" s="4" t="b">
        <f>COUNTIF(折旧码!B:B,以前年度!X311)=1</f>
        <v>0</v>
      </c>
      <c r="AX311" s="5" t="b">
        <f t="shared" si="49"/>
        <v>0</v>
      </c>
      <c r="AY311" s="59" t="e">
        <f>IF(((2015-LEFT(AD311,4))*12+12-MID(AD311,5,2)+1)/(Z311*12+AB311)&gt;1,AF311*(1-VLOOKUP(X311,折旧码!B:D,3,FALSE)),AF311*(1-VLOOKUP(X311,折旧码!B:D,3,FALSE))*((2015-LEFT(AD311,4))*12+12-MID(AD311,5,2)+1)/(Z311*12+AB311))</f>
        <v>#VALUE!</v>
      </c>
      <c r="AZ311" s="60" t="e">
        <f t="shared" si="50"/>
        <v>#VALUE!</v>
      </c>
      <c r="BA311" s="5" t="e">
        <f>IF(((2015-LEFT(AD311,4))*12+12-MID(AD311,5,2)+1)/(Z311*12+AB311)&gt;1,0, AF311*(1-VLOOKUP(X311,折旧码!B:D,3,FALSE))*(12/(Z311*12+AB311)))</f>
        <v>#VALUE!</v>
      </c>
      <c r="BB311" s="2" t="e">
        <f t="shared" si="51"/>
        <v>#VALUE!</v>
      </c>
      <c r="BC311" s="2">
        <f t="shared" si="52"/>
        <v>0</v>
      </c>
      <c r="BD311" s="2" t="e">
        <f t="shared" si="53"/>
        <v>#VALUE!</v>
      </c>
      <c r="BE311" s="4" t="e">
        <f t="shared" si="54"/>
        <v>#VALUE!</v>
      </c>
      <c r="BF311" s="56" t="e">
        <f t="shared" si="55"/>
        <v>#VALUE!</v>
      </c>
      <c r="BG311" s="56" t="e">
        <f>IF(BE311="否",0,AF311*(1-VLOOKUP(X311,折旧码!B:D,3,FALSE))/BC311)</f>
        <v>#VALUE!</v>
      </c>
      <c r="BH311" s="56" t="e">
        <f t="shared" si="56"/>
        <v>#VALUE!</v>
      </c>
      <c r="BI311" s="4" t="e">
        <f>IF(OR(BE311="否",BC311&lt;=BD311),ROUND(AF311-ABS(AG311)-ABS(AI311)-AF311*VLOOKUP(X311,折旧码!B:D,3,FALSE),2)=0,ROUND(AF311-ABS(AG311)-ABS(AI311)-AF311*VLOOKUP(X311,折旧码!B:D,3,FALSE),2)&lt;&gt;0)</f>
        <v>#VALUE!</v>
      </c>
      <c r="BJ311" s="4" t="e">
        <f>ROUND(AF311-ABS(AG311)-ABS(AI311)-AF311*VLOOKUP(X311,折旧码!B:D,3,FALSE),2)</f>
        <v>#N/A</v>
      </c>
    </row>
    <row r="312" spans="1:62" ht="17.25" x14ac:dyDescent="0.35">
      <c r="A312" s="3"/>
      <c r="B312" s="3"/>
      <c r="C312" s="3"/>
      <c r="D312" s="3"/>
      <c r="E312" s="3"/>
      <c r="F312" s="3"/>
      <c r="G312" s="3"/>
      <c r="H312" s="3"/>
      <c r="I312" s="6"/>
      <c r="J312" s="6"/>
      <c r="K312" s="6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14"/>
      <c r="AE312" s="14"/>
      <c r="AF312" s="3"/>
      <c r="AG312" s="3"/>
      <c r="AH312" s="3"/>
      <c r="AI312" s="3"/>
      <c r="AJ312" s="3"/>
      <c r="AK312" s="3"/>
      <c r="AL312" s="3"/>
      <c r="AM312" s="3"/>
      <c r="AN312" s="4" t="b">
        <f>COUNTIF(资产分类!B:B,以前年度!A312)=1</f>
        <v>0</v>
      </c>
      <c r="AO312" s="4" t="b">
        <f>COUNTIF(单位编码!C:C,H312)=1</f>
        <v>0</v>
      </c>
      <c r="AP312" s="4" t="e">
        <f t="shared" si="57"/>
        <v>#VALUE!</v>
      </c>
      <c r="AQ312" s="4" t="b">
        <f>COUNTIF(业务范围!B:B,以前年度!L312)=1</f>
        <v>0</v>
      </c>
      <c r="AR312" s="4" t="b">
        <f>COUNTIF(成本中心!B:B,以前年度!M312)=1</f>
        <v>0</v>
      </c>
      <c r="AS312" s="4" t="b">
        <f>COUNTIF(成本中心!B:B,以前年度!N312)=1</f>
        <v>0</v>
      </c>
      <c r="AT312" s="4" t="b">
        <f>COUNTIF(资产状态!B:B,Q312)=1</f>
        <v>0</v>
      </c>
      <c r="AU312" s="4" t="b">
        <f>COUNTIF(资产增加、减少方式!B:C,以前年度!R312)=1</f>
        <v>0</v>
      </c>
      <c r="AV312" s="4" t="b">
        <f t="shared" si="58"/>
        <v>1</v>
      </c>
      <c r="AW312" s="4" t="b">
        <f>COUNTIF(折旧码!B:B,以前年度!X312)=1</f>
        <v>0</v>
      </c>
      <c r="AX312" s="5" t="b">
        <f t="shared" si="49"/>
        <v>0</v>
      </c>
      <c r="AY312" s="59" t="e">
        <f>IF(((2015-LEFT(AD312,4))*12+12-MID(AD312,5,2)+1)/(Z312*12+AB312)&gt;1,AF312*(1-VLOOKUP(X312,折旧码!B:D,3,FALSE)),AF312*(1-VLOOKUP(X312,折旧码!B:D,3,FALSE))*((2015-LEFT(AD312,4))*12+12-MID(AD312,5,2)+1)/(Z312*12+AB312))</f>
        <v>#VALUE!</v>
      </c>
      <c r="AZ312" s="60" t="e">
        <f t="shared" si="50"/>
        <v>#VALUE!</v>
      </c>
      <c r="BA312" s="5" t="e">
        <f>IF(((2015-LEFT(AD312,4))*12+12-MID(AD312,5,2)+1)/(Z312*12+AB312)&gt;1,0, AF312*(1-VLOOKUP(X312,折旧码!B:D,3,FALSE))*(12/(Z312*12+AB312)))</f>
        <v>#VALUE!</v>
      </c>
      <c r="BB312" s="2" t="e">
        <f t="shared" si="51"/>
        <v>#VALUE!</v>
      </c>
      <c r="BC312" s="2">
        <f t="shared" si="52"/>
        <v>0</v>
      </c>
      <c r="BD312" s="2" t="e">
        <f t="shared" si="53"/>
        <v>#VALUE!</v>
      </c>
      <c r="BE312" s="4" t="e">
        <f t="shared" si="54"/>
        <v>#VALUE!</v>
      </c>
      <c r="BF312" s="56" t="e">
        <f t="shared" si="55"/>
        <v>#VALUE!</v>
      </c>
      <c r="BG312" s="56" t="e">
        <f>IF(BE312="否",0,AF312*(1-VLOOKUP(X312,折旧码!B:D,3,FALSE))/BC312)</f>
        <v>#VALUE!</v>
      </c>
      <c r="BH312" s="56" t="e">
        <f t="shared" si="56"/>
        <v>#VALUE!</v>
      </c>
      <c r="BI312" s="4" t="e">
        <f>IF(OR(BE312="否",BC312&lt;=BD312),ROUND(AF312-ABS(AG312)-ABS(AI312)-AF312*VLOOKUP(X312,折旧码!B:D,3,FALSE),2)=0,ROUND(AF312-ABS(AG312)-ABS(AI312)-AF312*VLOOKUP(X312,折旧码!B:D,3,FALSE),2)&lt;&gt;0)</f>
        <v>#VALUE!</v>
      </c>
      <c r="BJ312" s="4" t="e">
        <f>ROUND(AF312-ABS(AG312)-ABS(AI312)-AF312*VLOOKUP(X312,折旧码!B:D,3,FALSE),2)</f>
        <v>#N/A</v>
      </c>
    </row>
    <row r="313" spans="1:62" ht="17.25" x14ac:dyDescent="0.35">
      <c r="A313" s="3"/>
      <c r="B313" s="3"/>
      <c r="C313" s="3"/>
      <c r="D313" s="3"/>
      <c r="E313" s="3"/>
      <c r="F313" s="3"/>
      <c r="G313" s="3"/>
      <c r="H313" s="3"/>
      <c r="I313" s="6"/>
      <c r="J313" s="6"/>
      <c r="K313" s="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14"/>
      <c r="AE313" s="14"/>
      <c r="AF313" s="3"/>
      <c r="AG313" s="3"/>
      <c r="AH313" s="3"/>
      <c r="AI313" s="3"/>
      <c r="AJ313" s="3"/>
      <c r="AK313" s="3"/>
      <c r="AL313" s="3"/>
      <c r="AM313" s="3"/>
      <c r="AN313" s="4" t="b">
        <f>COUNTIF(资产分类!B:B,以前年度!A313)=1</f>
        <v>0</v>
      </c>
      <c r="AO313" s="4" t="b">
        <f>COUNTIF(单位编码!C:C,H313)=1</f>
        <v>0</v>
      </c>
      <c r="AP313" s="4" t="e">
        <f t="shared" si="57"/>
        <v>#VALUE!</v>
      </c>
      <c r="AQ313" s="4" t="b">
        <f>COUNTIF(业务范围!B:B,以前年度!L313)=1</f>
        <v>0</v>
      </c>
      <c r="AR313" s="4" t="b">
        <f>COUNTIF(成本中心!B:B,以前年度!M313)=1</f>
        <v>0</v>
      </c>
      <c r="AS313" s="4" t="b">
        <f>COUNTIF(成本中心!B:B,以前年度!N313)=1</f>
        <v>0</v>
      </c>
      <c r="AT313" s="4" t="b">
        <f>COUNTIF(资产状态!B:B,Q313)=1</f>
        <v>0</v>
      </c>
      <c r="AU313" s="4" t="b">
        <f>COUNTIF(资产增加、减少方式!B:C,以前年度!R313)=1</f>
        <v>0</v>
      </c>
      <c r="AV313" s="4" t="b">
        <f t="shared" si="58"/>
        <v>1</v>
      </c>
      <c r="AW313" s="4" t="b">
        <f>COUNTIF(折旧码!B:B,以前年度!X313)=1</f>
        <v>0</v>
      </c>
      <c r="AX313" s="5" t="b">
        <f t="shared" si="49"/>
        <v>0</v>
      </c>
      <c r="AY313" s="59" t="e">
        <f>IF(((2015-LEFT(AD313,4))*12+12-MID(AD313,5,2)+1)/(Z313*12+AB313)&gt;1,AF313*(1-VLOOKUP(X313,折旧码!B:D,3,FALSE)),AF313*(1-VLOOKUP(X313,折旧码!B:D,3,FALSE))*((2015-LEFT(AD313,4))*12+12-MID(AD313,5,2)+1)/(Z313*12+AB313))</f>
        <v>#VALUE!</v>
      </c>
      <c r="AZ313" s="60" t="e">
        <f t="shared" si="50"/>
        <v>#VALUE!</v>
      </c>
      <c r="BA313" s="5" t="e">
        <f>IF(((2015-LEFT(AD313,4))*12+12-MID(AD313,5,2)+1)/(Z313*12+AB313)&gt;1,0, AF313*(1-VLOOKUP(X313,折旧码!B:D,3,FALSE))*(12/(Z313*12+AB313)))</f>
        <v>#VALUE!</v>
      </c>
      <c r="BB313" s="2" t="e">
        <f t="shared" si="51"/>
        <v>#VALUE!</v>
      </c>
      <c r="BC313" s="2">
        <f t="shared" si="52"/>
        <v>0</v>
      </c>
      <c r="BD313" s="2" t="e">
        <f t="shared" si="53"/>
        <v>#VALUE!</v>
      </c>
      <c r="BE313" s="4" t="e">
        <f t="shared" si="54"/>
        <v>#VALUE!</v>
      </c>
      <c r="BF313" s="56" t="e">
        <f t="shared" si="55"/>
        <v>#VALUE!</v>
      </c>
      <c r="BG313" s="56" t="e">
        <f>IF(BE313="否",0,AF313*(1-VLOOKUP(X313,折旧码!B:D,3,FALSE))/BC313)</f>
        <v>#VALUE!</v>
      </c>
      <c r="BH313" s="56" t="e">
        <f t="shared" si="56"/>
        <v>#VALUE!</v>
      </c>
      <c r="BI313" s="4" t="e">
        <f>IF(OR(BE313="否",BC313&lt;=BD313),ROUND(AF313-ABS(AG313)-ABS(AI313)-AF313*VLOOKUP(X313,折旧码!B:D,3,FALSE),2)=0,ROUND(AF313-ABS(AG313)-ABS(AI313)-AF313*VLOOKUP(X313,折旧码!B:D,3,FALSE),2)&lt;&gt;0)</f>
        <v>#VALUE!</v>
      </c>
      <c r="BJ313" s="4" t="e">
        <f>ROUND(AF313-ABS(AG313)-ABS(AI313)-AF313*VLOOKUP(X313,折旧码!B:D,3,FALSE),2)</f>
        <v>#N/A</v>
      </c>
    </row>
    <row r="314" spans="1:62" ht="17.25" x14ac:dyDescent="0.35">
      <c r="A314" s="3"/>
      <c r="B314" s="3"/>
      <c r="C314" s="3"/>
      <c r="D314" s="3"/>
      <c r="E314" s="3"/>
      <c r="F314" s="3"/>
      <c r="G314" s="3"/>
      <c r="H314" s="3"/>
      <c r="I314" s="6"/>
      <c r="J314" s="6"/>
      <c r="K314" s="6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14"/>
      <c r="AE314" s="14"/>
      <c r="AF314" s="3"/>
      <c r="AG314" s="3"/>
      <c r="AH314" s="3"/>
      <c r="AI314" s="3"/>
      <c r="AJ314" s="3"/>
      <c r="AK314" s="3"/>
      <c r="AL314" s="3"/>
      <c r="AM314" s="3"/>
      <c r="AN314" s="4" t="b">
        <f>COUNTIF(资产分类!B:B,以前年度!A314)=1</f>
        <v>0</v>
      </c>
      <c r="AO314" s="4" t="b">
        <f>COUNTIF(单位编码!C:C,H314)=1</f>
        <v>0</v>
      </c>
      <c r="AP314" s="4" t="e">
        <f t="shared" si="57"/>
        <v>#VALUE!</v>
      </c>
      <c r="AQ314" s="4" t="b">
        <f>COUNTIF(业务范围!B:B,以前年度!L314)=1</f>
        <v>0</v>
      </c>
      <c r="AR314" s="4" t="b">
        <f>COUNTIF(成本中心!B:B,以前年度!M314)=1</f>
        <v>0</v>
      </c>
      <c r="AS314" s="4" t="b">
        <f>COUNTIF(成本中心!B:B,以前年度!N314)=1</f>
        <v>0</v>
      </c>
      <c r="AT314" s="4" t="b">
        <f>COUNTIF(资产状态!B:B,Q314)=1</f>
        <v>0</v>
      </c>
      <c r="AU314" s="4" t="b">
        <f>COUNTIF(资产增加、减少方式!B:C,以前年度!R314)=1</f>
        <v>0</v>
      </c>
      <c r="AV314" s="4" t="b">
        <f t="shared" si="58"/>
        <v>1</v>
      </c>
      <c r="AW314" s="4" t="b">
        <f>COUNTIF(折旧码!B:B,以前年度!X314)=1</f>
        <v>0</v>
      </c>
      <c r="AX314" s="5" t="b">
        <f t="shared" si="49"/>
        <v>0</v>
      </c>
      <c r="AY314" s="59" t="e">
        <f>IF(((2015-LEFT(AD314,4))*12+12-MID(AD314,5,2)+1)/(Z314*12+AB314)&gt;1,AF314*(1-VLOOKUP(X314,折旧码!B:D,3,FALSE)),AF314*(1-VLOOKUP(X314,折旧码!B:D,3,FALSE))*((2015-LEFT(AD314,4))*12+12-MID(AD314,5,2)+1)/(Z314*12+AB314))</f>
        <v>#VALUE!</v>
      </c>
      <c r="AZ314" s="60" t="e">
        <f t="shared" si="50"/>
        <v>#VALUE!</v>
      </c>
      <c r="BA314" s="5" t="e">
        <f>IF(((2015-LEFT(AD314,4))*12+12-MID(AD314,5,2)+1)/(Z314*12+AB314)&gt;1,0, AF314*(1-VLOOKUP(X314,折旧码!B:D,3,FALSE))*(12/(Z314*12+AB314)))</f>
        <v>#VALUE!</v>
      </c>
      <c r="BB314" s="2" t="e">
        <f t="shared" si="51"/>
        <v>#VALUE!</v>
      </c>
      <c r="BC314" s="2">
        <f t="shared" si="52"/>
        <v>0</v>
      </c>
      <c r="BD314" s="2" t="e">
        <f t="shared" si="53"/>
        <v>#VALUE!</v>
      </c>
      <c r="BE314" s="4" t="e">
        <f t="shared" si="54"/>
        <v>#VALUE!</v>
      </c>
      <c r="BF314" s="56" t="e">
        <f t="shared" si="55"/>
        <v>#VALUE!</v>
      </c>
      <c r="BG314" s="56" t="e">
        <f>IF(BE314="否",0,AF314*(1-VLOOKUP(X314,折旧码!B:D,3,FALSE))/BC314)</f>
        <v>#VALUE!</v>
      </c>
      <c r="BH314" s="56" t="e">
        <f t="shared" si="56"/>
        <v>#VALUE!</v>
      </c>
      <c r="BI314" s="4" t="e">
        <f>IF(OR(BE314="否",BC314&lt;=BD314),ROUND(AF314-ABS(AG314)-ABS(AI314)-AF314*VLOOKUP(X314,折旧码!B:D,3,FALSE),2)=0,ROUND(AF314-ABS(AG314)-ABS(AI314)-AF314*VLOOKUP(X314,折旧码!B:D,3,FALSE),2)&lt;&gt;0)</f>
        <v>#VALUE!</v>
      </c>
      <c r="BJ314" s="4" t="e">
        <f>ROUND(AF314-ABS(AG314)-ABS(AI314)-AF314*VLOOKUP(X314,折旧码!B:D,3,FALSE),2)</f>
        <v>#N/A</v>
      </c>
    </row>
    <row r="315" spans="1:62" ht="17.25" x14ac:dyDescent="0.35">
      <c r="A315" s="3"/>
      <c r="B315" s="3"/>
      <c r="C315" s="3"/>
      <c r="D315" s="3"/>
      <c r="E315" s="3"/>
      <c r="F315" s="3"/>
      <c r="G315" s="3"/>
      <c r="H315" s="3"/>
      <c r="I315" s="6"/>
      <c r="J315" s="6"/>
      <c r="K315" s="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14"/>
      <c r="AE315" s="14"/>
      <c r="AF315" s="3"/>
      <c r="AG315" s="3"/>
      <c r="AH315" s="3"/>
      <c r="AI315" s="3"/>
      <c r="AJ315" s="3"/>
      <c r="AK315" s="3"/>
      <c r="AL315" s="3"/>
      <c r="AM315" s="3"/>
      <c r="AN315" s="4" t="b">
        <f>COUNTIF(资产分类!B:B,以前年度!A315)=1</f>
        <v>0</v>
      </c>
      <c r="AO315" s="4" t="b">
        <f>COUNTIF(单位编码!C:C,H315)=1</f>
        <v>0</v>
      </c>
      <c r="AP315" s="4" t="e">
        <f t="shared" si="57"/>
        <v>#VALUE!</v>
      </c>
      <c r="AQ315" s="4" t="b">
        <f>COUNTIF(业务范围!B:B,以前年度!L315)=1</f>
        <v>0</v>
      </c>
      <c r="AR315" s="4" t="b">
        <f>COUNTIF(成本中心!B:B,以前年度!M315)=1</f>
        <v>0</v>
      </c>
      <c r="AS315" s="4" t="b">
        <f>COUNTIF(成本中心!B:B,以前年度!N315)=1</f>
        <v>0</v>
      </c>
      <c r="AT315" s="4" t="b">
        <f>COUNTIF(资产状态!B:B,Q315)=1</f>
        <v>0</v>
      </c>
      <c r="AU315" s="4" t="b">
        <f>COUNTIF(资产增加、减少方式!B:C,以前年度!R315)=1</f>
        <v>0</v>
      </c>
      <c r="AV315" s="4" t="b">
        <f t="shared" si="58"/>
        <v>1</v>
      </c>
      <c r="AW315" s="4" t="b">
        <f>COUNTIF(折旧码!B:B,以前年度!X315)=1</f>
        <v>0</v>
      </c>
      <c r="AX315" s="5" t="b">
        <f t="shared" si="49"/>
        <v>0</v>
      </c>
      <c r="AY315" s="59" t="e">
        <f>IF(((2015-LEFT(AD315,4))*12+12-MID(AD315,5,2)+1)/(Z315*12+AB315)&gt;1,AF315*(1-VLOOKUP(X315,折旧码!B:D,3,FALSE)),AF315*(1-VLOOKUP(X315,折旧码!B:D,3,FALSE))*((2015-LEFT(AD315,4))*12+12-MID(AD315,5,2)+1)/(Z315*12+AB315))</f>
        <v>#VALUE!</v>
      </c>
      <c r="AZ315" s="60" t="e">
        <f t="shared" si="50"/>
        <v>#VALUE!</v>
      </c>
      <c r="BA315" s="5" t="e">
        <f>IF(((2015-LEFT(AD315,4))*12+12-MID(AD315,5,2)+1)/(Z315*12+AB315)&gt;1,0, AF315*(1-VLOOKUP(X315,折旧码!B:D,3,FALSE))*(12/(Z315*12+AB315)))</f>
        <v>#VALUE!</v>
      </c>
      <c r="BB315" s="2" t="e">
        <f t="shared" si="51"/>
        <v>#VALUE!</v>
      </c>
      <c r="BC315" s="2">
        <f t="shared" si="52"/>
        <v>0</v>
      </c>
      <c r="BD315" s="2" t="e">
        <f t="shared" si="53"/>
        <v>#VALUE!</v>
      </c>
      <c r="BE315" s="4" t="e">
        <f t="shared" si="54"/>
        <v>#VALUE!</v>
      </c>
      <c r="BF315" s="56" t="e">
        <f t="shared" si="55"/>
        <v>#VALUE!</v>
      </c>
      <c r="BG315" s="56" t="e">
        <f>IF(BE315="否",0,AF315*(1-VLOOKUP(X315,折旧码!B:D,3,FALSE))/BC315)</f>
        <v>#VALUE!</v>
      </c>
      <c r="BH315" s="56" t="e">
        <f t="shared" si="56"/>
        <v>#VALUE!</v>
      </c>
      <c r="BI315" s="4" t="e">
        <f>IF(OR(BE315="否",BC315&lt;=BD315),ROUND(AF315-ABS(AG315)-ABS(AI315)-AF315*VLOOKUP(X315,折旧码!B:D,3,FALSE),2)=0,ROUND(AF315-ABS(AG315)-ABS(AI315)-AF315*VLOOKUP(X315,折旧码!B:D,3,FALSE),2)&lt;&gt;0)</f>
        <v>#VALUE!</v>
      </c>
      <c r="BJ315" s="4" t="e">
        <f>ROUND(AF315-ABS(AG315)-ABS(AI315)-AF315*VLOOKUP(X315,折旧码!B:D,3,FALSE),2)</f>
        <v>#N/A</v>
      </c>
    </row>
    <row r="316" spans="1:62" ht="17.25" x14ac:dyDescent="0.35">
      <c r="A316" s="3"/>
      <c r="B316" s="3"/>
      <c r="C316" s="3"/>
      <c r="D316" s="3"/>
      <c r="E316" s="3"/>
      <c r="F316" s="3"/>
      <c r="G316" s="3"/>
      <c r="H316" s="3"/>
      <c r="I316" s="6"/>
      <c r="J316" s="6"/>
      <c r="K316" s="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14"/>
      <c r="AE316" s="14"/>
      <c r="AF316" s="3"/>
      <c r="AG316" s="3"/>
      <c r="AH316" s="3"/>
      <c r="AI316" s="3"/>
      <c r="AJ316" s="3"/>
      <c r="AK316" s="3"/>
      <c r="AL316" s="3"/>
      <c r="AM316" s="3"/>
      <c r="AN316" s="4" t="b">
        <f>COUNTIF(资产分类!B:B,以前年度!A316)=1</f>
        <v>0</v>
      </c>
      <c r="AO316" s="4" t="b">
        <f>COUNTIF(单位编码!C:C,H316)=1</f>
        <v>0</v>
      </c>
      <c r="AP316" s="4" t="e">
        <f t="shared" si="57"/>
        <v>#VALUE!</v>
      </c>
      <c r="AQ316" s="4" t="b">
        <f>COUNTIF(业务范围!B:B,以前年度!L316)=1</f>
        <v>0</v>
      </c>
      <c r="AR316" s="4" t="b">
        <f>COUNTIF(成本中心!B:B,以前年度!M316)=1</f>
        <v>0</v>
      </c>
      <c r="AS316" s="4" t="b">
        <f>COUNTIF(成本中心!B:B,以前年度!N316)=1</f>
        <v>0</v>
      </c>
      <c r="AT316" s="4" t="b">
        <f>COUNTIF(资产状态!B:B,Q316)=1</f>
        <v>0</v>
      </c>
      <c r="AU316" s="4" t="b">
        <f>COUNTIF(资产增加、减少方式!B:C,以前年度!R316)=1</f>
        <v>0</v>
      </c>
      <c r="AV316" s="4" t="b">
        <f t="shared" si="58"/>
        <v>1</v>
      </c>
      <c r="AW316" s="4" t="b">
        <f>COUNTIF(折旧码!B:B,以前年度!X316)=1</f>
        <v>0</v>
      </c>
      <c r="AX316" s="5" t="b">
        <f t="shared" si="49"/>
        <v>0</v>
      </c>
      <c r="AY316" s="59" t="e">
        <f>IF(((2015-LEFT(AD316,4))*12+12-MID(AD316,5,2)+1)/(Z316*12+AB316)&gt;1,AF316*(1-VLOOKUP(X316,折旧码!B:D,3,FALSE)),AF316*(1-VLOOKUP(X316,折旧码!B:D,3,FALSE))*((2015-LEFT(AD316,4))*12+12-MID(AD316,5,2)+1)/(Z316*12+AB316))</f>
        <v>#VALUE!</v>
      </c>
      <c r="AZ316" s="60" t="e">
        <f t="shared" si="50"/>
        <v>#VALUE!</v>
      </c>
      <c r="BA316" s="5" t="e">
        <f>IF(((2015-LEFT(AD316,4))*12+12-MID(AD316,5,2)+1)/(Z316*12+AB316)&gt;1,0, AF316*(1-VLOOKUP(X316,折旧码!B:D,3,FALSE))*(12/(Z316*12+AB316)))</f>
        <v>#VALUE!</v>
      </c>
      <c r="BB316" s="2" t="e">
        <f t="shared" si="51"/>
        <v>#VALUE!</v>
      </c>
      <c r="BC316" s="2">
        <f t="shared" si="52"/>
        <v>0</v>
      </c>
      <c r="BD316" s="2" t="e">
        <f t="shared" si="53"/>
        <v>#VALUE!</v>
      </c>
      <c r="BE316" s="4" t="e">
        <f t="shared" si="54"/>
        <v>#VALUE!</v>
      </c>
      <c r="BF316" s="56" t="e">
        <f t="shared" si="55"/>
        <v>#VALUE!</v>
      </c>
      <c r="BG316" s="56" t="e">
        <f>IF(BE316="否",0,AF316*(1-VLOOKUP(X316,折旧码!B:D,3,FALSE))/BC316)</f>
        <v>#VALUE!</v>
      </c>
      <c r="BH316" s="56" t="e">
        <f t="shared" si="56"/>
        <v>#VALUE!</v>
      </c>
      <c r="BI316" s="4" t="e">
        <f>IF(OR(BE316="否",BC316&lt;=BD316),ROUND(AF316-ABS(AG316)-ABS(AI316)-AF316*VLOOKUP(X316,折旧码!B:D,3,FALSE),2)=0,ROUND(AF316-ABS(AG316)-ABS(AI316)-AF316*VLOOKUP(X316,折旧码!B:D,3,FALSE),2)&lt;&gt;0)</f>
        <v>#VALUE!</v>
      </c>
      <c r="BJ316" s="4" t="e">
        <f>ROUND(AF316-ABS(AG316)-ABS(AI316)-AF316*VLOOKUP(X316,折旧码!B:D,3,FALSE),2)</f>
        <v>#N/A</v>
      </c>
    </row>
    <row r="317" spans="1:62" ht="17.25" x14ac:dyDescent="0.35">
      <c r="A317" s="3"/>
      <c r="B317" s="3"/>
      <c r="C317" s="3"/>
      <c r="D317" s="3"/>
      <c r="E317" s="3"/>
      <c r="F317" s="3"/>
      <c r="G317" s="3"/>
      <c r="H317" s="3"/>
      <c r="I317" s="6"/>
      <c r="J317" s="6"/>
      <c r="K317" s="6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14"/>
      <c r="AE317" s="14"/>
      <c r="AF317" s="3"/>
      <c r="AG317" s="3"/>
      <c r="AH317" s="3"/>
      <c r="AI317" s="3"/>
      <c r="AJ317" s="3"/>
      <c r="AK317" s="3"/>
      <c r="AL317" s="3"/>
      <c r="AM317" s="3"/>
      <c r="AN317" s="4" t="b">
        <f>COUNTIF(资产分类!B:B,以前年度!A317)=1</f>
        <v>0</v>
      </c>
      <c r="AO317" s="4" t="b">
        <f>COUNTIF(单位编码!C:C,H317)=1</f>
        <v>0</v>
      </c>
      <c r="AP317" s="4" t="e">
        <f t="shared" si="57"/>
        <v>#VALUE!</v>
      </c>
      <c r="AQ317" s="4" t="b">
        <f>COUNTIF(业务范围!B:B,以前年度!L317)=1</f>
        <v>0</v>
      </c>
      <c r="AR317" s="4" t="b">
        <f>COUNTIF(成本中心!B:B,以前年度!M317)=1</f>
        <v>0</v>
      </c>
      <c r="AS317" s="4" t="b">
        <f>COUNTIF(成本中心!B:B,以前年度!N317)=1</f>
        <v>0</v>
      </c>
      <c r="AT317" s="4" t="b">
        <f>COUNTIF(资产状态!B:B,Q317)=1</f>
        <v>0</v>
      </c>
      <c r="AU317" s="4" t="b">
        <f>COUNTIF(资产增加、减少方式!B:C,以前年度!R317)=1</f>
        <v>0</v>
      </c>
      <c r="AV317" s="4" t="b">
        <f t="shared" si="58"/>
        <v>1</v>
      </c>
      <c r="AW317" s="4" t="b">
        <f>COUNTIF(折旧码!B:B,以前年度!X317)=1</f>
        <v>0</v>
      </c>
      <c r="AX317" s="5" t="b">
        <f t="shared" si="49"/>
        <v>0</v>
      </c>
      <c r="AY317" s="59" t="e">
        <f>IF(((2015-LEFT(AD317,4))*12+12-MID(AD317,5,2)+1)/(Z317*12+AB317)&gt;1,AF317*(1-VLOOKUP(X317,折旧码!B:D,3,FALSE)),AF317*(1-VLOOKUP(X317,折旧码!B:D,3,FALSE))*((2015-LEFT(AD317,4))*12+12-MID(AD317,5,2)+1)/(Z317*12+AB317))</f>
        <v>#VALUE!</v>
      </c>
      <c r="AZ317" s="60" t="e">
        <f t="shared" si="50"/>
        <v>#VALUE!</v>
      </c>
      <c r="BA317" s="5" t="e">
        <f>IF(((2015-LEFT(AD317,4))*12+12-MID(AD317,5,2)+1)/(Z317*12+AB317)&gt;1,0, AF317*(1-VLOOKUP(X317,折旧码!B:D,3,FALSE))*(12/(Z317*12+AB317)))</f>
        <v>#VALUE!</v>
      </c>
      <c r="BB317" s="2" t="e">
        <f t="shared" si="51"/>
        <v>#VALUE!</v>
      </c>
      <c r="BC317" s="2">
        <f t="shared" si="52"/>
        <v>0</v>
      </c>
      <c r="BD317" s="2" t="e">
        <f t="shared" si="53"/>
        <v>#VALUE!</v>
      </c>
      <c r="BE317" s="4" t="e">
        <f t="shared" si="54"/>
        <v>#VALUE!</v>
      </c>
      <c r="BF317" s="56" t="e">
        <f t="shared" si="55"/>
        <v>#VALUE!</v>
      </c>
      <c r="BG317" s="56" t="e">
        <f>IF(BE317="否",0,AF317*(1-VLOOKUP(X317,折旧码!B:D,3,FALSE))/BC317)</f>
        <v>#VALUE!</v>
      </c>
      <c r="BH317" s="56" t="e">
        <f t="shared" si="56"/>
        <v>#VALUE!</v>
      </c>
      <c r="BI317" s="4" t="e">
        <f>IF(OR(BE317="否",BC317&lt;=BD317),ROUND(AF317-ABS(AG317)-ABS(AI317)-AF317*VLOOKUP(X317,折旧码!B:D,3,FALSE),2)=0,ROUND(AF317-ABS(AG317)-ABS(AI317)-AF317*VLOOKUP(X317,折旧码!B:D,3,FALSE),2)&lt;&gt;0)</f>
        <v>#VALUE!</v>
      </c>
      <c r="BJ317" s="4" t="e">
        <f>ROUND(AF317-ABS(AG317)-ABS(AI317)-AF317*VLOOKUP(X317,折旧码!B:D,3,FALSE),2)</f>
        <v>#N/A</v>
      </c>
    </row>
    <row r="318" spans="1:62" ht="17.25" x14ac:dyDescent="0.35">
      <c r="A318" s="3"/>
      <c r="B318" s="3"/>
      <c r="C318" s="3"/>
      <c r="D318" s="3"/>
      <c r="E318" s="3"/>
      <c r="F318" s="3"/>
      <c r="G318" s="3"/>
      <c r="H318" s="3"/>
      <c r="I318" s="6"/>
      <c r="J318" s="6"/>
      <c r="K318" s="6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14"/>
      <c r="AE318" s="14"/>
      <c r="AF318" s="3"/>
      <c r="AG318" s="3"/>
      <c r="AH318" s="3"/>
      <c r="AI318" s="3"/>
      <c r="AJ318" s="3"/>
      <c r="AK318" s="3"/>
      <c r="AL318" s="3"/>
      <c r="AM318" s="3"/>
      <c r="AN318" s="4" t="b">
        <f>COUNTIF(资产分类!B:B,以前年度!A318)=1</f>
        <v>0</v>
      </c>
      <c r="AO318" s="4" t="b">
        <f>COUNTIF(单位编码!C:C,H318)=1</f>
        <v>0</v>
      </c>
      <c r="AP318" s="4" t="e">
        <f t="shared" si="57"/>
        <v>#VALUE!</v>
      </c>
      <c r="AQ318" s="4" t="b">
        <f>COUNTIF(业务范围!B:B,以前年度!L318)=1</f>
        <v>0</v>
      </c>
      <c r="AR318" s="4" t="b">
        <f>COUNTIF(成本中心!B:B,以前年度!M318)=1</f>
        <v>0</v>
      </c>
      <c r="AS318" s="4" t="b">
        <f>COUNTIF(成本中心!B:B,以前年度!N318)=1</f>
        <v>0</v>
      </c>
      <c r="AT318" s="4" t="b">
        <f>COUNTIF(资产状态!B:B,Q318)=1</f>
        <v>0</v>
      </c>
      <c r="AU318" s="4" t="b">
        <f>COUNTIF(资产增加、减少方式!B:C,以前年度!R318)=1</f>
        <v>0</v>
      </c>
      <c r="AV318" s="4" t="b">
        <f t="shared" si="58"/>
        <v>1</v>
      </c>
      <c r="AW318" s="4" t="b">
        <f>COUNTIF(折旧码!B:B,以前年度!X318)=1</f>
        <v>0</v>
      </c>
      <c r="AX318" s="5" t="b">
        <f t="shared" si="49"/>
        <v>0</v>
      </c>
      <c r="AY318" s="59" t="e">
        <f>IF(((2015-LEFT(AD318,4))*12+12-MID(AD318,5,2)+1)/(Z318*12+AB318)&gt;1,AF318*(1-VLOOKUP(X318,折旧码!B:D,3,FALSE)),AF318*(1-VLOOKUP(X318,折旧码!B:D,3,FALSE))*((2015-LEFT(AD318,4))*12+12-MID(AD318,5,2)+1)/(Z318*12+AB318))</f>
        <v>#VALUE!</v>
      </c>
      <c r="AZ318" s="60" t="e">
        <f t="shared" si="50"/>
        <v>#VALUE!</v>
      </c>
      <c r="BA318" s="5" t="e">
        <f>IF(((2015-LEFT(AD318,4))*12+12-MID(AD318,5,2)+1)/(Z318*12+AB318)&gt;1,0, AF318*(1-VLOOKUP(X318,折旧码!B:D,3,FALSE))*(12/(Z318*12+AB318)))</f>
        <v>#VALUE!</v>
      </c>
      <c r="BB318" s="2" t="e">
        <f t="shared" si="51"/>
        <v>#VALUE!</v>
      </c>
      <c r="BC318" s="2">
        <f t="shared" si="52"/>
        <v>0</v>
      </c>
      <c r="BD318" s="2" t="e">
        <f t="shared" si="53"/>
        <v>#VALUE!</v>
      </c>
      <c r="BE318" s="4" t="e">
        <f t="shared" si="54"/>
        <v>#VALUE!</v>
      </c>
      <c r="BF318" s="56" t="e">
        <f t="shared" si="55"/>
        <v>#VALUE!</v>
      </c>
      <c r="BG318" s="56" t="e">
        <f>IF(BE318="否",0,AF318*(1-VLOOKUP(X318,折旧码!B:D,3,FALSE))/BC318)</f>
        <v>#VALUE!</v>
      </c>
      <c r="BH318" s="56" t="e">
        <f t="shared" si="56"/>
        <v>#VALUE!</v>
      </c>
      <c r="BI318" s="4" t="e">
        <f>IF(OR(BE318="否",BC318&lt;=BD318),ROUND(AF318-ABS(AG318)-ABS(AI318)-AF318*VLOOKUP(X318,折旧码!B:D,3,FALSE),2)=0,ROUND(AF318-ABS(AG318)-ABS(AI318)-AF318*VLOOKUP(X318,折旧码!B:D,3,FALSE),2)&lt;&gt;0)</f>
        <v>#VALUE!</v>
      </c>
      <c r="BJ318" s="4" t="e">
        <f>ROUND(AF318-ABS(AG318)-ABS(AI318)-AF318*VLOOKUP(X318,折旧码!B:D,3,FALSE),2)</f>
        <v>#N/A</v>
      </c>
    </row>
    <row r="319" spans="1:62" ht="17.25" x14ac:dyDescent="0.35">
      <c r="A319" s="3"/>
      <c r="B319" s="3"/>
      <c r="C319" s="3"/>
      <c r="D319" s="3"/>
      <c r="E319" s="3"/>
      <c r="F319" s="3"/>
      <c r="G319" s="3"/>
      <c r="H319" s="3"/>
      <c r="I319" s="6"/>
      <c r="J319" s="6"/>
      <c r="K319" s="6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14"/>
      <c r="AE319" s="14"/>
      <c r="AF319" s="3"/>
      <c r="AG319" s="3"/>
      <c r="AH319" s="3"/>
      <c r="AI319" s="3"/>
      <c r="AJ319" s="3"/>
      <c r="AK319" s="3"/>
      <c r="AL319" s="3"/>
      <c r="AM319" s="3"/>
      <c r="AN319" s="4" t="b">
        <f>COUNTIF(资产分类!B:B,以前年度!A319)=1</f>
        <v>0</v>
      </c>
      <c r="AO319" s="4" t="b">
        <f>COUNTIF(单位编码!C:C,H319)=1</f>
        <v>0</v>
      </c>
      <c r="AP319" s="4" t="e">
        <f t="shared" si="57"/>
        <v>#VALUE!</v>
      </c>
      <c r="AQ319" s="4" t="b">
        <f>COUNTIF(业务范围!B:B,以前年度!L319)=1</f>
        <v>0</v>
      </c>
      <c r="AR319" s="4" t="b">
        <f>COUNTIF(成本中心!B:B,以前年度!M319)=1</f>
        <v>0</v>
      </c>
      <c r="AS319" s="4" t="b">
        <f>COUNTIF(成本中心!B:B,以前年度!N319)=1</f>
        <v>0</v>
      </c>
      <c r="AT319" s="4" t="b">
        <f>COUNTIF(资产状态!B:B,Q319)=1</f>
        <v>0</v>
      </c>
      <c r="AU319" s="4" t="b">
        <f>COUNTIF(资产增加、减少方式!B:C,以前年度!R319)=1</f>
        <v>0</v>
      </c>
      <c r="AV319" s="4" t="b">
        <f t="shared" si="58"/>
        <v>1</v>
      </c>
      <c r="AW319" s="4" t="b">
        <f>COUNTIF(折旧码!B:B,以前年度!X319)=1</f>
        <v>0</v>
      </c>
      <c r="AX319" s="5" t="b">
        <f t="shared" si="49"/>
        <v>0</v>
      </c>
      <c r="AY319" s="59" t="e">
        <f>IF(((2015-LEFT(AD319,4))*12+12-MID(AD319,5,2)+1)/(Z319*12+AB319)&gt;1,AF319*(1-VLOOKUP(X319,折旧码!B:D,3,FALSE)),AF319*(1-VLOOKUP(X319,折旧码!B:D,3,FALSE))*((2015-LEFT(AD319,4))*12+12-MID(AD319,5,2)+1)/(Z319*12+AB319))</f>
        <v>#VALUE!</v>
      </c>
      <c r="AZ319" s="60" t="e">
        <f t="shared" si="50"/>
        <v>#VALUE!</v>
      </c>
      <c r="BA319" s="5" t="e">
        <f>IF(((2015-LEFT(AD319,4))*12+12-MID(AD319,5,2)+1)/(Z319*12+AB319)&gt;1,0, AF319*(1-VLOOKUP(X319,折旧码!B:D,3,FALSE))*(12/(Z319*12+AB319)))</f>
        <v>#VALUE!</v>
      </c>
      <c r="BB319" s="2" t="e">
        <f t="shared" si="51"/>
        <v>#VALUE!</v>
      </c>
      <c r="BC319" s="2">
        <f t="shared" si="52"/>
        <v>0</v>
      </c>
      <c r="BD319" s="2" t="e">
        <f t="shared" si="53"/>
        <v>#VALUE!</v>
      </c>
      <c r="BE319" s="4" t="e">
        <f t="shared" si="54"/>
        <v>#VALUE!</v>
      </c>
      <c r="BF319" s="56" t="e">
        <f t="shared" si="55"/>
        <v>#VALUE!</v>
      </c>
      <c r="BG319" s="56" t="e">
        <f>IF(BE319="否",0,AF319*(1-VLOOKUP(X319,折旧码!B:D,3,FALSE))/BC319)</f>
        <v>#VALUE!</v>
      </c>
      <c r="BH319" s="56" t="e">
        <f t="shared" si="56"/>
        <v>#VALUE!</v>
      </c>
      <c r="BI319" s="4" t="e">
        <f>IF(OR(BE319="否",BC319&lt;=BD319),ROUND(AF319-ABS(AG319)-ABS(AI319)-AF319*VLOOKUP(X319,折旧码!B:D,3,FALSE),2)=0,ROUND(AF319-ABS(AG319)-ABS(AI319)-AF319*VLOOKUP(X319,折旧码!B:D,3,FALSE),2)&lt;&gt;0)</f>
        <v>#VALUE!</v>
      </c>
      <c r="BJ319" s="4" t="e">
        <f>ROUND(AF319-ABS(AG319)-ABS(AI319)-AF319*VLOOKUP(X319,折旧码!B:D,3,FALSE),2)</f>
        <v>#N/A</v>
      </c>
    </row>
    <row r="320" spans="1:62" ht="17.25" x14ac:dyDescent="0.35">
      <c r="A320" s="3"/>
      <c r="B320" s="3"/>
      <c r="C320" s="3"/>
      <c r="D320" s="3"/>
      <c r="E320" s="3"/>
      <c r="F320" s="3"/>
      <c r="G320" s="3"/>
      <c r="H320" s="3"/>
      <c r="I320" s="6"/>
      <c r="J320" s="6"/>
      <c r="K320" s="6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14"/>
      <c r="AE320" s="14"/>
      <c r="AF320" s="3"/>
      <c r="AG320" s="3"/>
      <c r="AH320" s="3"/>
      <c r="AI320" s="3"/>
      <c r="AJ320" s="3"/>
      <c r="AK320" s="3"/>
      <c r="AL320" s="3"/>
      <c r="AM320" s="3"/>
      <c r="AN320" s="4" t="b">
        <f>COUNTIF(资产分类!B:B,以前年度!A320)=1</f>
        <v>0</v>
      </c>
      <c r="AO320" s="4" t="b">
        <f>COUNTIF(单位编码!C:C,H320)=1</f>
        <v>0</v>
      </c>
      <c r="AP320" s="4" t="e">
        <f t="shared" si="57"/>
        <v>#VALUE!</v>
      </c>
      <c r="AQ320" s="4" t="b">
        <f>COUNTIF(业务范围!B:B,以前年度!L320)=1</f>
        <v>0</v>
      </c>
      <c r="AR320" s="4" t="b">
        <f>COUNTIF(成本中心!B:B,以前年度!M320)=1</f>
        <v>0</v>
      </c>
      <c r="AS320" s="4" t="b">
        <f>COUNTIF(成本中心!B:B,以前年度!N320)=1</f>
        <v>0</v>
      </c>
      <c r="AT320" s="4" t="b">
        <f>COUNTIF(资产状态!B:B,Q320)=1</f>
        <v>0</v>
      </c>
      <c r="AU320" s="4" t="b">
        <f>COUNTIF(资产增加、减少方式!B:C,以前年度!R320)=1</f>
        <v>0</v>
      </c>
      <c r="AV320" s="4" t="b">
        <f t="shared" si="58"/>
        <v>1</v>
      </c>
      <c r="AW320" s="4" t="b">
        <f>COUNTIF(折旧码!B:B,以前年度!X320)=1</f>
        <v>0</v>
      </c>
      <c r="AX320" s="5" t="b">
        <f t="shared" si="49"/>
        <v>0</v>
      </c>
      <c r="AY320" s="59" t="e">
        <f>IF(((2015-LEFT(AD320,4))*12+12-MID(AD320,5,2)+1)/(Z320*12+AB320)&gt;1,AF320*(1-VLOOKUP(X320,折旧码!B:D,3,FALSE)),AF320*(1-VLOOKUP(X320,折旧码!B:D,3,FALSE))*((2015-LEFT(AD320,4))*12+12-MID(AD320,5,2)+1)/(Z320*12+AB320))</f>
        <v>#VALUE!</v>
      </c>
      <c r="AZ320" s="60" t="e">
        <f t="shared" si="50"/>
        <v>#VALUE!</v>
      </c>
      <c r="BA320" s="5" t="e">
        <f>IF(((2015-LEFT(AD320,4))*12+12-MID(AD320,5,2)+1)/(Z320*12+AB320)&gt;1,0, AF320*(1-VLOOKUP(X320,折旧码!B:D,3,FALSE))*(12/(Z320*12+AB320)))</f>
        <v>#VALUE!</v>
      </c>
      <c r="BB320" s="2" t="e">
        <f t="shared" si="51"/>
        <v>#VALUE!</v>
      </c>
      <c r="BC320" s="2">
        <f t="shared" si="52"/>
        <v>0</v>
      </c>
      <c r="BD320" s="2" t="e">
        <f t="shared" si="53"/>
        <v>#VALUE!</v>
      </c>
      <c r="BE320" s="4" t="e">
        <f t="shared" si="54"/>
        <v>#VALUE!</v>
      </c>
      <c r="BF320" s="56" t="e">
        <f t="shared" si="55"/>
        <v>#VALUE!</v>
      </c>
      <c r="BG320" s="56" t="e">
        <f>IF(BE320="否",0,AF320*(1-VLOOKUP(X320,折旧码!B:D,3,FALSE))/BC320)</f>
        <v>#VALUE!</v>
      </c>
      <c r="BH320" s="56" t="e">
        <f t="shared" si="56"/>
        <v>#VALUE!</v>
      </c>
      <c r="BI320" s="4" t="e">
        <f>IF(OR(BE320="否",BC320&lt;=BD320),ROUND(AF320-ABS(AG320)-ABS(AI320)-AF320*VLOOKUP(X320,折旧码!B:D,3,FALSE),2)=0,ROUND(AF320-ABS(AG320)-ABS(AI320)-AF320*VLOOKUP(X320,折旧码!B:D,3,FALSE),2)&lt;&gt;0)</f>
        <v>#VALUE!</v>
      </c>
      <c r="BJ320" s="4" t="e">
        <f>ROUND(AF320-ABS(AG320)-ABS(AI320)-AF320*VLOOKUP(X320,折旧码!B:D,3,FALSE),2)</f>
        <v>#N/A</v>
      </c>
    </row>
    <row r="321" spans="1:62" ht="17.25" x14ac:dyDescent="0.35">
      <c r="A321" s="3"/>
      <c r="B321" s="3"/>
      <c r="C321" s="3"/>
      <c r="D321" s="3"/>
      <c r="E321" s="3"/>
      <c r="F321" s="3"/>
      <c r="G321" s="3"/>
      <c r="H321" s="3"/>
      <c r="I321" s="6"/>
      <c r="J321" s="6"/>
      <c r="K321" s="6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14"/>
      <c r="AE321" s="14"/>
      <c r="AF321" s="3"/>
      <c r="AG321" s="3"/>
      <c r="AH321" s="3"/>
      <c r="AI321" s="3"/>
      <c r="AJ321" s="3"/>
      <c r="AK321" s="3"/>
      <c r="AL321" s="3"/>
      <c r="AM321" s="3"/>
      <c r="AN321" s="4" t="b">
        <f>COUNTIF(资产分类!B:B,以前年度!A321)=1</f>
        <v>0</v>
      </c>
      <c r="AO321" s="4" t="b">
        <f>COUNTIF(单位编码!C:C,H321)=1</f>
        <v>0</v>
      </c>
      <c r="AP321" s="4" t="e">
        <f t="shared" si="57"/>
        <v>#VALUE!</v>
      </c>
      <c r="AQ321" s="4" t="b">
        <f>COUNTIF(业务范围!B:B,以前年度!L321)=1</f>
        <v>0</v>
      </c>
      <c r="AR321" s="4" t="b">
        <f>COUNTIF(成本中心!B:B,以前年度!M321)=1</f>
        <v>0</v>
      </c>
      <c r="AS321" s="4" t="b">
        <f>COUNTIF(成本中心!B:B,以前年度!N321)=1</f>
        <v>0</v>
      </c>
      <c r="AT321" s="4" t="b">
        <f>COUNTIF(资产状态!B:B,Q321)=1</f>
        <v>0</v>
      </c>
      <c r="AU321" s="4" t="b">
        <f>COUNTIF(资产增加、减少方式!B:C,以前年度!R321)=1</f>
        <v>0</v>
      </c>
      <c r="AV321" s="4" t="b">
        <f t="shared" si="58"/>
        <v>1</v>
      </c>
      <c r="AW321" s="4" t="b">
        <f>COUNTIF(折旧码!B:B,以前年度!X321)=1</f>
        <v>0</v>
      </c>
      <c r="AX321" s="5" t="b">
        <f t="shared" si="49"/>
        <v>0</v>
      </c>
      <c r="AY321" s="59" t="e">
        <f>IF(((2015-LEFT(AD321,4))*12+12-MID(AD321,5,2)+1)/(Z321*12+AB321)&gt;1,AF321*(1-VLOOKUP(X321,折旧码!B:D,3,FALSE)),AF321*(1-VLOOKUP(X321,折旧码!B:D,3,FALSE))*((2015-LEFT(AD321,4))*12+12-MID(AD321,5,2)+1)/(Z321*12+AB321))</f>
        <v>#VALUE!</v>
      </c>
      <c r="AZ321" s="60" t="e">
        <f t="shared" si="50"/>
        <v>#VALUE!</v>
      </c>
      <c r="BA321" s="5" t="e">
        <f>IF(((2015-LEFT(AD321,4))*12+12-MID(AD321,5,2)+1)/(Z321*12+AB321)&gt;1,0, AF321*(1-VLOOKUP(X321,折旧码!B:D,3,FALSE))*(12/(Z321*12+AB321)))</f>
        <v>#VALUE!</v>
      </c>
      <c r="BB321" s="2" t="e">
        <f t="shared" si="51"/>
        <v>#VALUE!</v>
      </c>
      <c r="BC321" s="2">
        <f t="shared" si="52"/>
        <v>0</v>
      </c>
      <c r="BD321" s="2" t="e">
        <f t="shared" si="53"/>
        <v>#VALUE!</v>
      </c>
      <c r="BE321" s="4" t="e">
        <f t="shared" si="54"/>
        <v>#VALUE!</v>
      </c>
      <c r="BF321" s="56" t="e">
        <f t="shared" si="55"/>
        <v>#VALUE!</v>
      </c>
      <c r="BG321" s="56" t="e">
        <f>IF(BE321="否",0,AF321*(1-VLOOKUP(X321,折旧码!B:D,3,FALSE))/BC321)</f>
        <v>#VALUE!</v>
      </c>
      <c r="BH321" s="56" t="e">
        <f t="shared" si="56"/>
        <v>#VALUE!</v>
      </c>
      <c r="BI321" s="4" t="e">
        <f>IF(OR(BE321="否",BC321&lt;=BD321),ROUND(AF321-ABS(AG321)-ABS(AI321)-AF321*VLOOKUP(X321,折旧码!B:D,3,FALSE),2)=0,ROUND(AF321-ABS(AG321)-ABS(AI321)-AF321*VLOOKUP(X321,折旧码!B:D,3,FALSE),2)&lt;&gt;0)</f>
        <v>#VALUE!</v>
      </c>
      <c r="BJ321" s="4" t="e">
        <f>ROUND(AF321-ABS(AG321)-ABS(AI321)-AF321*VLOOKUP(X321,折旧码!B:D,3,FALSE),2)</f>
        <v>#N/A</v>
      </c>
    </row>
    <row r="322" spans="1:62" ht="17.25" x14ac:dyDescent="0.35">
      <c r="A322" s="3"/>
      <c r="B322" s="3"/>
      <c r="C322" s="3"/>
      <c r="D322" s="3"/>
      <c r="E322" s="3"/>
      <c r="F322" s="3"/>
      <c r="G322" s="3"/>
      <c r="H322" s="3"/>
      <c r="I322" s="6"/>
      <c r="J322" s="6"/>
      <c r="K322" s="6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14"/>
      <c r="AE322" s="14"/>
      <c r="AF322" s="3"/>
      <c r="AG322" s="3"/>
      <c r="AH322" s="3"/>
      <c r="AI322" s="3"/>
      <c r="AJ322" s="3"/>
      <c r="AK322" s="3"/>
      <c r="AL322" s="3"/>
      <c r="AM322" s="3"/>
      <c r="AN322" s="4" t="b">
        <f>COUNTIF(资产分类!B:B,以前年度!A322)=1</f>
        <v>0</v>
      </c>
      <c r="AO322" s="4" t="b">
        <f>COUNTIF(单位编码!C:C,H322)=1</f>
        <v>0</v>
      </c>
      <c r="AP322" s="4" t="e">
        <f t="shared" si="57"/>
        <v>#VALUE!</v>
      </c>
      <c r="AQ322" s="4" t="b">
        <f>COUNTIF(业务范围!B:B,以前年度!L322)=1</f>
        <v>0</v>
      </c>
      <c r="AR322" s="4" t="b">
        <f>COUNTIF(成本中心!B:B,以前年度!M322)=1</f>
        <v>0</v>
      </c>
      <c r="AS322" s="4" t="b">
        <f>COUNTIF(成本中心!B:B,以前年度!N322)=1</f>
        <v>0</v>
      </c>
      <c r="AT322" s="4" t="b">
        <f>COUNTIF(资产状态!B:B,Q322)=1</f>
        <v>0</v>
      </c>
      <c r="AU322" s="4" t="b">
        <f>COUNTIF(资产增加、减少方式!B:C,以前年度!R322)=1</f>
        <v>0</v>
      </c>
      <c r="AV322" s="4" t="b">
        <f t="shared" si="58"/>
        <v>1</v>
      </c>
      <c r="AW322" s="4" t="b">
        <f>COUNTIF(折旧码!B:B,以前年度!X322)=1</f>
        <v>0</v>
      </c>
      <c r="AX322" s="5" t="b">
        <f t="shared" si="49"/>
        <v>0</v>
      </c>
      <c r="AY322" s="59" t="e">
        <f>IF(((2015-LEFT(AD322,4))*12+12-MID(AD322,5,2)+1)/(Z322*12+AB322)&gt;1,AF322*(1-VLOOKUP(X322,折旧码!B:D,3,FALSE)),AF322*(1-VLOOKUP(X322,折旧码!B:D,3,FALSE))*((2015-LEFT(AD322,4))*12+12-MID(AD322,5,2)+1)/(Z322*12+AB322))</f>
        <v>#VALUE!</v>
      </c>
      <c r="AZ322" s="60" t="e">
        <f t="shared" si="50"/>
        <v>#VALUE!</v>
      </c>
      <c r="BA322" s="5" t="e">
        <f>IF(((2015-LEFT(AD322,4))*12+12-MID(AD322,5,2)+1)/(Z322*12+AB322)&gt;1,0, AF322*(1-VLOOKUP(X322,折旧码!B:D,3,FALSE))*(12/(Z322*12+AB322)))</f>
        <v>#VALUE!</v>
      </c>
      <c r="BB322" s="2" t="e">
        <f t="shared" si="51"/>
        <v>#VALUE!</v>
      </c>
      <c r="BC322" s="2">
        <f t="shared" si="52"/>
        <v>0</v>
      </c>
      <c r="BD322" s="2" t="e">
        <f t="shared" si="53"/>
        <v>#VALUE!</v>
      </c>
      <c r="BE322" s="4" t="e">
        <f t="shared" si="54"/>
        <v>#VALUE!</v>
      </c>
      <c r="BF322" s="56" t="e">
        <f t="shared" si="55"/>
        <v>#VALUE!</v>
      </c>
      <c r="BG322" s="56" t="e">
        <f>IF(BE322="否",0,AF322*(1-VLOOKUP(X322,折旧码!B:D,3,FALSE))/BC322)</f>
        <v>#VALUE!</v>
      </c>
      <c r="BH322" s="56" t="e">
        <f t="shared" si="56"/>
        <v>#VALUE!</v>
      </c>
      <c r="BI322" s="4" t="e">
        <f>IF(OR(BE322="否",BC322&lt;=BD322),ROUND(AF322-ABS(AG322)-ABS(AI322)-AF322*VLOOKUP(X322,折旧码!B:D,3,FALSE),2)=0,ROUND(AF322-ABS(AG322)-ABS(AI322)-AF322*VLOOKUP(X322,折旧码!B:D,3,FALSE),2)&lt;&gt;0)</f>
        <v>#VALUE!</v>
      </c>
      <c r="BJ322" s="4" t="e">
        <f>ROUND(AF322-ABS(AG322)-ABS(AI322)-AF322*VLOOKUP(X322,折旧码!B:D,3,FALSE),2)</f>
        <v>#N/A</v>
      </c>
    </row>
    <row r="323" spans="1:62" ht="17.25" x14ac:dyDescent="0.35">
      <c r="A323" s="3"/>
      <c r="B323" s="3"/>
      <c r="C323" s="3"/>
      <c r="D323" s="3"/>
      <c r="E323" s="3"/>
      <c r="F323" s="3"/>
      <c r="G323" s="3"/>
      <c r="H323" s="3"/>
      <c r="I323" s="6"/>
      <c r="J323" s="6"/>
      <c r="K323" s="6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14"/>
      <c r="AE323" s="14"/>
      <c r="AF323" s="3"/>
      <c r="AG323" s="3"/>
      <c r="AH323" s="3"/>
      <c r="AI323" s="3"/>
      <c r="AJ323" s="3"/>
      <c r="AK323" s="3"/>
      <c r="AL323" s="3"/>
      <c r="AM323" s="3"/>
      <c r="AN323" s="4" t="b">
        <f>COUNTIF(资产分类!B:B,以前年度!A323)=1</f>
        <v>0</v>
      </c>
      <c r="AO323" s="4" t="b">
        <f>COUNTIF(单位编码!C:C,H323)=1</f>
        <v>0</v>
      </c>
      <c r="AP323" s="4" t="e">
        <f t="shared" si="57"/>
        <v>#VALUE!</v>
      </c>
      <c r="AQ323" s="4" t="b">
        <f>COUNTIF(业务范围!B:B,以前年度!L323)=1</f>
        <v>0</v>
      </c>
      <c r="AR323" s="4" t="b">
        <f>COUNTIF(成本中心!B:B,以前年度!M323)=1</f>
        <v>0</v>
      </c>
      <c r="AS323" s="4" t="b">
        <f>COUNTIF(成本中心!B:B,以前年度!N323)=1</f>
        <v>0</v>
      </c>
      <c r="AT323" s="4" t="b">
        <f>COUNTIF(资产状态!B:B,Q323)=1</f>
        <v>0</v>
      </c>
      <c r="AU323" s="4" t="b">
        <f>COUNTIF(资产增加、减少方式!B:C,以前年度!R323)=1</f>
        <v>0</v>
      </c>
      <c r="AV323" s="4" t="b">
        <f t="shared" si="58"/>
        <v>1</v>
      </c>
      <c r="AW323" s="4" t="b">
        <f>COUNTIF(折旧码!B:B,以前年度!X323)=1</f>
        <v>0</v>
      </c>
      <c r="AX323" s="5" t="b">
        <f t="shared" si="49"/>
        <v>0</v>
      </c>
      <c r="AY323" s="59" t="e">
        <f>IF(((2015-LEFT(AD323,4))*12+12-MID(AD323,5,2)+1)/(Z323*12+AB323)&gt;1,AF323*(1-VLOOKUP(X323,折旧码!B:D,3,FALSE)),AF323*(1-VLOOKUP(X323,折旧码!B:D,3,FALSE))*((2015-LEFT(AD323,4))*12+12-MID(AD323,5,2)+1)/(Z323*12+AB323))</f>
        <v>#VALUE!</v>
      </c>
      <c r="AZ323" s="60" t="e">
        <f t="shared" si="50"/>
        <v>#VALUE!</v>
      </c>
      <c r="BA323" s="5" t="e">
        <f>IF(((2015-LEFT(AD323,4))*12+12-MID(AD323,5,2)+1)/(Z323*12+AB323)&gt;1,0, AF323*(1-VLOOKUP(X323,折旧码!B:D,3,FALSE))*(12/(Z323*12+AB323)))</f>
        <v>#VALUE!</v>
      </c>
      <c r="BB323" s="2" t="e">
        <f t="shared" si="51"/>
        <v>#VALUE!</v>
      </c>
      <c r="BC323" s="2">
        <f t="shared" si="52"/>
        <v>0</v>
      </c>
      <c r="BD323" s="2" t="e">
        <f t="shared" si="53"/>
        <v>#VALUE!</v>
      </c>
      <c r="BE323" s="4" t="e">
        <f t="shared" si="54"/>
        <v>#VALUE!</v>
      </c>
      <c r="BF323" s="56" t="e">
        <f t="shared" si="55"/>
        <v>#VALUE!</v>
      </c>
      <c r="BG323" s="56" t="e">
        <f>IF(BE323="否",0,AF323*(1-VLOOKUP(X323,折旧码!B:D,3,FALSE))/BC323)</f>
        <v>#VALUE!</v>
      </c>
      <c r="BH323" s="56" t="e">
        <f t="shared" si="56"/>
        <v>#VALUE!</v>
      </c>
      <c r="BI323" s="4" t="e">
        <f>IF(OR(BE323="否",BC323&lt;=BD323),ROUND(AF323-ABS(AG323)-ABS(AI323)-AF323*VLOOKUP(X323,折旧码!B:D,3,FALSE),2)=0,ROUND(AF323-ABS(AG323)-ABS(AI323)-AF323*VLOOKUP(X323,折旧码!B:D,3,FALSE),2)&lt;&gt;0)</f>
        <v>#VALUE!</v>
      </c>
      <c r="BJ323" s="4" t="e">
        <f>ROUND(AF323-ABS(AG323)-ABS(AI323)-AF323*VLOOKUP(X323,折旧码!B:D,3,FALSE),2)</f>
        <v>#N/A</v>
      </c>
    </row>
    <row r="324" spans="1:62" ht="17.25" x14ac:dyDescent="0.35">
      <c r="A324" s="3"/>
      <c r="B324" s="3"/>
      <c r="C324" s="3"/>
      <c r="D324" s="3"/>
      <c r="E324" s="3"/>
      <c r="F324" s="3"/>
      <c r="G324" s="3"/>
      <c r="H324" s="3"/>
      <c r="I324" s="6"/>
      <c r="J324" s="6"/>
      <c r="K324" s="6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14"/>
      <c r="AE324" s="14"/>
      <c r="AF324" s="3"/>
      <c r="AG324" s="3"/>
      <c r="AH324" s="3"/>
      <c r="AI324" s="3"/>
      <c r="AJ324" s="3"/>
      <c r="AK324" s="3"/>
      <c r="AL324" s="3"/>
      <c r="AM324" s="3"/>
      <c r="AN324" s="4" t="b">
        <f>COUNTIF(资产分类!B:B,以前年度!A324)=1</f>
        <v>0</v>
      </c>
      <c r="AO324" s="4" t="b">
        <f>COUNTIF(单位编码!C:C,H324)=1</f>
        <v>0</v>
      </c>
      <c r="AP324" s="4" t="e">
        <f t="shared" si="57"/>
        <v>#VALUE!</v>
      </c>
      <c r="AQ324" s="4" t="b">
        <f>COUNTIF(业务范围!B:B,以前年度!L324)=1</f>
        <v>0</v>
      </c>
      <c r="AR324" s="4" t="b">
        <f>COUNTIF(成本中心!B:B,以前年度!M324)=1</f>
        <v>0</v>
      </c>
      <c r="AS324" s="4" t="b">
        <f>COUNTIF(成本中心!B:B,以前年度!N324)=1</f>
        <v>0</v>
      </c>
      <c r="AT324" s="4" t="b">
        <f>COUNTIF(资产状态!B:B,Q324)=1</f>
        <v>0</v>
      </c>
      <c r="AU324" s="4" t="b">
        <f>COUNTIF(资产增加、减少方式!B:C,以前年度!R324)=1</f>
        <v>0</v>
      </c>
      <c r="AV324" s="4" t="b">
        <f t="shared" si="58"/>
        <v>1</v>
      </c>
      <c r="AW324" s="4" t="b">
        <f>COUNTIF(折旧码!B:B,以前年度!X324)=1</f>
        <v>0</v>
      </c>
      <c r="AX324" s="5" t="b">
        <f t="shared" ref="AX324:AX387" si="59">AND(AND(LEN(I324)=8,IFERROR(FIND("/",I324),0)=0),AND(LEN(J324)=8,IFERROR(FIND("/",J324),0)=0),AND(LEN(K324)=8,IFERROR(FIND("/",K324),0)=0),AND(LEN(AD324)=8,IFERROR(FIND("/",AD324),0)=0),AND(LEN(AE324)=8,IFERROR(FIND("/",AE324),0)=0))</f>
        <v>0</v>
      </c>
      <c r="AY324" s="59" t="e">
        <f>IF(((2015-LEFT(AD324,4))*12+12-MID(AD324,5,2)+1)/(Z324*12+AB324)&gt;1,AF324*(1-VLOOKUP(X324,折旧码!B:D,3,FALSE)),AF324*(1-VLOOKUP(X324,折旧码!B:D,3,FALSE))*((2015-LEFT(AD324,4))*12+12-MID(AD324,5,2)+1)/(Z324*12+AB324))</f>
        <v>#VALUE!</v>
      </c>
      <c r="AZ324" s="60" t="e">
        <f t="shared" ref="AZ324:AZ387" si="60">AY324+AK324</f>
        <v>#VALUE!</v>
      </c>
      <c r="BA324" s="5" t="e">
        <f>IF(((2015-LEFT(AD324,4))*12+12-MID(AD324,5,2)+1)/(Z324*12+AB324)&gt;1,0, AF324*(1-VLOOKUP(X324,折旧码!B:D,3,FALSE))*(12/(Z324*12+AB324)))</f>
        <v>#VALUE!</v>
      </c>
      <c r="BB324" s="2" t="e">
        <f t="shared" ref="BB324:BB387" si="61">BA324+AM324</f>
        <v>#VALUE!</v>
      </c>
      <c r="BC324" s="2">
        <f t="shared" ref="BC324:BC387" si="62">Z324*12+AB324</f>
        <v>0</v>
      </c>
      <c r="BD324" s="2" t="e">
        <f t="shared" ref="BD324:BD387" si="63">(2015-LEFT(AD324,4))*12+(12-MID(AD324,5,2))+1+11</f>
        <v>#VALUE!</v>
      </c>
      <c r="BE324" s="4" t="e">
        <f t="shared" ref="BE324:BE387" si="64">IF(BD324-BC324&gt;12,"否","是")</f>
        <v>#VALUE!</v>
      </c>
      <c r="BF324" s="56" t="e">
        <f t="shared" ref="BF324:BF387" si="65">ABS(IF(BE324="否",0,IF(BC324&gt;=BD324,AI324/11,AI324/(BC324-BD324+11))))</f>
        <v>#VALUE!</v>
      </c>
      <c r="BG324" s="56" t="e">
        <f>IF(BE324="否",0,AF324*(1-VLOOKUP(X324,折旧码!B:D,3,FALSE))/BC324)</f>
        <v>#VALUE!</v>
      </c>
      <c r="BH324" s="56" t="e">
        <f t="shared" ref="BH324:BH387" si="66">BG324-BF324</f>
        <v>#VALUE!</v>
      </c>
      <c r="BI324" s="4" t="e">
        <f>IF(OR(BE324="否",BC324&lt;=BD324),ROUND(AF324-ABS(AG324)-ABS(AI324)-AF324*VLOOKUP(X324,折旧码!B:D,3,FALSE),2)=0,ROUND(AF324-ABS(AG324)-ABS(AI324)-AF324*VLOOKUP(X324,折旧码!B:D,3,FALSE),2)&lt;&gt;0)</f>
        <v>#VALUE!</v>
      </c>
      <c r="BJ324" s="4" t="e">
        <f>ROUND(AF324-ABS(AG324)-ABS(AI324)-AF324*VLOOKUP(X324,折旧码!B:D,3,FALSE),2)</f>
        <v>#N/A</v>
      </c>
    </row>
    <row r="325" spans="1:62" ht="17.25" x14ac:dyDescent="0.35">
      <c r="A325" s="3"/>
      <c r="B325" s="3"/>
      <c r="C325" s="3"/>
      <c r="D325" s="3"/>
      <c r="E325" s="3"/>
      <c r="F325" s="3"/>
      <c r="G325" s="3"/>
      <c r="H325" s="3"/>
      <c r="I325" s="6"/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14"/>
      <c r="AE325" s="14"/>
      <c r="AF325" s="3"/>
      <c r="AG325" s="3"/>
      <c r="AH325" s="3"/>
      <c r="AI325" s="3"/>
      <c r="AJ325" s="3"/>
      <c r="AK325" s="3"/>
      <c r="AL325" s="3"/>
      <c r="AM325" s="3"/>
      <c r="AN325" s="4" t="b">
        <f>COUNTIF(资产分类!B:B,以前年度!A325)=1</f>
        <v>0</v>
      </c>
      <c r="AO325" s="4" t="b">
        <f>COUNTIF(单位编码!C:C,H325)=1</f>
        <v>0</v>
      </c>
      <c r="AP325" s="4" t="e">
        <f t="shared" si="57"/>
        <v>#VALUE!</v>
      </c>
      <c r="AQ325" s="4" t="b">
        <f>COUNTIF(业务范围!B:B,以前年度!L325)=1</f>
        <v>0</v>
      </c>
      <c r="AR325" s="4" t="b">
        <f>COUNTIF(成本中心!B:B,以前年度!M325)=1</f>
        <v>0</v>
      </c>
      <c r="AS325" s="4" t="b">
        <f>COUNTIF(成本中心!B:B,以前年度!N325)=1</f>
        <v>0</v>
      </c>
      <c r="AT325" s="4" t="b">
        <f>COUNTIF(资产状态!B:B,Q325)=1</f>
        <v>0</v>
      </c>
      <c r="AU325" s="4" t="b">
        <f>COUNTIF(资产增加、减少方式!B:C,以前年度!R325)=1</f>
        <v>0</v>
      </c>
      <c r="AV325" s="4" t="b">
        <f t="shared" si="58"/>
        <v>1</v>
      </c>
      <c r="AW325" s="4" t="b">
        <f>COUNTIF(折旧码!B:B,以前年度!X325)=1</f>
        <v>0</v>
      </c>
      <c r="AX325" s="5" t="b">
        <f t="shared" si="59"/>
        <v>0</v>
      </c>
      <c r="AY325" s="59" t="e">
        <f>IF(((2015-LEFT(AD325,4))*12+12-MID(AD325,5,2)+1)/(Z325*12+AB325)&gt;1,AF325*(1-VLOOKUP(X325,折旧码!B:D,3,FALSE)),AF325*(1-VLOOKUP(X325,折旧码!B:D,3,FALSE))*((2015-LEFT(AD325,4))*12+12-MID(AD325,5,2)+1)/(Z325*12+AB325))</f>
        <v>#VALUE!</v>
      </c>
      <c r="AZ325" s="60" t="e">
        <f t="shared" si="60"/>
        <v>#VALUE!</v>
      </c>
      <c r="BA325" s="5" t="e">
        <f>IF(((2015-LEFT(AD325,4))*12+12-MID(AD325,5,2)+1)/(Z325*12+AB325)&gt;1,0, AF325*(1-VLOOKUP(X325,折旧码!B:D,3,FALSE))*(12/(Z325*12+AB325)))</f>
        <v>#VALUE!</v>
      </c>
      <c r="BB325" s="2" t="e">
        <f t="shared" si="61"/>
        <v>#VALUE!</v>
      </c>
      <c r="BC325" s="2">
        <f t="shared" si="62"/>
        <v>0</v>
      </c>
      <c r="BD325" s="2" t="e">
        <f t="shared" si="63"/>
        <v>#VALUE!</v>
      </c>
      <c r="BE325" s="4" t="e">
        <f t="shared" si="64"/>
        <v>#VALUE!</v>
      </c>
      <c r="BF325" s="56" t="e">
        <f t="shared" si="65"/>
        <v>#VALUE!</v>
      </c>
      <c r="BG325" s="56" t="e">
        <f>IF(BE325="否",0,AF325*(1-VLOOKUP(X325,折旧码!B:D,3,FALSE))/BC325)</f>
        <v>#VALUE!</v>
      </c>
      <c r="BH325" s="56" t="e">
        <f t="shared" si="66"/>
        <v>#VALUE!</v>
      </c>
      <c r="BI325" s="4" t="e">
        <f>IF(OR(BE325="否",BC325&lt;=BD325),ROUND(AF325-ABS(AG325)-ABS(AI325)-AF325*VLOOKUP(X325,折旧码!B:D,3,FALSE),2)=0,ROUND(AF325-ABS(AG325)-ABS(AI325)-AF325*VLOOKUP(X325,折旧码!B:D,3,FALSE),2)&lt;&gt;0)</f>
        <v>#VALUE!</v>
      </c>
      <c r="BJ325" s="4" t="e">
        <f>ROUND(AF325-ABS(AG325)-ABS(AI325)-AF325*VLOOKUP(X325,折旧码!B:D,3,FALSE),2)</f>
        <v>#N/A</v>
      </c>
    </row>
    <row r="326" spans="1:62" ht="17.25" x14ac:dyDescent="0.35">
      <c r="A326" s="3"/>
      <c r="B326" s="3"/>
      <c r="C326" s="3"/>
      <c r="D326" s="3"/>
      <c r="E326" s="3"/>
      <c r="F326" s="3"/>
      <c r="G326" s="3"/>
      <c r="H326" s="3"/>
      <c r="I326" s="6"/>
      <c r="J326" s="6"/>
      <c r="K326" s="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14"/>
      <c r="AE326" s="14"/>
      <c r="AF326" s="3"/>
      <c r="AG326" s="3"/>
      <c r="AH326" s="3"/>
      <c r="AI326" s="3"/>
      <c r="AJ326" s="3"/>
      <c r="AK326" s="3"/>
      <c r="AL326" s="3"/>
      <c r="AM326" s="3"/>
      <c r="AN326" s="4" t="b">
        <f>COUNTIF(资产分类!B:B,以前年度!A326)=1</f>
        <v>0</v>
      </c>
      <c r="AO326" s="4" t="b">
        <f>COUNTIF(单位编码!C:C,H326)=1</f>
        <v>0</v>
      </c>
      <c r="AP326" s="4" t="e">
        <f t="shared" si="57"/>
        <v>#VALUE!</v>
      </c>
      <c r="AQ326" s="4" t="b">
        <f>COUNTIF(业务范围!B:B,以前年度!L326)=1</f>
        <v>0</v>
      </c>
      <c r="AR326" s="4" t="b">
        <f>COUNTIF(成本中心!B:B,以前年度!M326)=1</f>
        <v>0</v>
      </c>
      <c r="AS326" s="4" t="b">
        <f>COUNTIF(成本中心!B:B,以前年度!N326)=1</f>
        <v>0</v>
      </c>
      <c r="AT326" s="4" t="b">
        <f>COUNTIF(资产状态!B:B,Q326)=1</f>
        <v>0</v>
      </c>
      <c r="AU326" s="4" t="b">
        <f>COUNTIF(资产增加、减少方式!B:C,以前年度!R326)=1</f>
        <v>0</v>
      </c>
      <c r="AV326" s="4" t="b">
        <f t="shared" si="58"/>
        <v>1</v>
      </c>
      <c r="AW326" s="4" t="b">
        <f>COUNTIF(折旧码!B:B,以前年度!X326)=1</f>
        <v>0</v>
      </c>
      <c r="AX326" s="5" t="b">
        <f t="shared" si="59"/>
        <v>0</v>
      </c>
      <c r="AY326" s="59" t="e">
        <f>IF(((2015-LEFT(AD326,4))*12+12-MID(AD326,5,2)+1)/(Z326*12+AB326)&gt;1,AF326*(1-VLOOKUP(X326,折旧码!B:D,3,FALSE)),AF326*(1-VLOOKUP(X326,折旧码!B:D,3,FALSE))*((2015-LEFT(AD326,4))*12+12-MID(AD326,5,2)+1)/(Z326*12+AB326))</f>
        <v>#VALUE!</v>
      </c>
      <c r="AZ326" s="60" t="e">
        <f t="shared" si="60"/>
        <v>#VALUE!</v>
      </c>
      <c r="BA326" s="5" t="e">
        <f>IF(((2015-LEFT(AD326,4))*12+12-MID(AD326,5,2)+1)/(Z326*12+AB326)&gt;1,0, AF326*(1-VLOOKUP(X326,折旧码!B:D,3,FALSE))*(12/(Z326*12+AB326)))</f>
        <v>#VALUE!</v>
      </c>
      <c r="BB326" s="2" t="e">
        <f t="shared" si="61"/>
        <v>#VALUE!</v>
      </c>
      <c r="BC326" s="2">
        <f t="shared" si="62"/>
        <v>0</v>
      </c>
      <c r="BD326" s="2" t="e">
        <f t="shared" si="63"/>
        <v>#VALUE!</v>
      </c>
      <c r="BE326" s="4" t="e">
        <f t="shared" si="64"/>
        <v>#VALUE!</v>
      </c>
      <c r="BF326" s="56" t="e">
        <f t="shared" si="65"/>
        <v>#VALUE!</v>
      </c>
      <c r="BG326" s="56" t="e">
        <f>IF(BE326="否",0,AF326*(1-VLOOKUP(X326,折旧码!B:D,3,FALSE))/BC326)</f>
        <v>#VALUE!</v>
      </c>
      <c r="BH326" s="56" t="e">
        <f t="shared" si="66"/>
        <v>#VALUE!</v>
      </c>
      <c r="BI326" s="4" t="e">
        <f>IF(OR(BE326="否",BC326&lt;=BD326),ROUND(AF326-ABS(AG326)-ABS(AI326)-AF326*VLOOKUP(X326,折旧码!B:D,3,FALSE),2)=0,ROUND(AF326-ABS(AG326)-ABS(AI326)-AF326*VLOOKUP(X326,折旧码!B:D,3,FALSE),2)&lt;&gt;0)</f>
        <v>#VALUE!</v>
      </c>
      <c r="BJ326" s="4" t="e">
        <f>ROUND(AF326-ABS(AG326)-ABS(AI326)-AF326*VLOOKUP(X326,折旧码!B:D,3,FALSE),2)</f>
        <v>#N/A</v>
      </c>
    </row>
    <row r="327" spans="1:62" ht="17.25" x14ac:dyDescent="0.35">
      <c r="A327" s="3"/>
      <c r="B327" s="3"/>
      <c r="C327" s="3"/>
      <c r="D327" s="3"/>
      <c r="E327" s="3"/>
      <c r="F327" s="3"/>
      <c r="G327" s="3"/>
      <c r="H327" s="3"/>
      <c r="I327" s="6"/>
      <c r="J327" s="6"/>
      <c r="K327" s="6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14"/>
      <c r="AE327" s="14"/>
      <c r="AF327" s="3"/>
      <c r="AG327" s="3"/>
      <c r="AH327" s="3"/>
      <c r="AI327" s="3"/>
      <c r="AJ327" s="3"/>
      <c r="AK327" s="3"/>
      <c r="AL327" s="3"/>
      <c r="AM327" s="3"/>
      <c r="AN327" s="4" t="b">
        <f>COUNTIF(资产分类!B:B,以前年度!A327)=1</f>
        <v>0</v>
      </c>
      <c r="AO327" s="4" t="b">
        <f>COUNTIF(单位编码!C:C,H327)=1</f>
        <v>0</v>
      </c>
      <c r="AP327" s="4" t="e">
        <f t="shared" si="57"/>
        <v>#VALUE!</v>
      </c>
      <c r="AQ327" s="4" t="b">
        <f>COUNTIF(业务范围!B:B,以前年度!L327)=1</f>
        <v>0</v>
      </c>
      <c r="AR327" s="4" t="b">
        <f>COUNTIF(成本中心!B:B,以前年度!M327)=1</f>
        <v>0</v>
      </c>
      <c r="AS327" s="4" t="b">
        <f>COUNTIF(成本中心!B:B,以前年度!N327)=1</f>
        <v>0</v>
      </c>
      <c r="AT327" s="4" t="b">
        <f>COUNTIF(资产状态!B:B,Q327)=1</f>
        <v>0</v>
      </c>
      <c r="AU327" s="4" t="b">
        <f>COUNTIF(资产增加、减少方式!B:C,以前年度!R327)=1</f>
        <v>0</v>
      </c>
      <c r="AV327" s="4" t="b">
        <f t="shared" si="58"/>
        <v>1</v>
      </c>
      <c r="AW327" s="4" t="b">
        <f>COUNTIF(折旧码!B:B,以前年度!X327)=1</f>
        <v>0</v>
      </c>
      <c r="AX327" s="5" t="b">
        <f t="shared" si="59"/>
        <v>0</v>
      </c>
      <c r="AY327" s="59" t="e">
        <f>IF(((2015-LEFT(AD327,4))*12+12-MID(AD327,5,2)+1)/(Z327*12+AB327)&gt;1,AF327*(1-VLOOKUP(X327,折旧码!B:D,3,FALSE)),AF327*(1-VLOOKUP(X327,折旧码!B:D,3,FALSE))*((2015-LEFT(AD327,4))*12+12-MID(AD327,5,2)+1)/(Z327*12+AB327))</f>
        <v>#VALUE!</v>
      </c>
      <c r="AZ327" s="60" t="e">
        <f t="shared" si="60"/>
        <v>#VALUE!</v>
      </c>
      <c r="BA327" s="5" t="e">
        <f>IF(((2015-LEFT(AD327,4))*12+12-MID(AD327,5,2)+1)/(Z327*12+AB327)&gt;1,0, AF327*(1-VLOOKUP(X327,折旧码!B:D,3,FALSE))*(12/(Z327*12+AB327)))</f>
        <v>#VALUE!</v>
      </c>
      <c r="BB327" s="2" t="e">
        <f t="shared" si="61"/>
        <v>#VALUE!</v>
      </c>
      <c r="BC327" s="2">
        <f t="shared" si="62"/>
        <v>0</v>
      </c>
      <c r="BD327" s="2" t="e">
        <f t="shared" si="63"/>
        <v>#VALUE!</v>
      </c>
      <c r="BE327" s="4" t="e">
        <f t="shared" si="64"/>
        <v>#VALUE!</v>
      </c>
      <c r="BF327" s="56" t="e">
        <f t="shared" si="65"/>
        <v>#VALUE!</v>
      </c>
      <c r="BG327" s="56" t="e">
        <f>IF(BE327="否",0,AF327*(1-VLOOKUP(X327,折旧码!B:D,3,FALSE))/BC327)</f>
        <v>#VALUE!</v>
      </c>
      <c r="BH327" s="56" t="e">
        <f t="shared" si="66"/>
        <v>#VALUE!</v>
      </c>
      <c r="BI327" s="4" t="e">
        <f>IF(OR(BE327="否",BC327&lt;=BD327),ROUND(AF327-ABS(AG327)-ABS(AI327)-AF327*VLOOKUP(X327,折旧码!B:D,3,FALSE),2)=0,ROUND(AF327-ABS(AG327)-ABS(AI327)-AF327*VLOOKUP(X327,折旧码!B:D,3,FALSE),2)&lt;&gt;0)</f>
        <v>#VALUE!</v>
      </c>
      <c r="BJ327" s="4" t="e">
        <f>ROUND(AF327-ABS(AG327)-ABS(AI327)-AF327*VLOOKUP(X327,折旧码!B:D,3,FALSE),2)</f>
        <v>#N/A</v>
      </c>
    </row>
    <row r="328" spans="1:62" ht="17.25" x14ac:dyDescent="0.35">
      <c r="A328" s="3"/>
      <c r="B328" s="3"/>
      <c r="C328" s="3"/>
      <c r="D328" s="3"/>
      <c r="E328" s="3"/>
      <c r="F328" s="3"/>
      <c r="G328" s="3"/>
      <c r="H328" s="3"/>
      <c r="I328" s="6"/>
      <c r="J328" s="6"/>
      <c r="K328" s="6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14"/>
      <c r="AE328" s="14"/>
      <c r="AF328" s="3"/>
      <c r="AG328" s="3"/>
      <c r="AH328" s="3"/>
      <c r="AI328" s="3"/>
      <c r="AJ328" s="3"/>
      <c r="AK328" s="3"/>
      <c r="AL328" s="3"/>
      <c r="AM328" s="3"/>
      <c r="AN328" s="4" t="b">
        <f>COUNTIF(资产分类!B:B,以前年度!A328)=1</f>
        <v>0</v>
      </c>
      <c r="AO328" s="4" t="b">
        <f>COUNTIF(单位编码!C:C,H328)=1</f>
        <v>0</v>
      </c>
      <c r="AP328" s="4" t="e">
        <f t="shared" si="57"/>
        <v>#VALUE!</v>
      </c>
      <c r="AQ328" s="4" t="b">
        <f>COUNTIF(业务范围!B:B,以前年度!L328)=1</f>
        <v>0</v>
      </c>
      <c r="AR328" s="4" t="b">
        <f>COUNTIF(成本中心!B:B,以前年度!M328)=1</f>
        <v>0</v>
      </c>
      <c r="AS328" s="4" t="b">
        <f>COUNTIF(成本中心!B:B,以前年度!N328)=1</f>
        <v>0</v>
      </c>
      <c r="AT328" s="4" t="b">
        <f>COUNTIF(资产状态!B:B,Q328)=1</f>
        <v>0</v>
      </c>
      <c r="AU328" s="4" t="b">
        <f>COUNTIF(资产增加、减少方式!B:C,以前年度!R328)=1</f>
        <v>0</v>
      </c>
      <c r="AV328" s="4" t="b">
        <f t="shared" si="58"/>
        <v>1</v>
      </c>
      <c r="AW328" s="4" t="b">
        <f>COUNTIF(折旧码!B:B,以前年度!X328)=1</f>
        <v>0</v>
      </c>
      <c r="AX328" s="5" t="b">
        <f t="shared" si="59"/>
        <v>0</v>
      </c>
      <c r="AY328" s="59" t="e">
        <f>IF(((2015-LEFT(AD328,4))*12+12-MID(AD328,5,2)+1)/(Z328*12+AB328)&gt;1,AF328*(1-VLOOKUP(X328,折旧码!B:D,3,FALSE)),AF328*(1-VLOOKUP(X328,折旧码!B:D,3,FALSE))*((2015-LEFT(AD328,4))*12+12-MID(AD328,5,2)+1)/(Z328*12+AB328))</f>
        <v>#VALUE!</v>
      </c>
      <c r="AZ328" s="60" t="e">
        <f t="shared" si="60"/>
        <v>#VALUE!</v>
      </c>
      <c r="BA328" s="5" t="e">
        <f>IF(((2015-LEFT(AD328,4))*12+12-MID(AD328,5,2)+1)/(Z328*12+AB328)&gt;1,0, AF328*(1-VLOOKUP(X328,折旧码!B:D,3,FALSE))*(12/(Z328*12+AB328)))</f>
        <v>#VALUE!</v>
      </c>
      <c r="BB328" s="2" t="e">
        <f t="shared" si="61"/>
        <v>#VALUE!</v>
      </c>
      <c r="BC328" s="2">
        <f t="shared" si="62"/>
        <v>0</v>
      </c>
      <c r="BD328" s="2" t="e">
        <f t="shared" si="63"/>
        <v>#VALUE!</v>
      </c>
      <c r="BE328" s="4" t="e">
        <f t="shared" si="64"/>
        <v>#VALUE!</v>
      </c>
      <c r="BF328" s="56" t="e">
        <f t="shared" si="65"/>
        <v>#VALUE!</v>
      </c>
      <c r="BG328" s="56" t="e">
        <f>IF(BE328="否",0,AF328*(1-VLOOKUP(X328,折旧码!B:D,3,FALSE))/BC328)</f>
        <v>#VALUE!</v>
      </c>
      <c r="BH328" s="56" t="e">
        <f t="shared" si="66"/>
        <v>#VALUE!</v>
      </c>
      <c r="BI328" s="4" t="e">
        <f>IF(OR(BE328="否",BC328&lt;=BD328),ROUND(AF328-ABS(AG328)-ABS(AI328)-AF328*VLOOKUP(X328,折旧码!B:D,3,FALSE),2)=0,ROUND(AF328-ABS(AG328)-ABS(AI328)-AF328*VLOOKUP(X328,折旧码!B:D,3,FALSE),2)&lt;&gt;0)</f>
        <v>#VALUE!</v>
      </c>
      <c r="BJ328" s="4" t="e">
        <f>ROUND(AF328-ABS(AG328)-ABS(AI328)-AF328*VLOOKUP(X328,折旧码!B:D,3,FALSE),2)</f>
        <v>#N/A</v>
      </c>
    </row>
    <row r="329" spans="1:62" ht="17.25" x14ac:dyDescent="0.35">
      <c r="A329" s="3"/>
      <c r="B329" s="3"/>
      <c r="C329" s="3"/>
      <c r="D329" s="3"/>
      <c r="E329" s="3"/>
      <c r="F329" s="3"/>
      <c r="G329" s="3"/>
      <c r="H329" s="3"/>
      <c r="I329" s="6"/>
      <c r="J329" s="6"/>
      <c r="K329" s="6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14"/>
      <c r="AE329" s="14"/>
      <c r="AF329" s="3"/>
      <c r="AG329" s="3"/>
      <c r="AH329" s="3"/>
      <c r="AI329" s="3"/>
      <c r="AJ329" s="3"/>
      <c r="AK329" s="3"/>
      <c r="AL329" s="3"/>
      <c r="AM329" s="3"/>
      <c r="AN329" s="4" t="b">
        <f>COUNTIF(资产分类!B:B,以前年度!A329)=1</f>
        <v>0</v>
      </c>
      <c r="AO329" s="4" t="b">
        <f>COUNTIF(单位编码!C:C,H329)=1</f>
        <v>0</v>
      </c>
      <c r="AP329" s="4" t="e">
        <f t="shared" si="57"/>
        <v>#VALUE!</v>
      </c>
      <c r="AQ329" s="4" t="b">
        <f>COUNTIF(业务范围!B:B,以前年度!L329)=1</f>
        <v>0</v>
      </c>
      <c r="AR329" s="4" t="b">
        <f>COUNTIF(成本中心!B:B,以前年度!M329)=1</f>
        <v>0</v>
      </c>
      <c r="AS329" s="4" t="b">
        <f>COUNTIF(成本中心!B:B,以前年度!N329)=1</f>
        <v>0</v>
      </c>
      <c r="AT329" s="4" t="b">
        <f>COUNTIF(资产状态!B:B,Q329)=1</f>
        <v>0</v>
      </c>
      <c r="AU329" s="4" t="b">
        <f>COUNTIF(资产增加、减少方式!B:C,以前年度!R329)=1</f>
        <v>0</v>
      </c>
      <c r="AV329" s="4" t="b">
        <f t="shared" si="58"/>
        <v>1</v>
      </c>
      <c r="AW329" s="4" t="b">
        <f>COUNTIF(折旧码!B:B,以前年度!X329)=1</f>
        <v>0</v>
      </c>
      <c r="AX329" s="5" t="b">
        <f t="shared" si="59"/>
        <v>0</v>
      </c>
      <c r="AY329" s="59" t="e">
        <f>IF(((2015-LEFT(AD329,4))*12+12-MID(AD329,5,2)+1)/(Z329*12+AB329)&gt;1,AF329*(1-VLOOKUP(X329,折旧码!B:D,3,FALSE)),AF329*(1-VLOOKUP(X329,折旧码!B:D,3,FALSE))*((2015-LEFT(AD329,4))*12+12-MID(AD329,5,2)+1)/(Z329*12+AB329))</f>
        <v>#VALUE!</v>
      </c>
      <c r="AZ329" s="60" t="e">
        <f t="shared" si="60"/>
        <v>#VALUE!</v>
      </c>
      <c r="BA329" s="5" t="e">
        <f>IF(((2015-LEFT(AD329,4))*12+12-MID(AD329,5,2)+1)/(Z329*12+AB329)&gt;1,0, AF329*(1-VLOOKUP(X329,折旧码!B:D,3,FALSE))*(12/(Z329*12+AB329)))</f>
        <v>#VALUE!</v>
      </c>
      <c r="BB329" s="2" t="e">
        <f t="shared" si="61"/>
        <v>#VALUE!</v>
      </c>
      <c r="BC329" s="2">
        <f t="shared" si="62"/>
        <v>0</v>
      </c>
      <c r="BD329" s="2" t="e">
        <f t="shared" si="63"/>
        <v>#VALUE!</v>
      </c>
      <c r="BE329" s="4" t="e">
        <f t="shared" si="64"/>
        <v>#VALUE!</v>
      </c>
      <c r="BF329" s="56" t="e">
        <f t="shared" si="65"/>
        <v>#VALUE!</v>
      </c>
      <c r="BG329" s="56" t="e">
        <f>IF(BE329="否",0,AF329*(1-VLOOKUP(X329,折旧码!B:D,3,FALSE))/BC329)</f>
        <v>#VALUE!</v>
      </c>
      <c r="BH329" s="56" t="e">
        <f t="shared" si="66"/>
        <v>#VALUE!</v>
      </c>
      <c r="BI329" s="4" t="e">
        <f>IF(OR(BE329="否",BC329&lt;=BD329),ROUND(AF329-ABS(AG329)-ABS(AI329)-AF329*VLOOKUP(X329,折旧码!B:D,3,FALSE),2)=0,ROUND(AF329-ABS(AG329)-ABS(AI329)-AF329*VLOOKUP(X329,折旧码!B:D,3,FALSE),2)&lt;&gt;0)</f>
        <v>#VALUE!</v>
      </c>
      <c r="BJ329" s="4" t="e">
        <f>ROUND(AF329-ABS(AG329)-ABS(AI329)-AF329*VLOOKUP(X329,折旧码!B:D,3,FALSE),2)</f>
        <v>#N/A</v>
      </c>
    </row>
    <row r="330" spans="1:62" ht="17.25" x14ac:dyDescent="0.35">
      <c r="A330" s="3"/>
      <c r="B330" s="3"/>
      <c r="C330" s="3"/>
      <c r="D330" s="3"/>
      <c r="E330" s="3"/>
      <c r="F330" s="3"/>
      <c r="G330" s="3"/>
      <c r="H330" s="3"/>
      <c r="I330" s="6"/>
      <c r="J330" s="6"/>
      <c r="K330" s="6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14"/>
      <c r="AE330" s="14"/>
      <c r="AF330" s="3"/>
      <c r="AG330" s="3"/>
      <c r="AH330" s="3"/>
      <c r="AI330" s="3"/>
      <c r="AJ330" s="3"/>
      <c r="AK330" s="3"/>
      <c r="AL330" s="3"/>
      <c r="AM330" s="3"/>
      <c r="AN330" s="4" t="b">
        <f>COUNTIF(资产分类!B:B,以前年度!A330)=1</f>
        <v>0</v>
      </c>
      <c r="AO330" s="4" t="b">
        <f>COUNTIF(单位编码!C:C,H330)=1</f>
        <v>0</v>
      </c>
      <c r="AP330" s="4" t="e">
        <f t="shared" si="57"/>
        <v>#VALUE!</v>
      </c>
      <c r="AQ330" s="4" t="b">
        <f>COUNTIF(业务范围!B:B,以前年度!L330)=1</f>
        <v>0</v>
      </c>
      <c r="AR330" s="4" t="b">
        <f>COUNTIF(成本中心!B:B,以前年度!M330)=1</f>
        <v>0</v>
      </c>
      <c r="AS330" s="4" t="b">
        <f>COUNTIF(成本中心!B:B,以前年度!N330)=1</f>
        <v>0</v>
      </c>
      <c r="AT330" s="4" t="b">
        <f>COUNTIF(资产状态!B:B,Q330)=1</f>
        <v>0</v>
      </c>
      <c r="AU330" s="4" t="b">
        <f>COUNTIF(资产增加、减少方式!B:C,以前年度!R330)=1</f>
        <v>0</v>
      </c>
      <c r="AV330" s="4" t="b">
        <f t="shared" si="58"/>
        <v>1</v>
      </c>
      <c r="AW330" s="4" t="b">
        <f>COUNTIF(折旧码!B:B,以前年度!X330)=1</f>
        <v>0</v>
      </c>
      <c r="AX330" s="5" t="b">
        <f t="shared" si="59"/>
        <v>0</v>
      </c>
      <c r="AY330" s="59" t="e">
        <f>IF(((2015-LEFT(AD330,4))*12+12-MID(AD330,5,2)+1)/(Z330*12+AB330)&gt;1,AF330*(1-VLOOKUP(X330,折旧码!B:D,3,FALSE)),AF330*(1-VLOOKUP(X330,折旧码!B:D,3,FALSE))*((2015-LEFT(AD330,4))*12+12-MID(AD330,5,2)+1)/(Z330*12+AB330))</f>
        <v>#VALUE!</v>
      </c>
      <c r="AZ330" s="60" t="e">
        <f t="shared" si="60"/>
        <v>#VALUE!</v>
      </c>
      <c r="BA330" s="5" t="e">
        <f>IF(((2015-LEFT(AD330,4))*12+12-MID(AD330,5,2)+1)/(Z330*12+AB330)&gt;1,0, AF330*(1-VLOOKUP(X330,折旧码!B:D,3,FALSE))*(12/(Z330*12+AB330)))</f>
        <v>#VALUE!</v>
      </c>
      <c r="BB330" s="2" t="e">
        <f t="shared" si="61"/>
        <v>#VALUE!</v>
      </c>
      <c r="BC330" s="2">
        <f t="shared" si="62"/>
        <v>0</v>
      </c>
      <c r="BD330" s="2" t="e">
        <f t="shared" si="63"/>
        <v>#VALUE!</v>
      </c>
      <c r="BE330" s="4" t="e">
        <f t="shared" si="64"/>
        <v>#VALUE!</v>
      </c>
      <c r="BF330" s="56" t="e">
        <f t="shared" si="65"/>
        <v>#VALUE!</v>
      </c>
      <c r="BG330" s="56" t="e">
        <f>IF(BE330="否",0,AF330*(1-VLOOKUP(X330,折旧码!B:D,3,FALSE))/BC330)</f>
        <v>#VALUE!</v>
      </c>
      <c r="BH330" s="56" t="e">
        <f t="shared" si="66"/>
        <v>#VALUE!</v>
      </c>
      <c r="BI330" s="4" t="e">
        <f>IF(OR(BE330="否",BC330&lt;=BD330),ROUND(AF330-ABS(AG330)-ABS(AI330)-AF330*VLOOKUP(X330,折旧码!B:D,3,FALSE),2)=0,ROUND(AF330-ABS(AG330)-ABS(AI330)-AF330*VLOOKUP(X330,折旧码!B:D,3,FALSE),2)&lt;&gt;0)</f>
        <v>#VALUE!</v>
      </c>
      <c r="BJ330" s="4" t="e">
        <f>ROUND(AF330-ABS(AG330)-ABS(AI330)-AF330*VLOOKUP(X330,折旧码!B:D,3,FALSE),2)</f>
        <v>#N/A</v>
      </c>
    </row>
    <row r="331" spans="1:62" ht="17.25" x14ac:dyDescent="0.35">
      <c r="A331" s="3"/>
      <c r="B331" s="3"/>
      <c r="C331" s="3"/>
      <c r="D331" s="3"/>
      <c r="E331" s="3"/>
      <c r="F331" s="3"/>
      <c r="G331" s="3"/>
      <c r="H331" s="3"/>
      <c r="I331" s="6"/>
      <c r="J331" s="6"/>
      <c r="K331" s="6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14"/>
      <c r="AE331" s="14"/>
      <c r="AF331" s="3"/>
      <c r="AG331" s="3"/>
      <c r="AH331" s="3"/>
      <c r="AI331" s="3"/>
      <c r="AJ331" s="3"/>
      <c r="AK331" s="3"/>
      <c r="AL331" s="3"/>
      <c r="AM331" s="3"/>
      <c r="AN331" s="4" t="b">
        <f>COUNTIF(资产分类!B:B,以前年度!A331)=1</f>
        <v>0</v>
      </c>
      <c r="AO331" s="4" t="b">
        <f>COUNTIF(单位编码!C:C,H331)=1</f>
        <v>0</v>
      </c>
      <c r="AP331" s="4" t="e">
        <f t="shared" si="57"/>
        <v>#VALUE!</v>
      </c>
      <c r="AQ331" s="4" t="b">
        <f>COUNTIF(业务范围!B:B,以前年度!L331)=1</f>
        <v>0</v>
      </c>
      <c r="AR331" s="4" t="b">
        <f>COUNTIF(成本中心!B:B,以前年度!M331)=1</f>
        <v>0</v>
      </c>
      <c r="AS331" s="4" t="b">
        <f>COUNTIF(成本中心!B:B,以前年度!N331)=1</f>
        <v>0</v>
      </c>
      <c r="AT331" s="4" t="b">
        <f>COUNTIF(资产状态!B:B,Q331)=1</f>
        <v>0</v>
      </c>
      <c r="AU331" s="4" t="b">
        <f>COUNTIF(资产增加、减少方式!B:C,以前年度!R331)=1</f>
        <v>0</v>
      </c>
      <c r="AV331" s="4" t="b">
        <f t="shared" si="58"/>
        <v>1</v>
      </c>
      <c r="AW331" s="4" t="b">
        <f>COUNTIF(折旧码!B:B,以前年度!X331)=1</f>
        <v>0</v>
      </c>
      <c r="AX331" s="5" t="b">
        <f t="shared" si="59"/>
        <v>0</v>
      </c>
      <c r="AY331" s="59" t="e">
        <f>IF(((2015-LEFT(AD331,4))*12+12-MID(AD331,5,2)+1)/(Z331*12+AB331)&gt;1,AF331*(1-VLOOKUP(X331,折旧码!B:D,3,FALSE)),AF331*(1-VLOOKUP(X331,折旧码!B:D,3,FALSE))*((2015-LEFT(AD331,4))*12+12-MID(AD331,5,2)+1)/(Z331*12+AB331))</f>
        <v>#VALUE!</v>
      </c>
      <c r="AZ331" s="60" t="e">
        <f t="shared" si="60"/>
        <v>#VALUE!</v>
      </c>
      <c r="BA331" s="5" t="e">
        <f>IF(((2015-LEFT(AD331,4))*12+12-MID(AD331,5,2)+1)/(Z331*12+AB331)&gt;1,0, AF331*(1-VLOOKUP(X331,折旧码!B:D,3,FALSE))*(12/(Z331*12+AB331)))</f>
        <v>#VALUE!</v>
      </c>
      <c r="BB331" s="2" t="e">
        <f t="shared" si="61"/>
        <v>#VALUE!</v>
      </c>
      <c r="BC331" s="2">
        <f t="shared" si="62"/>
        <v>0</v>
      </c>
      <c r="BD331" s="2" t="e">
        <f t="shared" si="63"/>
        <v>#VALUE!</v>
      </c>
      <c r="BE331" s="4" t="e">
        <f t="shared" si="64"/>
        <v>#VALUE!</v>
      </c>
      <c r="BF331" s="56" t="e">
        <f t="shared" si="65"/>
        <v>#VALUE!</v>
      </c>
      <c r="BG331" s="56" t="e">
        <f>IF(BE331="否",0,AF331*(1-VLOOKUP(X331,折旧码!B:D,3,FALSE))/BC331)</f>
        <v>#VALUE!</v>
      </c>
      <c r="BH331" s="56" t="e">
        <f t="shared" si="66"/>
        <v>#VALUE!</v>
      </c>
      <c r="BI331" s="4" t="e">
        <f>IF(OR(BE331="否",BC331&lt;=BD331),ROUND(AF331-ABS(AG331)-ABS(AI331)-AF331*VLOOKUP(X331,折旧码!B:D,3,FALSE),2)=0,ROUND(AF331-ABS(AG331)-ABS(AI331)-AF331*VLOOKUP(X331,折旧码!B:D,3,FALSE),2)&lt;&gt;0)</f>
        <v>#VALUE!</v>
      </c>
      <c r="BJ331" s="4" t="e">
        <f>ROUND(AF331-ABS(AG331)-ABS(AI331)-AF331*VLOOKUP(X331,折旧码!B:D,3,FALSE),2)</f>
        <v>#N/A</v>
      </c>
    </row>
    <row r="332" spans="1:62" x14ac:dyDescent="0.35">
      <c r="A332" s="3"/>
      <c r="B332" s="3"/>
      <c r="C332" s="3"/>
      <c r="D332" s="3"/>
      <c r="E332" s="3"/>
      <c r="F332" s="3"/>
      <c r="G332" s="3"/>
      <c r="H332" s="3"/>
      <c r="I332" s="9"/>
      <c r="J332" s="9"/>
      <c r="K332" s="1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9"/>
      <c r="AE332" s="9"/>
      <c r="AF332" s="3"/>
      <c r="AG332" s="3"/>
      <c r="AH332" s="3"/>
      <c r="AI332" s="3"/>
      <c r="AJ332" s="3"/>
      <c r="AK332" s="3"/>
      <c r="AL332" s="3"/>
      <c r="AM332" s="3"/>
      <c r="AN332" s="4" t="b">
        <f>COUNTIF(资产分类!B:B,以前年度!A332)=1</f>
        <v>0</v>
      </c>
      <c r="AO332" s="4" t="b">
        <f>COUNTIF(单位编码!C:C,H332)=1</f>
        <v>0</v>
      </c>
      <c r="AP332" s="4" t="e">
        <f t="shared" si="57"/>
        <v>#VALUE!</v>
      </c>
      <c r="AQ332" s="4" t="b">
        <f>COUNTIF(业务范围!B:B,以前年度!L332)=1</f>
        <v>0</v>
      </c>
      <c r="AR332" s="4" t="b">
        <f>COUNTIF(成本中心!B:B,以前年度!M332)=1</f>
        <v>0</v>
      </c>
      <c r="AS332" s="4" t="b">
        <f>COUNTIF(成本中心!B:B,以前年度!N332)=1</f>
        <v>0</v>
      </c>
      <c r="AT332" s="4" t="b">
        <f>COUNTIF(资产状态!B:B,Q332)=1</f>
        <v>0</v>
      </c>
      <c r="AU332" s="4" t="b">
        <f>COUNTIF(资产增加、减少方式!B:C,以前年度!R332)=1</f>
        <v>0</v>
      </c>
      <c r="AV332" s="4" t="b">
        <f t="shared" si="58"/>
        <v>1</v>
      </c>
      <c r="AW332" s="4" t="b">
        <f>COUNTIF(折旧码!B:B,以前年度!X332)=1</f>
        <v>0</v>
      </c>
      <c r="AX332" s="5" t="b">
        <f t="shared" si="59"/>
        <v>0</v>
      </c>
      <c r="AY332" s="59" t="e">
        <f>IF(((2015-LEFT(AD332,4))*12+12-MID(AD332,5,2)+1)/(Z332*12+AB332)&gt;1,AF332*(1-VLOOKUP(X332,折旧码!B:D,3,FALSE)),AF332*(1-VLOOKUP(X332,折旧码!B:D,3,FALSE))*((2015-LEFT(AD332,4))*12+12-MID(AD332,5,2)+1)/(Z332*12+AB332))</f>
        <v>#VALUE!</v>
      </c>
      <c r="AZ332" s="60" t="e">
        <f t="shared" si="60"/>
        <v>#VALUE!</v>
      </c>
      <c r="BA332" s="5" t="e">
        <f>IF(((2015-LEFT(AD332,4))*12+12-MID(AD332,5,2)+1)/(Z332*12+AB332)&gt;1,0, AF332*(1-VLOOKUP(X332,折旧码!B:D,3,FALSE))*(12/(Z332*12+AB332)))</f>
        <v>#VALUE!</v>
      </c>
      <c r="BB332" s="2" t="e">
        <f t="shared" si="61"/>
        <v>#VALUE!</v>
      </c>
      <c r="BC332" s="2">
        <f t="shared" si="62"/>
        <v>0</v>
      </c>
      <c r="BD332" s="2" t="e">
        <f t="shared" si="63"/>
        <v>#VALUE!</v>
      </c>
      <c r="BE332" s="4" t="e">
        <f t="shared" si="64"/>
        <v>#VALUE!</v>
      </c>
      <c r="BF332" s="56" t="e">
        <f t="shared" si="65"/>
        <v>#VALUE!</v>
      </c>
      <c r="BG332" s="56" t="e">
        <f>IF(BE332="否",0,AF332*(1-VLOOKUP(X332,折旧码!B:D,3,FALSE))/BC332)</f>
        <v>#VALUE!</v>
      </c>
      <c r="BH332" s="56" t="e">
        <f t="shared" si="66"/>
        <v>#VALUE!</v>
      </c>
      <c r="BI332" s="4" t="e">
        <f>IF(OR(BE332="否",BC332&lt;=BD332),ROUND(AF332-ABS(AG332)-ABS(AI332)-AF332*VLOOKUP(X332,折旧码!B:D,3,FALSE),2)=0,ROUND(AF332-ABS(AG332)-ABS(AI332)-AF332*VLOOKUP(X332,折旧码!B:D,3,FALSE),2)&lt;&gt;0)</f>
        <v>#VALUE!</v>
      </c>
      <c r="BJ332" s="4" t="e">
        <f>ROUND(AF332-ABS(AG332)-ABS(AI332)-AF332*VLOOKUP(X332,折旧码!B:D,3,FALSE),2)</f>
        <v>#N/A</v>
      </c>
    </row>
    <row r="333" spans="1:62" x14ac:dyDescent="0.35">
      <c r="A333" s="3"/>
      <c r="B333" s="3"/>
      <c r="C333" s="3"/>
      <c r="D333" s="3"/>
      <c r="E333" s="3"/>
      <c r="F333" s="3"/>
      <c r="G333" s="3"/>
      <c r="H333" s="3"/>
      <c r="I333" s="9"/>
      <c r="J333" s="9"/>
      <c r="K333" s="1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9"/>
      <c r="AE333" s="9"/>
      <c r="AF333" s="3"/>
      <c r="AG333" s="3"/>
      <c r="AH333" s="3"/>
      <c r="AI333" s="3"/>
      <c r="AJ333" s="3"/>
      <c r="AK333" s="3"/>
      <c r="AL333" s="3"/>
      <c r="AM333" s="3"/>
      <c r="AN333" s="4" t="b">
        <f>COUNTIF(资产分类!B:B,以前年度!A333)=1</f>
        <v>0</v>
      </c>
      <c r="AO333" s="4" t="b">
        <f>COUNTIF(单位编码!C:C,H333)=1</f>
        <v>0</v>
      </c>
      <c r="AP333" s="4" t="e">
        <f t="shared" si="57"/>
        <v>#VALUE!</v>
      </c>
      <c r="AQ333" s="4" t="b">
        <f>COUNTIF(业务范围!B:B,以前年度!L333)=1</f>
        <v>0</v>
      </c>
      <c r="AR333" s="4" t="b">
        <f>COUNTIF(成本中心!B:B,以前年度!M333)=1</f>
        <v>0</v>
      </c>
      <c r="AS333" s="4" t="b">
        <f>COUNTIF(成本中心!B:B,以前年度!N333)=1</f>
        <v>0</v>
      </c>
      <c r="AT333" s="4" t="b">
        <f>COUNTIF(资产状态!B:B,Q333)=1</f>
        <v>0</v>
      </c>
      <c r="AU333" s="4" t="b">
        <f>COUNTIF(资产增加、减少方式!B:C,以前年度!R333)=1</f>
        <v>0</v>
      </c>
      <c r="AV333" s="4" t="b">
        <f t="shared" si="58"/>
        <v>1</v>
      </c>
      <c r="AW333" s="4" t="b">
        <f>COUNTIF(折旧码!B:B,以前年度!X333)=1</f>
        <v>0</v>
      </c>
      <c r="AX333" s="5" t="b">
        <f t="shared" si="59"/>
        <v>0</v>
      </c>
      <c r="AY333" s="59" t="e">
        <f>IF(((2015-LEFT(AD333,4))*12+12-MID(AD333,5,2)+1)/(Z333*12+AB333)&gt;1,AF333*(1-VLOOKUP(X333,折旧码!B:D,3,FALSE)),AF333*(1-VLOOKUP(X333,折旧码!B:D,3,FALSE))*((2015-LEFT(AD333,4))*12+12-MID(AD333,5,2)+1)/(Z333*12+AB333))</f>
        <v>#VALUE!</v>
      </c>
      <c r="AZ333" s="60" t="e">
        <f t="shared" si="60"/>
        <v>#VALUE!</v>
      </c>
      <c r="BA333" s="5" t="e">
        <f>IF(((2015-LEFT(AD333,4))*12+12-MID(AD333,5,2)+1)/(Z333*12+AB333)&gt;1,0, AF333*(1-VLOOKUP(X333,折旧码!B:D,3,FALSE))*(12/(Z333*12+AB333)))</f>
        <v>#VALUE!</v>
      </c>
      <c r="BB333" s="2" t="e">
        <f t="shared" si="61"/>
        <v>#VALUE!</v>
      </c>
      <c r="BC333" s="2">
        <f t="shared" si="62"/>
        <v>0</v>
      </c>
      <c r="BD333" s="2" t="e">
        <f t="shared" si="63"/>
        <v>#VALUE!</v>
      </c>
      <c r="BE333" s="4" t="e">
        <f t="shared" si="64"/>
        <v>#VALUE!</v>
      </c>
      <c r="BF333" s="56" t="e">
        <f t="shared" si="65"/>
        <v>#VALUE!</v>
      </c>
      <c r="BG333" s="56" t="e">
        <f>IF(BE333="否",0,AF333*(1-VLOOKUP(X333,折旧码!B:D,3,FALSE))/BC333)</f>
        <v>#VALUE!</v>
      </c>
      <c r="BH333" s="56" t="e">
        <f t="shared" si="66"/>
        <v>#VALUE!</v>
      </c>
      <c r="BI333" s="4" t="e">
        <f>IF(OR(BE333="否",BC333&lt;=BD333),ROUND(AF333-ABS(AG333)-ABS(AI333)-AF333*VLOOKUP(X333,折旧码!B:D,3,FALSE),2)=0,ROUND(AF333-ABS(AG333)-ABS(AI333)-AF333*VLOOKUP(X333,折旧码!B:D,3,FALSE),2)&lt;&gt;0)</f>
        <v>#VALUE!</v>
      </c>
      <c r="BJ333" s="4" t="e">
        <f>ROUND(AF333-ABS(AG333)-ABS(AI333)-AF333*VLOOKUP(X333,折旧码!B:D,3,FALSE),2)</f>
        <v>#N/A</v>
      </c>
    </row>
    <row r="334" spans="1:62" x14ac:dyDescent="0.35">
      <c r="A334" s="3"/>
      <c r="B334" s="3"/>
      <c r="C334" s="3"/>
      <c r="D334" s="3"/>
      <c r="E334" s="3"/>
      <c r="F334" s="3"/>
      <c r="G334" s="3"/>
      <c r="H334" s="3"/>
      <c r="I334" s="9"/>
      <c r="J334" s="9"/>
      <c r="K334" s="1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9"/>
      <c r="AE334" s="9"/>
      <c r="AF334" s="3"/>
      <c r="AG334" s="3"/>
      <c r="AH334" s="3"/>
      <c r="AI334" s="3"/>
      <c r="AJ334" s="3"/>
      <c r="AK334" s="3"/>
      <c r="AL334" s="3"/>
      <c r="AM334" s="3"/>
      <c r="AN334" s="4" t="b">
        <f>COUNTIF(资产分类!B:B,以前年度!A334)=1</f>
        <v>0</v>
      </c>
      <c r="AO334" s="4" t="b">
        <f>COUNTIF(单位编码!C:C,H334)=1</f>
        <v>0</v>
      </c>
      <c r="AP334" s="4" t="e">
        <f t="shared" si="57"/>
        <v>#VALUE!</v>
      </c>
      <c r="AQ334" s="4" t="b">
        <f>COUNTIF(业务范围!B:B,以前年度!L334)=1</f>
        <v>0</v>
      </c>
      <c r="AR334" s="4" t="b">
        <f>COUNTIF(成本中心!B:B,以前年度!M334)=1</f>
        <v>0</v>
      </c>
      <c r="AS334" s="4" t="b">
        <f>COUNTIF(成本中心!B:B,以前年度!N334)=1</f>
        <v>0</v>
      </c>
      <c r="AT334" s="4" t="b">
        <f>COUNTIF(资产状态!B:B,Q334)=1</f>
        <v>0</v>
      </c>
      <c r="AU334" s="4" t="b">
        <f>COUNTIF(资产增加、减少方式!B:C,以前年度!R334)=1</f>
        <v>0</v>
      </c>
      <c r="AV334" s="4" t="b">
        <f t="shared" si="58"/>
        <v>1</v>
      </c>
      <c r="AW334" s="4" t="b">
        <f>COUNTIF(折旧码!B:B,以前年度!X334)=1</f>
        <v>0</v>
      </c>
      <c r="AX334" s="5" t="b">
        <f t="shared" si="59"/>
        <v>0</v>
      </c>
      <c r="AY334" s="59" t="e">
        <f>IF(((2015-LEFT(AD334,4))*12+12-MID(AD334,5,2)+1)/(Z334*12+AB334)&gt;1,AF334*(1-VLOOKUP(X334,折旧码!B:D,3,FALSE)),AF334*(1-VLOOKUP(X334,折旧码!B:D,3,FALSE))*((2015-LEFT(AD334,4))*12+12-MID(AD334,5,2)+1)/(Z334*12+AB334))</f>
        <v>#VALUE!</v>
      </c>
      <c r="AZ334" s="60" t="e">
        <f t="shared" si="60"/>
        <v>#VALUE!</v>
      </c>
      <c r="BA334" s="5" t="e">
        <f>IF(((2015-LEFT(AD334,4))*12+12-MID(AD334,5,2)+1)/(Z334*12+AB334)&gt;1,0, AF334*(1-VLOOKUP(X334,折旧码!B:D,3,FALSE))*(12/(Z334*12+AB334)))</f>
        <v>#VALUE!</v>
      </c>
      <c r="BB334" s="2" t="e">
        <f t="shared" si="61"/>
        <v>#VALUE!</v>
      </c>
      <c r="BC334" s="2">
        <f t="shared" si="62"/>
        <v>0</v>
      </c>
      <c r="BD334" s="2" t="e">
        <f t="shared" si="63"/>
        <v>#VALUE!</v>
      </c>
      <c r="BE334" s="4" t="e">
        <f t="shared" si="64"/>
        <v>#VALUE!</v>
      </c>
      <c r="BF334" s="56" t="e">
        <f t="shared" si="65"/>
        <v>#VALUE!</v>
      </c>
      <c r="BG334" s="56" t="e">
        <f>IF(BE334="否",0,AF334*(1-VLOOKUP(X334,折旧码!B:D,3,FALSE))/BC334)</f>
        <v>#VALUE!</v>
      </c>
      <c r="BH334" s="56" t="e">
        <f t="shared" si="66"/>
        <v>#VALUE!</v>
      </c>
      <c r="BI334" s="4" t="e">
        <f>IF(OR(BE334="否",BC334&lt;=BD334),ROUND(AF334-ABS(AG334)-ABS(AI334)-AF334*VLOOKUP(X334,折旧码!B:D,3,FALSE),2)=0,ROUND(AF334-ABS(AG334)-ABS(AI334)-AF334*VLOOKUP(X334,折旧码!B:D,3,FALSE),2)&lt;&gt;0)</f>
        <v>#VALUE!</v>
      </c>
      <c r="BJ334" s="4" t="e">
        <f>ROUND(AF334-ABS(AG334)-ABS(AI334)-AF334*VLOOKUP(X334,折旧码!B:D,3,FALSE),2)</f>
        <v>#N/A</v>
      </c>
    </row>
    <row r="335" spans="1:62" x14ac:dyDescent="0.35">
      <c r="A335" s="3"/>
      <c r="B335" s="3"/>
      <c r="C335" s="3"/>
      <c r="D335" s="3"/>
      <c r="E335" s="3"/>
      <c r="F335" s="3"/>
      <c r="G335" s="3"/>
      <c r="H335" s="3"/>
      <c r="I335" s="9"/>
      <c r="J335" s="9"/>
      <c r="K335" s="1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9"/>
      <c r="AE335" s="9"/>
      <c r="AF335" s="3"/>
      <c r="AG335" s="3"/>
      <c r="AH335" s="3"/>
      <c r="AI335" s="3"/>
      <c r="AJ335" s="3"/>
      <c r="AK335" s="3"/>
      <c r="AL335" s="3"/>
      <c r="AM335" s="3"/>
      <c r="AN335" s="4" t="b">
        <f>COUNTIF(资产分类!B:B,以前年度!A335)=1</f>
        <v>0</v>
      </c>
      <c r="AO335" s="4" t="b">
        <f>COUNTIF(单位编码!C:C,H335)=1</f>
        <v>0</v>
      </c>
      <c r="AP335" s="4" t="e">
        <f t="shared" si="57"/>
        <v>#VALUE!</v>
      </c>
      <c r="AQ335" s="4" t="b">
        <f>COUNTIF(业务范围!B:B,以前年度!L335)=1</f>
        <v>0</v>
      </c>
      <c r="AR335" s="4" t="b">
        <f>COUNTIF(成本中心!B:B,以前年度!M335)=1</f>
        <v>0</v>
      </c>
      <c r="AS335" s="4" t="b">
        <f>COUNTIF(成本中心!B:B,以前年度!N335)=1</f>
        <v>0</v>
      </c>
      <c r="AT335" s="4" t="b">
        <f>COUNTIF(资产状态!B:B,Q335)=1</f>
        <v>0</v>
      </c>
      <c r="AU335" s="4" t="b">
        <f>COUNTIF(资产增加、减少方式!B:C,以前年度!R335)=1</f>
        <v>0</v>
      </c>
      <c r="AV335" s="4" t="b">
        <f t="shared" si="58"/>
        <v>1</v>
      </c>
      <c r="AW335" s="4" t="b">
        <f>COUNTIF(折旧码!B:B,以前年度!X335)=1</f>
        <v>0</v>
      </c>
      <c r="AX335" s="5" t="b">
        <f t="shared" si="59"/>
        <v>0</v>
      </c>
      <c r="AY335" s="59" t="e">
        <f>IF(((2015-LEFT(AD335,4))*12+12-MID(AD335,5,2)+1)/(Z335*12+AB335)&gt;1,AF335*(1-VLOOKUP(X335,折旧码!B:D,3,FALSE)),AF335*(1-VLOOKUP(X335,折旧码!B:D,3,FALSE))*((2015-LEFT(AD335,4))*12+12-MID(AD335,5,2)+1)/(Z335*12+AB335))</f>
        <v>#VALUE!</v>
      </c>
      <c r="AZ335" s="60" t="e">
        <f t="shared" si="60"/>
        <v>#VALUE!</v>
      </c>
      <c r="BA335" s="5" t="e">
        <f>IF(((2015-LEFT(AD335,4))*12+12-MID(AD335,5,2)+1)/(Z335*12+AB335)&gt;1,0, AF335*(1-VLOOKUP(X335,折旧码!B:D,3,FALSE))*(12/(Z335*12+AB335)))</f>
        <v>#VALUE!</v>
      </c>
      <c r="BB335" s="2" t="e">
        <f t="shared" si="61"/>
        <v>#VALUE!</v>
      </c>
      <c r="BC335" s="2">
        <f t="shared" si="62"/>
        <v>0</v>
      </c>
      <c r="BD335" s="2" t="e">
        <f t="shared" si="63"/>
        <v>#VALUE!</v>
      </c>
      <c r="BE335" s="4" t="e">
        <f t="shared" si="64"/>
        <v>#VALUE!</v>
      </c>
      <c r="BF335" s="56" t="e">
        <f t="shared" si="65"/>
        <v>#VALUE!</v>
      </c>
      <c r="BG335" s="56" t="e">
        <f>IF(BE335="否",0,AF335*(1-VLOOKUP(X335,折旧码!B:D,3,FALSE))/BC335)</f>
        <v>#VALUE!</v>
      </c>
      <c r="BH335" s="56" t="e">
        <f t="shared" si="66"/>
        <v>#VALUE!</v>
      </c>
      <c r="BI335" s="4" t="e">
        <f>IF(OR(BE335="否",BC335&lt;=BD335),ROUND(AF335-ABS(AG335)-ABS(AI335)-AF335*VLOOKUP(X335,折旧码!B:D,3,FALSE),2)=0,ROUND(AF335-ABS(AG335)-ABS(AI335)-AF335*VLOOKUP(X335,折旧码!B:D,3,FALSE),2)&lt;&gt;0)</f>
        <v>#VALUE!</v>
      </c>
      <c r="BJ335" s="4" t="e">
        <f>ROUND(AF335-ABS(AG335)-ABS(AI335)-AF335*VLOOKUP(X335,折旧码!B:D,3,FALSE),2)</f>
        <v>#N/A</v>
      </c>
    </row>
    <row r="336" spans="1:62" x14ac:dyDescent="0.35">
      <c r="A336" s="3"/>
      <c r="B336" s="3"/>
      <c r="C336" s="3"/>
      <c r="D336" s="3"/>
      <c r="E336" s="3"/>
      <c r="F336" s="3"/>
      <c r="G336" s="3"/>
      <c r="H336" s="3"/>
      <c r="I336" s="9"/>
      <c r="J336" s="9"/>
      <c r="K336" s="1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9"/>
      <c r="AE336" s="9"/>
      <c r="AF336" s="3"/>
      <c r="AG336" s="3"/>
      <c r="AH336" s="3"/>
      <c r="AI336" s="3"/>
      <c r="AJ336" s="3"/>
      <c r="AK336" s="3"/>
      <c r="AL336" s="3"/>
      <c r="AM336" s="3"/>
      <c r="AN336" s="4" t="b">
        <f>COUNTIF(资产分类!B:B,以前年度!A336)=1</f>
        <v>0</v>
      </c>
      <c r="AO336" s="4" t="b">
        <f>COUNTIF(单位编码!C:C,H336)=1</f>
        <v>0</v>
      </c>
      <c r="AP336" s="4" t="e">
        <f t="shared" si="57"/>
        <v>#VALUE!</v>
      </c>
      <c r="AQ336" s="4" t="b">
        <f>COUNTIF(业务范围!B:B,以前年度!L336)=1</f>
        <v>0</v>
      </c>
      <c r="AR336" s="4" t="b">
        <f>COUNTIF(成本中心!B:B,以前年度!M336)=1</f>
        <v>0</v>
      </c>
      <c r="AS336" s="4" t="b">
        <f>COUNTIF(成本中心!B:B,以前年度!N336)=1</f>
        <v>0</v>
      </c>
      <c r="AT336" s="4" t="b">
        <f>COUNTIF(资产状态!B:B,Q336)=1</f>
        <v>0</v>
      </c>
      <c r="AU336" s="4" t="b">
        <f>COUNTIF(资产增加、减少方式!B:C,以前年度!R336)=1</f>
        <v>0</v>
      </c>
      <c r="AV336" s="4" t="b">
        <f t="shared" si="58"/>
        <v>1</v>
      </c>
      <c r="AW336" s="4" t="b">
        <f>COUNTIF(折旧码!B:B,以前年度!X336)=1</f>
        <v>0</v>
      </c>
      <c r="AX336" s="5" t="b">
        <f t="shared" si="59"/>
        <v>0</v>
      </c>
      <c r="AY336" s="59" t="e">
        <f>IF(((2015-LEFT(AD336,4))*12+12-MID(AD336,5,2)+1)/(Z336*12+AB336)&gt;1,AF336*(1-VLOOKUP(X336,折旧码!B:D,3,FALSE)),AF336*(1-VLOOKUP(X336,折旧码!B:D,3,FALSE))*((2015-LEFT(AD336,4))*12+12-MID(AD336,5,2)+1)/(Z336*12+AB336))</f>
        <v>#VALUE!</v>
      </c>
      <c r="AZ336" s="60" t="e">
        <f t="shared" si="60"/>
        <v>#VALUE!</v>
      </c>
      <c r="BA336" s="5" t="e">
        <f>IF(((2015-LEFT(AD336,4))*12+12-MID(AD336,5,2)+1)/(Z336*12+AB336)&gt;1,0, AF336*(1-VLOOKUP(X336,折旧码!B:D,3,FALSE))*(12/(Z336*12+AB336)))</f>
        <v>#VALUE!</v>
      </c>
      <c r="BB336" s="2" t="e">
        <f t="shared" si="61"/>
        <v>#VALUE!</v>
      </c>
      <c r="BC336" s="2">
        <f t="shared" si="62"/>
        <v>0</v>
      </c>
      <c r="BD336" s="2" t="e">
        <f t="shared" si="63"/>
        <v>#VALUE!</v>
      </c>
      <c r="BE336" s="4" t="e">
        <f t="shared" si="64"/>
        <v>#VALUE!</v>
      </c>
      <c r="BF336" s="56" t="e">
        <f t="shared" si="65"/>
        <v>#VALUE!</v>
      </c>
      <c r="BG336" s="56" t="e">
        <f>IF(BE336="否",0,AF336*(1-VLOOKUP(X336,折旧码!B:D,3,FALSE))/BC336)</f>
        <v>#VALUE!</v>
      </c>
      <c r="BH336" s="56" t="e">
        <f t="shared" si="66"/>
        <v>#VALUE!</v>
      </c>
      <c r="BI336" s="4" t="e">
        <f>IF(OR(BE336="否",BC336&lt;=BD336),ROUND(AF336-ABS(AG336)-ABS(AI336)-AF336*VLOOKUP(X336,折旧码!B:D,3,FALSE),2)=0,ROUND(AF336-ABS(AG336)-ABS(AI336)-AF336*VLOOKUP(X336,折旧码!B:D,3,FALSE),2)&lt;&gt;0)</f>
        <v>#VALUE!</v>
      </c>
      <c r="BJ336" s="4" t="e">
        <f>ROUND(AF336-ABS(AG336)-ABS(AI336)-AF336*VLOOKUP(X336,折旧码!B:D,3,FALSE),2)</f>
        <v>#N/A</v>
      </c>
    </row>
    <row r="337" spans="1:62" x14ac:dyDescent="0.35">
      <c r="A337" s="3"/>
      <c r="B337" s="3"/>
      <c r="C337" s="3"/>
      <c r="D337" s="3"/>
      <c r="E337" s="3"/>
      <c r="F337" s="3"/>
      <c r="G337" s="3"/>
      <c r="H337" s="3"/>
      <c r="I337" s="9"/>
      <c r="J337" s="9"/>
      <c r="K337" s="1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9"/>
      <c r="AE337" s="9"/>
      <c r="AF337" s="3"/>
      <c r="AG337" s="3"/>
      <c r="AH337" s="3"/>
      <c r="AI337" s="3"/>
      <c r="AJ337" s="3"/>
      <c r="AK337" s="3"/>
      <c r="AL337" s="3"/>
      <c r="AM337" s="3"/>
      <c r="AN337" s="4" t="b">
        <f>COUNTIF(资产分类!B:B,以前年度!A337)=1</f>
        <v>0</v>
      </c>
      <c r="AO337" s="4" t="b">
        <f>COUNTIF(单位编码!C:C,H337)=1</f>
        <v>0</v>
      </c>
      <c r="AP337" s="4" t="e">
        <f t="shared" si="57"/>
        <v>#VALUE!</v>
      </c>
      <c r="AQ337" s="4" t="b">
        <f>COUNTIF(业务范围!B:B,以前年度!L337)=1</f>
        <v>0</v>
      </c>
      <c r="AR337" s="4" t="b">
        <f>COUNTIF(成本中心!B:B,以前年度!M337)=1</f>
        <v>0</v>
      </c>
      <c r="AS337" s="4" t="b">
        <f>COUNTIF(成本中心!B:B,以前年度!N337)=1</f>
        <v>0</v>
      </c>
      <c r="AT337" s="4" t="b">
        <f>COUNTIF(资产状态!B:B,Q337)=1</f>
        <v>0</v>
      </c>
      <c r="AU337" s="4" t="b">
        <f>COUNTIF(资产增加、减少方式!B:C,以前年度!R337)=1</f>
        <v>0</v>
      </c>
      <c r="AV337" s="4" t="b">
        <f t="shared" si="58"/>
        <v>1</v>
      </c>
      <c r="AW337" s="4" t="b">
        <f>COUNTIF(折旧码!B:B,以前年度!X337)=1</f>
        <v>0</v>
      </c>
      <c r="AX337" s="5" t="b">
        <f t="shared" si="59"/>
        <v>0</v>
      </c>
      <c r="AY337" s="59" t="e">
        <f>IF(((2015-LEFT(AD337,4))*12+12-MID(AD337,5,2)+1)/(Z337*12+AB337)&gt;1,AF337*(1-VLOOKUP(X337,折旧码!B:D,3,FALSE)),AF337*(1-VLOOKUP(X337,折旧码!B:D,3,FALSE))*((2015-LEFT(AD337,4))*12+12-MID(AD337,5,2)+1)/(Z337*12+AB337))</f>
        <v>#VALUE!</v>
      </c>
      <c r="AZ337" s="60" t="e">
        <f t="shared" si="60"/>
        <v>#VALUE!</v>
      </c>
      <c r="BA337" s="5" t="e">
        <f>IF(((2015-LEFT(AD337,4))*12+12-MID(AD337,5,2)+1)/(Z337*12+AB337)&gt;1,0, AF337*(1-VLOOKUP(X337,折旧码!B:D,3,FALSE))*(12/(Z337*12+AB337)))</f>
        <v>#VALUE!</v>
      </c>
      <c r="BB337" s="2" t="e">
        <f t="shared" si="61"/>
        <v>#VALUE!</v>
      </c>
      <c r="BC337" s="2">
        <f t="shared" si="62"/>
        <v>0</v>
      </c>
      <c r="BD337" s="2" t="e">
        <f t="shared" si="63"/>
        <v>#VALUE!</v>
      </c>
      <c r="BE337" s="4" t="e">
        <f t="shared" si="64"/>
        <v>#VALUE!</v>
      </c>
      <c r="BF337" s="56" t="e">
        <f t="shared" si="65"/>
        <v>#VALUE!</v>
      </c>
      <c r="BG337" s="56" t="e">
        <f>IF(BE337="否",0,AF337*(1-VLOOKUP(X337,折旧码!B:D,3,FALSE))/BC337)</f>
        <v>#VALUE!</v>
      </c>
      <c r="BH337" s="56" t="e">
        <f t="shared" si="66"/>
        <v>#VALUE!</v>
      </c>
      <c r="BI337" s="4" t="e">
        <f>IF(OR(BE337="否",BC337&lt;=BD337),ROUND(AF337-ABS(AG337)-ABS(AI337)-AF337*VLOOKUP(X337,折旧码!B:D,3,FALSE),2)=0,ROUND(AF337-ABS(AG337)-ABS(AI337)-AF337*VLOOKUP(X337,折旧码!B:D,3,FALSE),2)&lt;&gt;0)</f>
        <v>#VALUE!</v>
      </c>
      <c r="BJ337" s="4" t="e">
        <f>ROUND(AF337-ABS(AG337)-ABS(AI337)-AF337*VLOOKUP(X337,折旧码!B:D,3,FALSE),2)</f>
        <v>#N/A</v>
      </c>
    </row>
    <row r="338" spans="1:62" x14ac:dyDescent="0.35">
      <c r="A338" s="3"/>
      <c r="B338" s="3"/>
      <c r="C338" s="3"/>
      <c r="D338" s="3"/>
      <c r="E338" s="3"/>
      <c r="F338" s="3"/>
      <c r="G338" s="3"/>
      <c r="H338" s="3"/>
      <c r="I338" s="9"/>
      <c r="J338" s="9"/>
      <c r="K338" s="1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9"/>
      <c r="AE338" s="9"/>
      <c r="AF338" s="3"/>
      <c r="AG338" s="3"/>
      <c r="AH338" s="3"/>
      <c r="AI338" s="3"/>
      <c r="AJ338" s="3"/>
      <c r="AK338" s="3"/>
      <c r="AL338" s="3"/>
      <c r="AM338" s="3"/>
      <c r="AN338" s="4" t="b">
        <f>COUNTIF(资产分类!B:B,以前年度!A338)=1</f>
        <v>0</v>
      </c>
      <c r="AO338" s="4" t="b">
        <f>COUNTIF(单位编码!C:C,H338)=1</f>
        <v>0</v>
      </c>
      <c r="AP338" s="4" t="e">
        <f t="shared" si="57"/>
        <v>#VALUE!</v>
      </c>
      <c r="AQ338" s="4" t="b">
        <f>COUNTIF(业务范围!B:B,以前年度!L338)=1</f>
        <v>0</v>
      </c>
      <c r="AR338" s="4" t="b">
        <f>COUNTIF(成本中心!B:B,以前年度!M338)=1</f>
        <v>0</v>
      </c>
      <c r="AS338" s="4" t="b">
        <f>COUNTIF(成本中心!B:B,以前年度!N338)=1</f>
        <v>0</v>
      </c>
      <c r="AT338" s="4" t="b">
        <f>COUNTIF(资产状态!B:B,Q338)=1</f>
        <v>0</v>
      </c>
      <c r="AU338" s="4" t="b">
        <f>COUNTIF(资产增加、减少方式!B:C,以前年度!R338)=1</f>
        <v>0</v>
      </c>
      <c r="AV338" s="4" t="b">
        <f t="shared" si="58"/>
        <v>1</v>
      </c>
      <c r="AW338" s="4" t="b">
        <f>COUNTIF(折旧码!B:B,以前年度!X338)=1</f>
        <v>0</v>
      </c>
      <c r="AX338" s="5" t="b">
        <f t="shared" si="59"/>
        <v>0</v>
      </c>
      <c r="AY338" s="59" t="e">
        <f>IF(((2015-LEFT(AD338,4))*12+12-MID(AD338,5,2)+1)/(Z338*12+AB338)&gt;1,AF338*(1-VLOOKUP(X338,折旧码!B:D,3,FALSE)),AF338*(1-VLOOKUP(X338,折旧码!B:D,3,FALSE))*((2015-LEFT(AD338,4))*12+12-MID(AD338,5,2)+1)/(Z338*12+AB338))</f>
        <v>#VALUE!</v>
      </c>
      <c r="AZ338" s="60" t="e">
        <f t="shared" si="60"/>
        <v>#VALUE!</v>
      </c>
      <c r="BA338" s="5" t="e">
        <f>IF(((2015-LEFT(AD338,4))*12+12-MID(AD338,5,2)+1)/(Z338*12+AB338)&gt;1,0, AF338*(1-VLOOKUP(X338,折旧码!B:D,3,FALSE))*(12/(Z338*12+AB338)))</f>
        <v>#VALUE!</v>
      </c>
      <c r="BB338" s="2" t="e">
        <f t="shared" si="61"/>
        <v>#VALUE!</v>
      </c>
      <c r="BC338" s="2">
        <f t="shared" si="62"/>
        <v>0</v>
      </c>
      <c r="BD338" s="2" t="e">
        <f t="shared" si="63"/>
        <v>#VALUE!</v>
      </c>
      <c r="BE338" s="4" t="e">
        <f t="shared" si="64"/>
        <v>#VALUE!</v>
      </c>
      <c r="BF338" s="56" t="e">
        <f t="shared" si="65"/>
        <v>#VALUE!</v>
      </c>
      <c r="BG338" s="56" t="e">
        <f>IF(BE338="否",0,AF338*(1-VLOOKUP(X338,折旧码!B:D,3,FALSE))/BC338)</f>
        <v>#VALUE!</v>
      </c>
      <c r="BH338" s="56" t="e">
        <f t="shared" si="66"/>
        <v>#VALUE!</v>
      </c>
      <c r="BI338" s="4" t="e">
        <f>IF(OR(BE338="否",BC338&lt;=BD338),ROUND(AF338-ABS(AG338)-ABS(AI338)-AF338*VLOOKUP(X338,折旧码!B:D,3,FALSE),2)=0,ROUND(AF338-ABS(AG338)-ABS(AI338)-AF338*VLOOKUP(X338,折旧码!B:D,3,FALSE),2)&lt;&gt;0)</f>
        <v>#VALUE!</v>
      </c>
      <c r="BJ338" s="4" t="e">
        <f>ROUND(AF338-ABS(AG338)-ABS(AI338)-AF338*VLOOKUP(X338,折旧码!B:D,3,FALSE),2)</f>
        <v>#N/A</v>
      </c>
    </row>
    <row r="339" spans="1:62" x14ac:dyDescent="0.35">
      <c r="A339" s="3"/>
      <c r="B339" s="3"/>
      <c r="C339" s="3"/>
      <c r="D339" s="3"/>
      <c r="E339" s="3"/>
      <c r="F339" s="3"/>
      <c r="G339" s="3"/>
      <c r="H339" s="3"/>
      <c r="I339" s="9"/>
      <c r="J339" s="9"/>
      <c r="K339" s="1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9"/>
      <c r="AE339" s="9"/>
      <c r="AF339" s="3"/>
      <c r="AG339" s="3"/>
      <c r="AH339" s="3"/>
      <c r="AI339" s="3"/>
      <c r="AJ339" s="3"/>
      <c r="AK339" s="3"/>
      <c r="AL339" s="3"/>
      <c r="AM339" s="3"/>
      <c r="AN339" s="4" t="b">
        <f>COUNTIF(资产分类!B:B,以前年度!A339)=1</f>
        <v>0</v>
      </c>
      <c r="AO339" s="4" t="b">
        <f>COUNTIF(单位编码!C:C,H339)=1</f>
        <v>0</v>
      </c>
      <c r="AP339" s="4" t="e">
        <f t="shared" si="57"/>
        <v>#VALUE!</v>
      </c>
      <c r="AQ339" s="4" t="b">
        <f>COUNTIF(业务范围!B:B,以前年度!L339)=1</f>
        <v>0</v>
      </c>
      <c r="AR339" s="4" t="b">
        <f>COUNTIF(成本中心!B:B,以前年度!M339)=1</f>
        <v>0</v>
      </c>
      <c r="AS339" s="4" t="b">
        <f>COUNTIF(成本中心!B:B,以前年度!N339)=1</f>
        <v>0</v>
      </c>
      <c r="AT339" s="4" t="b">
        <f>COUNTIF(资产状态!B:B,Q339)=1</f>
        <v>0</v>
      </c>
      <c r="AU339" s="4" t="b">
        <f>COUNTIF(资产增加、减少方式!B:C,以前年度!R339)=1</f>
        <v>0</v>
      </c>
      <c r="AV339" s="4" t="b">
        <f t="shared" si="58"/>
        <v>1</v>
      </c>
      <c r="AW339" s="4" t="b">
        <f>COUNTIF(折旧码!B:B,以前年度!X339)=1</f>
        <v>0</v>
      </c>
      <c r="AX339" s="5" t="b">
        <f t="shared" si="59"/>
        <v>0</v>
      </c>
      <c r="AY339" s="59" t="e">
        <f>IF(((2015-LEFT(AD339,4))*12+12-MID(AD339,5,2)+1)/(Z339*12+AB339)&gt;1,AF339*(1-VLOOKUP(X339,折旧码!B:D,3,FALSE)),AF339*(1-VLOOKUP(X339,折旧码!B:D,3,FALSE))*((2015-LEFT(AD339,4))*12+12-MID(AD339,5,2)+1)/(Z339*12+AB339))</f>
        <v>#VALUE!</v>
      </c>
      <c r="AZ339" s="60" t="e">
        <f t="shared" si="60"/>
        <v>#VALUE!</v>
      </c>
      <c r="BA339" s="5" t="e">
        <f>IF(((2015-LEFT(AD339,4))*12+12-MID(AD339,5,2)+1)/(Z339*12+AB339)&gt;1,0, AF339*(1-VLOOKUP(X339,折旧码!B:D,3,FALSE))*(12/(Z339*12+AB339)))</f>
        <v>#VALUE!</v>
      </c>
      <c r="BB339" s="2" t="e">
        <f t="shared" si="61"/>
        <v>#VALUE!</v>
      </c>
      <c r="BC339" s="2">
        <f t="shared" si="62"/>
        <v>0</v>
      </c>
      <c r="BD339" s="2" t="e">
        <f t="shared" si="63"/>
        <v>#VALUE!</v>
      </c>
      <c r="BE339" s="4" t="e">
        <f t="shared" si="64"/>
        <v>#VALUE!</v>
      </c>
      <c r="BF339" s="56" t="e">
        <f t="shared" si="65"/>
        <v>#VALUE!</v>
      </c>
      <c r="BG339" s="56" t="e">
        <f>IF(BE339="否",0,AF339*(1-VLOOKUP(X339,折旧码!B:D,3,FALSE))/BC339)</f>
        <v>#VALUE!</v>
      </c>
      <c r="BH339" s="56" t="e">
        <f t="shared" si="66"/>
        <v>#VALUE!</v>
      </c>
      <c r="BI339" s="4" t="e">
        <f>IF(OR(BE339="否",BC339&lt;=BD339),ROUND(AF339-ABS(AG339)-ABS(AI339)-AF339*VLOOKUP(X339,折旧码!B:D,3,FALSE),2)=0,ROUND(AF339-ABS(AG339)-ABS(AI339)-AF339*VLOOKUP(X339,折旧码!B:D,3,FALSE),2)&lt;&gt;0)</f>
        <v>#VALUE!</v>
      </c>
      <c r="BJ339" s="4" t="e">
        <f>ROUND(AF339-ABS(AG339)-ABS(AI339)-AF339*VLOOKUP(X339,折旧码!B:D,3,FALSE),2)</f>
        <v>#N/A</v>
      </c>
    </row>
    <row r="340" spans="1:62" x14ac:dyDescent="0.35">
      <c r="A340" s="3"/>
      <c r="B340" s="3"/>
      <c r="C340" s="3"/>
      <c r="D340" s="3"/>
      <c r="E340" s="3"/>
      <c r="F340" s="3"/>
      <c r="G340" s="3"/>
      <c r="H340" s="3"/>
      <c r="I340" s="9"/>
      <c r="J340" s="9"/>
      <c r="K340" s="1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9"/>
      <c r="AE340" s="9"/>
      <c r="AF340" s="3"/>
      <c r="AG340" s="3"/>
      <c r="AH340" s="3"/>
      <c r="AI340" s="3"/>
      <c r="AJ340" s="3"/>
      <c r="AK340" s="3"/>
      <c r="AL340" s="3"/>
      <c r="AM340" s="3"/>
      <c r="AN340" s="4" t="b">
        <f>COUNTIF(资产分类!B:B,以前年度!A340)=1</f>
        <v>0</v>
      </c>
      <c r="AO340" s="4" t="b">
        <f>COUNTIF(单位编码!C:C,H340)=1</f>
        <v>0</v>
      </c>
      <c r="AP340" s="4" t="e">
        <f t="shared" si="57"/>
        <v>#VALUE!</v>
      </c>
      <c r="AQ340" s="4" t="b">
        <f>COUNTIF(业务范围!B:B,以前年度!L340)=1</f>
        <v>0</v>
      </c>
      <c r="AR340" s="4" t="b">
        <f>COUNTIF(成本中心!B:B,以前年度!M340)=1</f>
        <v>0</v>
      </c>
      <c r="AS340" s="4" t="b">
        <f>COUNTIF(成本中心!B:B,以前年度!N340)=1</f>
        <v>0</v>
      </c>
      <c r="AT340" s="4" t="b">
        <f>COUNTIF(资产状态!B:B,Q340)=1</f>
        <v>0</v>
      </c>
      <c r="AU340" s="4" t="b">
        <f>COUNTIF(资产增加、减少方式!B:C,以前年度!R340)=1</f>
        <v>0</v>
      </c>
      <c r="AV340" s="4" t="b">
        <f t="shared" si="58"/>
        <v>1</v>
      </c>
      <c r="AW340" s="4" t="b">
        <f>COUNTIF(折旧码!B:B,以前年度!X340)=1</f>
        <v>0</v>
      </c>
      <c r="AX340" s="5" t="b">
        <f t="shared" si="59"/>
        <v>0</v>
      </c>
      <c r="AY340" s="59" t="e">
        <f>IF(((2015-LEFT(AD340,4))*12+12-MID(AD340,5,2)+1)/(Z340*12+AB340)&gt;1,AF340*(1-VLOOKUP(X340,折旧码!B:D,3,FALSE)),AF340*(1-VLOOKUP(X340,折旧码!B:D,3,FALSE))*((2015-LEFT(AD340,4))*12+12-MID(AD340,5,2)+1)/(Z340*12+AB340))</f>
        <v>#VALUE!</v>
      </c>
      <c r="AZ340" s="60" t="e">
        <f t="shared" si="60"/>
        <v>#VALUE!</v>
      </c>
      <c r="BA340" s="5" t="e">
        <f>IF(((2015-LEFT(AD340,4))*12+12-MID(AD340,5,2)+1)/(Z340*12+AB340)&gt;1,0, AF340*(1-VLOOKUP(X340,折旧码!B:D,3,FALSE))*(12/(Z340*12+AB340)))</f>
        <v>#VALUE!</v>
      </c>
      <c r="BB340" s="2" t="e">
        <f t="shared" si="61"/>
        <v>#VALUE!</v>
      </c>
      <c r="BC340" s="2">
        <f t="shared" si="62"/>
        <v>0</v>
      </c>
      <c r="BD340" s="2" t="e">
        <f t="shared" si="63"/>
        <v>#VALUE!</v>
      </c>
      <c r="BE340" s="4" t="e">
        <f t="shared" si="64"/>
        <v>#VALUE!</v>
      </c>
      <c r="BF340" s="56" t="e">
        <f t="shared" si="65"/>
        <v>#VALUE!</v>
      </c>
      <c r="BG340" s="56" t="e">
        <f>IF(BE340="否",0,AF340*(1-VLOOKUP(X340,折旧码!B:D,3,FALSE))/BC340)</f>
        <v>#VALUE!</v>
      </c>
      <c r="BH340" s="56" t="e">
        <f t="shared" si="66"/>
        <v>#VALUE!</v>
      </c>
      <c r="BI340" s="4" t="e">
        <f>IF(OR(BE340="否",BC340&lt;=BD340),ROUND(AF340-ABS(AG340)-ABS(AI340)-AF340*VLOOKUP(X340,折旧码!B:D,3,FALSE),2)=0,ROUND(AF340-ABS(AG340)-ABS(AI340)-AF340*VLOOKUP(X340,折旧码!B:D,3,FALSE),2)&lt;&gt;0)</f>
        <v>#VALUE!</v>
      </c>
      <c r="BJ340" s="4" t="e">
        <f>ROUND(AF340-ABS(AG340)-ABS(AI340)-AF340*VLOOKUP(X340,折旧码!B:D,3,FALSE),2)</f>
        <v>#N/A</v>
      </c>
    </row>
    <row r="341" spans="1:62" x14ac:dyDescent="0.35">
      <c r="A341" s="3"/>
      <c r="B341" s="3"/>
      <c r="C341" s="3"/>
      <c r="D341" s="3"/>
      <c r="E341" s="3"/>
      <c r="F341" s="3"/>
      <c r="G341" s="3"/>
      <c r="H341" s="3"/>
      <c r="I341" s="9"/>
      <c r="J341" s="9"/>
      <c r="K341" s="1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9"/>
      <c r="AE341" s="9"/>
      <c r="AF341" s="3"/>
      <c r="AG341" s="3"/>
      <c r="AH341" s="3"/>
      <c r="AI341" s="3"/>
      <c r="AJ341" s="3"/>
      <c r="AK341" s="3"/>
      <c r="AL341" s="3"/>
      <c r="AM341" s="3"/>
      <c r="AN341" s="4" t="b">
        <f>COUNTIF(资产分类!B:B,以前年度!A341)=1</f>
        <v>0</v>
      </c>
      <c r="AO341" s="4" t="b">
        <f>COUNTIF(单位编码!C:C,H341)=1</f>
        <v>0</v>
      </c>
      <c r="AP341" s="4" t="e">
        <f t="shared" si="57"/>
        <v>#VALUE!</v>
      </c>
      <c r="AQ341" s="4" t="b">
        <f>COUNTIF(业务范围!B:B,以前年度!L341)=1</f>
        <v>0</v>
      </c>
      <c r="AR341" s="4" t="b">
        <f>COUNTIF(成本中心!B:B,以前年度!M341)=1</f>
        <v>0</v>
      </c>
      <c r="AS341" s="4" t="b">
        <f>COUNTIF(成本中心!B:B,以前年度!N341)=1</f>
        <v>0</v>
      </c>
      <c r="AT341" s="4" t="b">
        <f>COUNTIF(资产状态!B:B,Q341)=1</f>
        <v>0</v>
      </c>
      <c r="AU341" s="4" t="b">
        <f>COUNTIF(资产增加、减少方式!B:C,以前年度!R341)=1</f>
        <v>0</v>
      </c>
      <c r="AV341" s="4" t="b">
        <f t="shared" si="58"/>
        <v>1</v>
      </c>
      <c r="AW341" s="4" t="b">
        <f>COUNTIF(折旧码!B:B,以前年度!X341)=1</f>
        <v>0</v>
      </c>
      <c r="AX341" s="5" t="b">
        <f t="shared" si="59"/>
        <v>0</v>
      </c>
      <c r="AY341" s="59" t="e">
        <f>IF(((2015-LEFT(AD341,4))*12+12-MID(AD341,5,2)+1)/(Z341*12+AB341)&gt;1,AF341*(1-VLOOKUP(X341,折旧码!B:D,3,FALSE)),AF341*(1-VLOOKUP(X341,折旧码!B:D,3,FALSE))*((2015-LEFT(AD341,4))*12+12-MID(AD341,5,2)+1)/(Z341*12+AB341))</f>
        <v>#VALUE!</v>
      </c>
      <c r="AZ341" s="60" t="e">
        <f t="shared" si="60"/>
        <v>#VALUE!</v>
      </c>
      <c r="BA341" s="5" t="e">
        <f>IF(((2015-LEFT(AD341,4))*12+12-MID(AD341,5,2)+1)/(Z341*12+AB341)&gt;1,0, AF341*(1-VLOOKUP(X341,折旧码!B:D,3,FALSE))*(12/(Z341*12+AB341)))</f>
        <v>#VALUE!</v>
      </c>
      <c r="BB341" s="2" t="e">
        <f t="shared" si="61"/>
        <v>#VALUE!</v>
      </c>
      <c r="BC341" s="2">
        <f t="shared" si="62"/>
        <v>0</v>
      </c>
      <c r="BD341" s="2" t="e">
        <f t="shared" si="63"/>
        <v>#VALUE!</v>
      </c>
      <c r="BE341" s="4" t="e">
        <f t="shared" si="64"/>
        <v>#VALUE!</v>
      </c>
      <c r="BF341" s="56" t="e">
        <f t="shared" si="65"/>
        <v>#VALUE!</v>
      </c>
      <c r="BG341" s="56" t="e">
        <f>IF(BE341="否",0,AF341*(1-VLOOKUP(X341,折旧码!B:D,3,FALSE))/BC341)</f>
        <v>#VALUE!</v>
      </c>
      <c r="BH341" s="56" t="e">
        <f t="shared" si="66"/>
        <v>#VALUE!</v>
      </c>
      <c r="BI341" s="4" t="e">
        <f>IF(OR(BE341="否",BC341&lt;=BD341),ROUND(AF341-ABS(AG341)-ABS(AI341)-AF341*VLOOKUP(X341,折旧码!B:D,3,FALSE),2)=0,ROUND(AF341-ABS(AG341)-ABS(AI341)-AF341*VLOOKUP(X341,折旧码!B:D,3,FALSE),2)&lt;&gt;0)</f>
        <v>#VALUE!</v>
      </c>
      <c r="BJ341" s="4" t="e">
        <f>ROUND(AF341-ABS(AG341)-ABS(AI341)-AF341*VLOOKUP(X341,折旧码!B:D,3,FALSE),2)</f>
        <v>#N/A</v>
      </c>
    </row>
    <row r="342" spans="1:62" x14ac:dyDescent="0.35">
      <c r="A342" s="3"/>
      <c r="B342" s="3"/>
      <c r="C342" s="3"/>
      <c r="D342" s="3"/>
      <c r="E342" s="3"/>
      <c r="F342" s="3"/>
      <c r="G342" s="3"/>
      <c r="H342" s="3"/>
      <c r="I342" s="9"/>
      <c r="J342" s="9"/>
      <c r="K342" s="1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9"/>
      <c r="AE342" s="9"/>
      <c r="AF342" s="3"/>
      <c r="AG342" s="3"/>
      <c r="AH342" s="3"/>
      <c r="AI342" s="3"/>
      <c r="AJ342" s="3"/>
      <c r="AK342" s="3"/>
      <c r="AL342" s="3"/>
      <c r="AM342" s="3"/>
      <c r="AN342" s="4" t="b">
        <f>COUNTIF(资产分类!B:B,以前年度!A342)=1</f>
        <v>0</v>
      </c>
      <c r="AO342" s="4" t="b">
        <f>COUNTIF(单位编码!C:C,H342)=1</f>
        <v>0</v>
      </c>
      <c r="AP342" s="4" t="e">
        <f t="shared" si="57"/>
        <v>#VALUE!</v>
      </c>
      <c r="AQ342" s="4" t="b">
        <f>COUNTIF(业务范围!B:B,以前年度!L342)=1</f>
        <v>0</v>
      </c>
      <c r="AR342" s="4" t="b">
        <f>COUNTIF(成本中心!B:B,以前年度!M342)=1</f>
        <v>0</v>
      </c>
      <c r="AS342" s="4" t="b">
        <f>COUNTIF(成本中心!B:B,以前年度!N342)=1</f>
        <v>0</v>
      </c>
      <c r="AT342" s="4" t="b">
        <f>COUNTIF(资产状态!B:B,Q342)=1</f>
        <v>0</v>
      </c>
      <c r="AU342" s="4" t="b">
        <f>COUNTIF(资产增加、减少方式!B:C,以前年度!R342)=1</f>
        <v>0</v>
      </c>
      <c r="AV342" s="4" t="b">
        <f t="shared" si="58"/>
        <v>1</v>
      </c>
      <c r="AW342" s="4" t="b">
        <f>COUNTIF(折旧码!B:B,以前年度!X342)=1</f>
        <v>0</v>
      </c>
      <c r="AX342" s="5" t="b">
        <f t="shared" si="59"/>
        <v>0</v>
      </c>
      <c r="AY342" s="59" t="e">
        <f>IF(((2015-LEFT(AD342,4))*12+12-MID(AD342,5,2)+1)/(Z342*12+AB342)&gt;1,AF342*(1-VLOOKUP(X342,折旧码!B:D,3,FALSE)),AF342*(1-VLOOKUP(X342,折旧码!B:D,3,FALSE))*((2015-LEFT(AD342,4))*12+12-MID(AD342,5,2)+1)/(Z342*12+AB342))</f>
        <v>#VALUE!</v>
      </c>
      <c r="AZ342" s="60" t="e">
        <f t="shared" si="60"/>
        <v>#VALUE!</v>
      </c>
      <c r="BA342" s="5" t="e">
        <f>IF(((2015-LEFT(AD342,4))*12+12-MID(AD342,5,2)+1)/(Z342*12+AB342)&gt;1,0, AF342*(1-VLOOKUP(X342,折旧码!B:D,3,FALSE))*(12/(Z342*12+AB342)))</f>
        <v>#VALUE!</v>
      </c>
      <c r="BB342" s="2" t="e">
        <f t="shared" si="61"/>
        <v>#VALUE!</v>
      </c>
      <c r="BC342" s="2">
        <f t="shared" si="62"/>
        <v>0</v>
      </c>
      <c r="BD342" s="2" t="e">
        <f t="shared" si="63"/>
        <v>#VALUE!</v>
      </c>
      <c r="BE342" s="4" t="e">
        <f t="shared" si="64"/>
        <v>#VALUE!</v>
      </c>
      <c r="BF342" s="56" t="e">
        <f t="shared" si="65"/>
        <v>#VALUE!</v>
      </c>
      <c r="BG342" s="56" t="e">
        <f>IF(BE342="否",0,AF342*(1-VLOOKUP(X342,折旧码!B:D,3,FALSE))/BC342)</f>
        <v>#VALUE!</v>
      </c>
      <c r="BH342" s="56" t="e">
        <f t="shared" si="66"/>
        <v>#VALUE!</v>
      </c>
      <c r="BI342" s="4" t="e">
        <f>IF(OR(BE342="否",BC342&lt;=BD342),ROUND(AF342-ABS(AG342)-ABS(AI342)-AF342*VLOOKUP(X342,折旧码!B:D,3,FALSE),2)=0,ROUND(AF342-ABS(AG342)-ABS(AI342)-AF342*VLOOKUP(X342,折旧码!B:D,3,FALSE),2)&lt;&gt;0)</f>
        <v>#VALUE!</v>
      </c>
      <c r="BJ342" s="4" t="e">
        <f>ROUND(AF342-ABS(AG342)-ABS(AI342)-AF342*VLOOKUP(X342,折旧码!B:D,3,FALSE),2)</f>
        <v>#N/A</v>
      </c>
    </row>
    <row r="343" spans="1:62" x14ac:dyDescent="0.35">
      <c r="A343" s="3"/>
      <c r="B343" s="3"/>
      <c r="C343" s="3"/>
      <c r="D343" s="3"/>
      <c r="E343" s="3"/>
      <c r="F343" s="3"/>
      <c r="G343" s="3"/>
      <c r="H343" s="3"/>
      <c r="I343" s="9"/>
      <c r="J343" s="9"/>
      <c r="K343" s="1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9"/>
      <c r="AE343" s="9"/>
      <c r="AF343" s="3"/>
      <c r="AG343" s="3"/>
      <c r="AH343" s="3"/>
      <c r="AI343" s="3"/>
      <c r="AJ343" s="3"/>
      <c r="AK343" s="3"/>
      <c r="AL343" s="3"/>
      <c r="AM343" s="3"/>
      <c r="AN343" s="4" t="b">
        <f>COUNTIF(资产分类!B:B,以前年度!A343)=1</f>
        <v>0</v>
      </c>
      <c r="AO343" s="4" t="b">
        <f>COUNTIF(单位编码!C:C,H343)=1</f>
        <v>0</v>
      </c>
      <c r="AP343" s="4" t="e">
        <f t="shared" si="57"/>
        <v>#VALUE!</v>
      </c>
      <c r="AQ343" s="4" t="b">
        <f>COUNTIF(业务范围!B:B,以前年度!L343)=1</f>
        <v>0</v>
      </c>
      <c r="AR343" s="4" t="b">
        <f>COUNTIF(成本中心!B:B,以前年度!M343)=1</f>
        <v>0</v>
      </c>
      <c r="AS343" s="4" t="b">
        <f>COUNTIF(成本中心!B:B,以前年度!N343)=1</f>
        <v>0</v>
      </c>
      <c r="AT343" s="4" t="b">
        <f>COUNTIF(资产状态!B:B,Q343)=1</f>
        <v>0</v>
      </c>
      <c r="AU343" s="4" t="b">
        <f>COUNTIF(资产增加、减少方式!B:C,以前年度!R343)=1</f>
        <v>0</v>
      </c>
      <c r="AV343" s="4" t="b">
        <f t="shared" si="58"/>
        <v>1</v>
      </c>
      <c r="AW343" s="4" t="b">
        <f>COUNTIF(折旧码!B:B,以前年度!X343)=1</f>
        <v>0</v>
      </c>
      <c r="AX343" s="5" t="b">
        <f t="shared" si="59"/>
        <v>0</v>
      </c>
      <c r="AY343" s="59" t="e">
        <f>IF(((2015-LEFT(AD343,4))*12+12-MID(AD343,5,2)+1)/(Z343*12+AB343)&gt;1,AF343*(1-VLOOKUP(X343,折旧码!B:D,3,FALSE)),AF343*(1-VLOOKUP(X343,折旧码!B:D,3,FALSE))*((2015-LEFT(AD343,4))*12+12-MID(AD343,5,2)+1)/(Z343*12+AB343))</f>
        <v>#VALUE!</v>
      </c>
      <c r="AZ343" s="60" t="e">
        <f t="shared" si="60"/>
        <v>#VALUE!</v>
      </c>
      <c r="BA343" s="5" t="e">
        <f>IF(((2015-LEFT(AD343,4))*12+12-MID(AD343,5,2)+1)/(Z343*12+AB343)&gt;1,0, AF343*(1-VLOOKUP(X343,折旧码!B:D,3,FALSE))*(12/(Z343*12+AB343)))</f>
        <v>#VALUE!</v>
      </c>
      <c r="BB343" s="2" t="e">
        <f t="shared" si="61"/>
        <v>#VALUE!</v>
      </c>
      <c r="BC343" s="2">
        <f t="shared" si="62"/>
        <v>0</v>
      </c>
      <c r="BD343" s="2" t="e">
        <f t="shared" si="63"/>
        <v>#VALUE!</v>
      </c>
      <c r="BE343" s="4" t="e">
        <f t="shared" si="64"/>
        <v>#VALUE!</v>
      </c>
      <c r="BF343" s="56" t="e">
        <f t="shared" si="65"/>
        <v>#VALUE!</v>
      </c>
      <c r="BG343" s="56" t="e">
        <f>IF(BE343="否",0,AF343*(1-VLOOKUP(X343,折旧码!B:D,3,FALSE))/BC343)</f>
        <v>#VALUE!</v>
      </c>
      <c r="BH343" s="56" t="e">
        <f t="shared" si="66"/>
        <v>#VALUE!</v>
      </c>
      <c r="BI343" s="4" t="e">
        <f>IF(OR(BE343="否",BC343&lt;=BD343),ROUND(AF343-ABS(AG343)-ABS(AI343)-AF343*VLOOKUP(X343,折旧码!B:D,3,FALSE),2)=0,ROUND(AF343-ABS(AG343)-ABS(AI343)-AF343*VLOOKUP(X343,折旧码!B:D,3,FALSE),2)&lt;&gt;0)</f>
        <v>#VALUE!</v>
      </c>
      <c r="BJ343" s="4" t="e">
        <f>ROUND(AF343-ABS(AG343)-ABS(AI343)-AF343*VLOOKUP(X343,折旧码!B:D,3,FALSE),2)</f>
        <v>#N/A</v>
      </c>
    </row>
    <row r="344" spans="1:62" x14ac:dyDescent="0.35">
      <c r="A344" s="3"/>
      <c r="B344" s="3"/>
      <c r="C344" s="3"/>
      <c r="D344" s="3"/>
      <c r="E344" s="3"/>
      <c r="F344" s="3"/>
      <c r="G344" s="3"/>
      <c r="H344" s="3"/>
      <c r="I344" s="9"/>
      <c r="J344" s="9"/>
      <c r="K344" s="1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9"/>
      <c r="AE344" s="9"/>
      <c r="AF344" s="3"/>
      <c r="AG344" s="3"/>
      <c r="AH344" s="3"/>
      <c r="AI344" s="3"/>
      <c r="AJ344" s="3"/>
      <c r="AK344" s="3"/>
      <c r="AL344" s="3"/>
      <c r="AM344" s="3"/>
      <c r="AN344" s="4" t="b">
        <f>COUNTIF(资产分类!B:B,以前年度!A344)=1</f>
        <v>0</v>
      </c>
      <c r="AO344" s="4" t="b">
        <f>COUNTIF(单位编码!C:C,H344)=1</f>
        <v>0</v>
      </c>
      <c r="AP344" s="4" t="e">
        <f t="shared" si="57"/>
        <v>#VALUE!</v>
      </c>
      <c r="AQ344" s="4" t="b">
        <f>COUNTIF(业务范围!B:B,以前年度!L344)=1</f>
        <v>0</v>
      </c>
      <c r="AR344" s="4" t="b">
        <f>COUNTIF(成本中心!B:B,以前年度!M344)=1</f>
        <v>0</v>
      </c>
      <c r="AS344" s="4" t="b">
        <f>COUNTIF(成本中心!B:B,以前年度!N344)=1</f>
        <v>0</v>
      </c>
      <c r="AT344" s="4" t="b">
        <f>COUNTIF(资产状态!B:B,Q344)=1</f>
        <v>0</v>
      </c>
      <c r="AU344" s="4" t="b">
        <f>COUNTIF(资产增加、减少方式!B:C,以前年度!R344)=1</f>
        <v>0</v>
      </c>
      <c r="AV344" s="4" t="b">
        <f t="shared" si="58"/>
        <v>1</v>
      </c>
      <c r="AW344" s="4" t="b">
        <f>COUNTIF(折旧码!B:B,以前年度!X344)=1</f>
        <v>0</v>
      </c>
      <c r="AX344" s="5" t="b">
        <f t="shared" si="59"/>
        <v>0</v>
      </c>
      <c r="AY344" s="59" t="e">
        <f>IF(((2015-LEFT(AD344,4))*12+12-MID(AD344,5,2)+1)/(Z344*12+AB344)&gt;1,AF344*(1-VLOOKUP(X344,折旧码!B:D,3,FALSE)),AF344*(1-VLOOKUP(X344,折旧码!B:D,3,FALSE))*((2015-LEFT(AD344,4))*12+12-MID(AD344,5,2)+1)/(Z344*12+AB344))</f>
        <v>#VALUE!</v>
      </c>
      <c r="AZ344" s="60" t="e">
        <f t="shared" si="60"/>
        <v>#VALUE!</v>
      </c>
      <c r="BA344" s="5" t="e">
        <f>IF(((2015-LEFT(AD344,4))*12+12-MID(AD344,5,2)+1)/(Z344*12+AB344)&gt;1,0, AF344*(1-VLOOKUP(X344,折旧码!B:D,3,FALSE))*(12/(Z344*12+AB344)))</f>
        <v>#VALUE!</v>
      </c>
      <c r="BB344" s="2" t="e">
        <f t="shared" si="61"/>
        <v>#VALUE!</v>
      </c>
      <c r="BC344" s="2">
        <f t="shared" si="62"/>
        <v>0</v>
      </c>
      <c r="BD344" s="2" t="e">
        <f t="shared" si="63"/>
        <v>#VALUE!</v>
      </c>
      <c r="BE344" s="4" t="e">
        <f t="shared" si="64"/>
        <v>#VALUE!</v>
      </c>
      <c r="BF344" s="56" t="e">
        <f t="shared" si="65"/>
        <v>#VALUE!</v>
      </c>
      <c r="BG344" s="56" t="e">
        <f>IF(BE344="否",0,AF344*(1-VLOOKUP(X344,折旧码!B:D,3,FALSE))/BC344)</f>
        <v>#VALUE!</v>
      </c>
      <c r="BH344" s="56" t="e">
        <f t="shared" si="66"/>
        <v>#VALUE!</v>
      </c>
      <c r="BI344" s="4" t="e">
        <f>IF(OR(BE344="否",BC344&lt;=BD344),ROUND(AF344-ABS(AG344)-ABS(AI344)-AF344*VLOOKUP(X344,折旧码!B:D,3,FALSE),2)=0,ROUND(AF344-ABS(AG344)-ABS(AI344)-AF344*VLOOKUP(X344,折旧码!B:D,3,FALSE),2)&lt;&gt;0)</f>
        <v>#VALUE!</v>
      </c>
      <c r="BJ344" s="4" t="e">
        <f>ROUND(AF344-ABS(AG344)-ABS(AI344)-AF344*VLOOKUP(X344,折旧码!B:D,3,FALSE),2)</f>
        <v>#N/A</v>
      </c>
    </row>
    <row r="345" spans="1:62" ht="17.25" x14ac:dyDescent="0.35">
      <c r="A345" s="3"/>
      <c r="B345" s="3"/>
      <c r="C345" s="3"/>
      <c r="D345" s="3"/>
      <c r="E345" s="3"/>
      <c r="F345" s="3"/>
      <c r="G345" s="3"/>
      <c r="H345" s="3"/>
      <c r="I345" s="9"/>
      <c r="J345" s="9"/>
      <c r="K345" s="1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15"/>
      <c r="AE345" s="15"/>
      <c r="AF345" s="3"/>
      <c r="AG345" s="3"/>
      <c r="AH345" s="3"/>
      <c r="AI345" s="3"/>
      <c r="AJ345" s="3"/>
      <c r="AK345" s="3"/>
      <c r="AL345" s="3"/>
      <c r="AM345" s="3"/>
      <c r="AN345" s="4" t="b">
        <f>COUNTIF(资产分类!B:B,以前年度!A345)=1</f>
        <v>0</v>
      </c>
      <c r="AO345" s="4" t="b">
        <f>COUNTIF(单位编码!C:C,H345)=1</f>
        <v>0</v>
      </c>
      <c r="AP345" s="4" t="e">
        <f t="shared" si="57"/>
        <v>#VALUE!</v>
      </c>
      <c r="AQ345" s="4" t="b">
        <f>COUNTIF(业务范围!B:B,以前年度!L345)=1</f>
        <v>0</v>
      </c>
      <c r="AR345" s="4" t="b">
        <f>COUNTIF(成本中心!B:B,以前年度!M345)=1</f>
        <v>0</v>
      </c>
      <c r="AS345" s="4" t="b">
        <f>COUNTIF(成本中心!B:B,以前年度!N345)=1</f>
        <v>0</v>
      </c>
      <c r="AT345" s="4" t="b">
        <f>COUNTIF(资产状态!B:B,Q345)=1</f>
        <v>0</v>
      </c>
      <c r="AU345" s="4" t="b">
        <f>COUNTIF(资产增加、减少方式!B:C,以前年度!R345)=1</f>
        <v>0</v>
      </c>
      <c r="AV345" s="4" t="b">
        <f t="shared" si="58"/>
        <v>1</v>
      </c>
      <c r="AW345" s="4" t="b">
        <f>COUNTIF(折旧码!B:B,以前年度!X345)=1</f>
        <v>0</v>
      </c>
      <c r="AX345" s="5" t="b">
        <f t="shared" si="59"/>
        <v>0</v>
      </c>
      <c r="AY345" s="59" t="e">
        <f>IF(((2015-LEFT(AD345,4))*12+12-MID(AD345,5,2)+1)/(Z345*12+AB345)&gt;1,AF345*(1-VLOOKUP(X345,折旧码!B:D,3,FALSE)),AF345*(1-VLOOKUP(X345,折旧码!B:D,3,FALSE))*((2015-LEFT(AD345,4))*12+12-MID(AD345,5,2)+1)/(Z345*12+AB345))</f>
        <v>#VALUE!</v>
      </c>
      <c r="AZ345" s="60" t="e">
        <f t="shared" si="60"/>
        <v>#VALUE!</v>
      </c>
      <c r="BA345" s="5" t="e">
        <f>IF(((2015-LEFT(AD345,4))*12+12-MID(AD345,5,2)+1)/(Z345*12+AB345)&gt;1,0, AF345*(1-VLOOKUP(X345,折旧码!B:D,3,FALSE))*(12/(Z345*12+AB345)))</f>
        <v>#VALUE!</v>
      </c>
      <c r="BB345" s="2" t="e">
        <f t="shared" si="61"/>
        <v>#VALUE!</v>
      </c>
      <c r="BC345" s="2">
        <f t="shared" si="62"/>
        <v>0</v>
      </c>
      <c r="BD345" s="2" t="e">
        <f t="shared" si="63"/>
        <v>#VALUE!</v>
      </c>
      <c r="BE345" s="4" t="e">
        <f t="shared" si="64"/>
        <v>#VALUE!</v>
      </c>
      <c r="BF345" s="56" t="e">
        <f t="shared" si="65"/>
        <v>#VALUE!</v>
      </c>
      <c r="BG345" s="56" t="e">
        <f>IF(BE345="否",0,AF345*(1-VLOOKUP(X345,折旧码!B:D,3,FALSE))/BC345)</f>
        <v>#VALUE!</v>
      </c>
      <c r="BH345" s="56" t="e">
        <f t="shared" si="66"/>
        <v>#VALUE!</v>
      </c>
      <c r="BI345" s="4" t="e">
        <f>IF(OR(BE345="否",BC345&lt;=BD345),ROUND(AF345-ABS(AG345)-ABS(AI345)-AF345*VLOOKUP(X345,折旧码!B:D,3,FALSE),2)=0,ROUND(AF345-ABS(AG345)-ABS(AI345)-AF345*VLOOKUP(X345,折旧码!B:D,3,FALSE),2)&lt;&gt;0)</f>
        <v>#VALUE!</v>
      </c>
      <c r="BJ345" s="4" t="e">
        <f>ROUND(AF345-ABS(AG345)-ABS(AI345)-AF345*VLOOKUP(X345,折旧码!B:D,3,FALSE),2)</f>
        <v>#N/A</v>
      </c>
    </row>
    <row r="346" spans="1:62" ht="17.25" x14ac:dyDescent="0.35">
      <c r="A346" s="3"/>
      <c r="B346" s="3"/>
      <c r="C346" s="3"/>
      <c r="D346" s="3"/>
      <c r="E346" s="3"/>
      <c r="F346" s="3"/>
      <c r="G346" s="3"/>
      <c r="H346" s="3"/>
      <c r="I346" s="9"/>
      <c r="J346" s="9"/>
      <c r="K346" s="1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15"/>
      <c r="AE346" s="15"/>
      <c r="AF346" s="3"/>
      <c r="AG346" s="3"/>
      <c r="AH346" s="3"/>
      <c r="AI346" s="3"/>
      <c r="AJ346" s="3"/>
      <c r="AK346" s="3"/>
      <c r="AL346" s="3"/>
      <c r="AM346" s="3"/>
      <c r="AN346" s="4" t="b">
        <f>COUNTIF(资产分类!B:B,以前年度!A346)=1</f>
        <v>0</v>
      </c>
      <c r="AO346" s="4" t="b">
        <f>COUNTIF(单位编码!C:C,H346)=1</f>
        <v>0</v>
      </c>
      <c r="AP346" s="4" t="e">
        <f t="shared" ref="AP346:AP409" si="67">LEFT(J346,4)*1&lt;2016</f>
        <v>#VALUE!</v>
      </c>
      <c r="AQ346" s="4" t="b">
        <f>COUNTIF(业务范围!B:B,以前年度!L346)=1</f>
        <v>0</v>
      </c>
      <c r="AR346" s="4" t="b">
        <f>COUNTIF(成本中心!B:B,以前年度!M346)=1</f>
        <v>0</v>
      </c>
      <c r="AS346" s="4" t="b">
        <f>COUNTIF(成本中心!B:B,以前年度!N346)=1</f>
        <v>0</v>
      </c>
      <c r="AT346" s="4" t="b">
        <f>COUNTIF(资产状态!B:B,Q346)=1</f>
        <v>0</v>
      </c>
      <c r="AU346" s="4" t="b">
        <f>COUNTIF(资产增加、减少方式!B:C,以前年度!R346)=1</f>
        <v>0</v>
      </c>
      <c r="AV346" s="4" t="b">
        <f t="shared" ref="AV346:AV409" si="68">IF(OR(A346="Z1005",A346="Z1004",A346="Z1003"),V346&lt;&gt;"",TRUE)</f>
        <v>1</v>
      </c>
      <c r="AW346" s="4" t="b">
        <f>COUNTIF(折旧码!B:B,以前年度!X346)=1</f>
        <v>0</v>
      </c>
      <c r="AX346" s="5" t="b">
        <f t="shared" si="59"/>
        <v>0</v>
      </c>
      <c r="AY346" s="59" t="e">
        <f>IF(((2015-LEFT(AD346,4))*12+12-MID(AD346,5,2)+1)/(Z346*12+AB346)&gt;1,AF346*(1-VLOOKUP(X346,折旧码!B:D,3,FALSE)),AF346*(1-VLOOKUP(X346,折旧码!B:D,3,FALSE))*((2015-LEFT(AD346,4))*12+12-MID(AD346,5,2)+1)/(Z346*12+AB346))</f>
        <v>#VALUE!</v>
      </c>
      <c r="AZ346" s="60" t="e">
        <f t="shared" si="60"/>
        <v>#VALUE!</v>
      </c>
      <c r="BA346" s="5" t="e">
        <f>IF(((2015-LEFT(AD346,4))*12+12-MID(AD346,5,2)+1)/(Z346*12+AB346)&gt;1,0, AF346*(1-VLOOKUP(X346,折旧码!B:D,3,FALSE))*(12/(Z346*12+AB346)))</f>
        <v>#VALUE!</v>
      </c>
      <c r="BB346" s="2" t="e">
        <f t="shared" si="61"/>
        <v>#VALUE!</v>
      </c>
      <c r="BC346" s="2">
        <f t="shared" si="62"/>
        <v>0</v>
      </c>
      <c r="BD346" s="2" t="e">
        <f t="shared" si="63"/>
        <v>#VALUE!</v>
      </c>
      <c r="BE346" s="4" t="e">
        <f t="shared" si="64"/>
        <v>#VALUE!</v>
      </c>
      <c r="BF346" s="56" t="e">
        <f t="shared" si="65"/>
        <v>#VALUE!</v>
      </c>
      <c r="BG346" s="56" t="e">
        <f>IF(BE346="否",0,AF346*(1-VLOOKUP(X346,折旧码!B:D,3,FALSE))/BC346)</f>
        <v>#VALUE!</v>
      </c>
      <c r="BH346" s="56" t="e">
        <f t="shared" si="66"/>
        <v>#VALUE!</v>
      </c>
      <c r="BI346" s="4" t="e">
        <f>IF(OR(BE346="否",BC346&lt;=BD346),ROUND(AF346-ABS(AG346)-ABS(AI346)-AF346*VLOOKUP(X346,折旧码!B:D,3,FALSE),2)=0,ROUND(AF346-ABS(AG346)-ABS(AI346)-AF346*VLOOKUP(X346,折旧码!B:D,3,FALSE),2)&lt;&gt;0)</f>
        <v>#VALUE!</v>
      </c>
      <c r="BJ346" s="4" t="e">
        <f>ROUND(AF346-ABS(AG346)-ABS(AI346)-AF346*VLOOKUP(X346,折旧码!B:D,3,FALSE),2)</f>
        <v>#N/A</v>
      </c>
    </row>
    <row r="347" spans="1:62" ht="17.25" x14ac:dyDescent="0.35">
      <c r="A347" s="3"/>
      <c r="B347" s="3"/>
      <c r="C347" s="3"/>
      <c r="D347" s="3"/>
      <c r="E347" s="3"/>
      <c r="F347" s="3"/>
      <c r="G347" s="3"/>
      <c r="H347" s="3"/>
      <c r="I347" s="9"/>
      <c r="J347" s="9"/>
      <c r="K347" s="1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15"/>
      <c r="AE347" s="15"/>
      <c r="AF347" s="3"/>
      <c r="AG347" s="3"/>
      <c r="AH347" s="3"/>
      <c r="AI347" s="3"/>
      <c r="AJ347" s="3"/>
      <c r="AK347" s="3"/>
      <c r="AL347" s="3"/>
      <c r="AM347" s="3"/>
      <c r="AN347" s="4" t="b">
        <f>COUNTIF(资产分类!B:B,以前年度!A347)=1</f>
        <v>0</v>
      </c>
      <c r="AO347" s="4" t="b">
        <f>COUNTIF(单位编码!C:C,H347)=1</f>
        <v>0</v>
      </c>
      <c r="AP347" s="4" t="e">
        <f t="shared" si="67"/>
        <v>#VALUE!</v>
      </c>
      <c r="AQ347" s="4" t="b">
        <f>COUNTIF(业务范围!B:B,以前年度!L347)=1</f>
        <v>0</v>
      </c>
      <c r="AR347" s="4" t="b">
        <f>COUNTIF(成本中心!B:B,以前年度!M347)=1</f>
        <v>0</v>
      </c>
      <c r="AS347" s="4" t="b">
        <f>COUNTIF(成本中心!B:B,以前年度!N347)=1</f>
        <v>0</v>
      </c>
      <c r="AT347" s="4" t="b">
        <f>COUNTIF(资产状态!B:B,Q347)=1</f>
        <v>0</v>
      </c>
      <c r="AU347" s="4" t="b">
        <f>COUNTIF(资产增加、减少方式!B:C,以前年度!R347)=1</f>
        <v>0</v>
      </c>
      <c r="AV347" s="4" t="b">
        <f t="shared" si="68"/>
        <v>1</v>
      </c>
      <c r="AW347" s="4" t="b">
        <f>COUNTIF(折旧码!B:B,以前年度!X347)=1</f>
        <v>0</v>
      </c>
      <c r="AX347" s="5" t="b">
        <f t="shared" si="59"/>
        <v>0</v>
      </c>
      <c r="AY347" s="59" t="e">
        <f>IF(((2015-LEFT(AD347,4))*12+12-MID(AD347,5,2)+1)/(Z347*12+AB347)&gt;1,AF347*(1-VLOOKUP(X347,折旧码!B:D,3,FALSE)),AF347*(1-VLOOKUP(X347,折旧码!B:D,3,FALSE))*((2015-LEFT(AD347,4))*12+12-MID(AD347,5,2)+1)/(Z347*12+AB347))</f>
        <v>#VALUE!</v>
      </c>
      <c r="AZ347" s="60" t="e">
        <f t="shared" si="60"/>
        <v>#VALUE!</v>
      </c>
      <c r="BA347" s="5" t="e">
        <f>IF(((2015-LEFT(AD347,4))*12+12-MID(AD347,5,2)+1)/(Z347*12+AB347)&gt;1,0, AF347*(1-VLOOKUP(X347,折旧码!B:D,3,FALSE))*(12/(Z347*12+AB347)))</f>
        <v>#VALUE!</v>
      </c>
      <c r="BB347" s="2" t="e">
        <f t="shared" si="61"/>
        <v>#VALUE!</v>
      </c>
      <c r="BC347" s="2">
        <f t="shared" si="62"/>
        <v>0</v>
      </c>
      <c r="BD347" s="2" t="e">
        <f t="shared" si="63"/>
        <v>#VALUE!</v>
      </c>
      <c r="BE347" s="4" t="e">
        <f t="shared" si="64"/>
        <v>#VALUE!</v>
      </c>
      <c r="BF347" s="56" t="e">
        <f t="shared" si="65"/>
        <v>#VALUE!</v>
      </c>
      <c r="BG347" s="56" t="e">
        <f>IF(BE347="否",0,AF347*(1-VLOOKUP(X347,折旧码!B:D,3,FALSE))/BC347)</f>
        <v>#VALUE!</v>
      </c>
      <c r="BH347" s="56" t="e">
        <f t="shared" si="66"/>
        <v>#VALUE!</v>
      </c>
      <c r="BI347" s="4" t="e">
        <f>IF(OR(BE347="否",BC347&lt;=BD347),ROUND(AF347-ABS(AG347)-ABS(AI347)-AF347*VLOOKUP(X347,折旧码!B:D,3,FALSE),2)=0,ROUND(AF347-ABS(AG347)-ABS(AI347)-AF347*VLOOKUP(X347,折旧码!B:D,3,FALSE),2)&lt;&gt;0)</f>
        <v>#VALUE!</v>
      </c>
      <c r="BJ347" s="4" t="e">
        <f>ROUND(AF347-ABS(AG347)-ABS(AI347)-AF347*VLOOKUP(X347,折旧码!B:D,3,FALSE),2)</f>
        <v>#N/A</v>
      </c>
    </row>
    <row r="348" spans="1:62" ht="17.25" x14ac:dyDescent="0.35">
      <c r="A348" s="3"/>
      <c r="B348" s="3"/>
      <c r="C348" s="3"/>
      <c r="D348" s="3"/>
      <c r="E348" s="3"/>
      <c r="F348" s="3"/>
      <c r="G348" s="3"/>
      <c r="H348" s="3"/>
      <c r="I348" s="9"/>
      <c r="J348" s="9"/>
      <c r="K348" s="1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15"/>
      <c r="AE348" s="15"/>
      <c r="AF348" s="3"/>
      <c r="AG348" s="3"/>
      <c r="AH348" s="3"/>
      <c r="AI348" s="3"/>
      <c r="AJ348" s="3"/>
      <c r="AK348" s="3"/>
      <c r="AL348" s="3"/>
      <c r="AM348" s="3"/>
      <c r="AN348" s="4" t="b">
        <f>COUNTIF(资产分类!B:B,以前年度!A348)=1</f>
        <v>0</v>
      </c>
      <c r="AO348" s="4" t="b">
        <f>COUNTIF(单位编码!C:C,H348)=1</f>
        <v>0</v>
      </c>
      <c r="AP348" s="4" t="e">
        <f t="shared" si="67"/>
        <v>#VALUE!</v>
      </c>
      <c r="AQ348" s="4" t="b">
        <f>COUNTIF(业务范围!B:B,以前年度!L348)=1</f>
        <v>0</v>
      </c>
      <c r="AR348" s="4" t="b">
        <f>COUNTIF(成本中心!B:B,以前年度!M348)=1</f>
        <v>0</v>
      </c>
      <c r="AS348" s="4" t="b">
        <f>COUNTIF(成本中心!B:B,以前年度!N348)=1</f>
        <v>0</v>
      </c>
      <c r="AT348" s="4" t="b">
        <f>COUNTIF(资产状态!B:B,Q348)=1</f>
        <v>0</v>
      </c>
      <c r="AU348" s="4" t="b">
        <f>COUNTIF(资产增加、减少方式!B:C,以前年度!R348)=1</f>
        <v>0</v>
      </c>
      <c r="AV348" s="4" t="b">
        <f t="shared" si="68"/>
        <v>1</v>
      </c>
      <c r="AW348" s="4" t="b">
        <f>COUNTIF(折旧码!B:B,以前年度!X348)=1</f>
        <v>0</v>
      </c>
      <c r="AX348" s="5" t="b">
        <f t="shared" si="59"/>
        <v>0</v>
      </c>
      <c r="AY348" s="59" t="e">
        <f>IF(((2015-LEFT(AD348,4))*12+12-MID(AD348,5,2)+1)/(Z348*12+AB348)&gt;1,AF348*(1-VLOOKUP(X348,折旧码!B:D,3,FALSE)),AF348*(1-VLOOKUP(X348,折旧码!B:D,3,FALSE))*((2015-LEFT(AD348,4))*12+12-MID(AD348,5,2)+1)/(Z348*12+AB348))</f>
        <v>#VALUE!</v>
      </c>
      <c r="AZ348" s="60" t="e">
        <f t="shared" si="60"/>
        <v>#VALUE!</v>
      </c>
      <c r="BA348" s="5" t="e">
        <f>IF(((2015-LEFT(AD348,4))*12+12-MID(AD348,5,2)+1)/(Z348*12+AB348)&gt;1,0, AF348*(1-VLOOKUP(X348,折旧码!B:D,3,FALSE))*(12/(Z348*12+AB348)))</f>
        <v>#VALUE!</v>
      </c>
      <c r="BB348" s="2" t="e">
        <f t="shared" si="61"/>
        <v>#VALUE!</v>
      </c>
      <c r="BC348" s="2">
        <f t="shared" si="62"/>
        <v>0</v>
      </c>
      <c r="BD348" s="2" t="e">
        <f t="shared" si="63"/>
        <v>#VALUE!</v>
      </c>
      <c r="BE348" s="4" t="e">
        <f t="shared" si="64"/>
        <v>#VALUE!</v>
      </c>
      <c r="BF348" s="56" t="e">
        <f t="shared" si="65"/>
        <v>#VALUE!</v>
      </c>
      <c r="BG348" s="56" t="e">
        <f>IF(BE348="否",0,AF348*(1-VLOOKUP(X348,折旧码!B:D,3,FALSE))/BC348)</f>
        <v>#VALUE!</v>
      </c>
      <c r="BH348" s="56" t="e">
        <f t="shared" si="66"/>
        <v>#VALUE!</v>
      </c>
      <c r="BI348" s="4" t="e">
        <f>IF(OR(BE348="否",BC348&lt;=BD348),ROUND(AF348-ABS(AG348)-ABS(AI348)-AF348*VLOOKUP(X348,折旧码!B:D,3,FALSE),2)=0,ROUND(AF348-ABS(AG348)-ABS(AI348)-AF348*VLOOKUP(X348,折旧码!B:D,3,FALSE),2)&lt;&gt;0)</f>
        <v>#VALUE!</v>
      </c>
      <c r="BJ348" s="4" t="e">
        <f>ROUND(AF348-ABS(AG348)-ABS(AI348)-AF348*VLOOKUP(X348,折旧码!B:D,3,FALSE),2)</f>
        <v>#N/A</v>
      </c>
    </row>
    <row r="349" spans="1:62" ht="17.25" x14ac:dyDescent="0.35">
      <c r="A349" s="3"/>
      <c r="B349" s="3"/>
      <c r="C349" s="3"/>
      <c r="D349" s="3"/>
      <c r="E349" s="3"/>
      <c r="F349" s="3"/>
      <c r="G349" s="3"/>
      <c r="H349" s="3"/>
      <c r="I349" s="9"/>
      <c r="J349" s="9"/>
      <c r="K349" s="1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15"/>
      <c r="AE349" s="15"/>
      <c r="AF349" s="3"/>
      <c r="AG349" s="3"/>
      <c r="AH349" s="3"/>
      <c r="AI349" s="3"/>
      <c r="AJ349" s="3"/>
      <c r="AK349" s="3"/>
      <c r="AL349" s="3"/>
      <c r="AM349" s="3"/>
      <c r="AN349" s="4" t="b">
        <f>COUNTIF(资产分类!B:B,以前年度!A349)=1</f>
        <v>0</v>
      </c>
      <c r="AO349" s="4" t="b">
        <f>COUNTIF(单位编码!C:C,H349)=1</f>
        <v>0</v>
      </c>
      <c r="AP349" s="4" t="e">
        <f t="shared" si="67"/>
        <v>#VALUE!</v>
      </c>
      <c r="AQ349" s="4" t="b">
        <f>COUNTIF(业务范围!B:B,以前年度!L349)=1</f>
        <v>0</v>
      </c>
      <c r="AR349" s="4" t="b">
        <f>COUNTIF(成本中心!B:B,以前年度!M349)=1</f>
        <v>0</v>
      </c>
      <c r="AS349" s="4" t="b">
        <f>COUNTIF(成本中心!B:B,以前年度!N349)=1</f>
        <v>0</v>
      </c>
      <c r="AT349" s="4" t="b">
        <f>COUNTIF(资产状态!B:B,Q349)=1</f>
        <v>0</v>
      </c>
      <c r="AU349" s="4" t="b">
        <f>COUNTIF(资产增加、减少方式!B:C,以前年度!R349)=1</f>
        <v>0</v>
      </c>
      <c r="AV349" s="4" t="b">
        <f t="shared" si="68"/>
        <v>1</v>
      </c>
      <c r="AW349" s="4" t="b">
        <f>COUNTIF(折旧码!B:B,以前年度!X349)=1</f>
        <v>0</v>
      </c>
      <c r="AX349" s="5" t="b">
        <f t="shared" si="59"/>
        <v>0</v>
      </c>
      <c r="AY349" s="59" t="e">
        <f>IF(((2015-LEFT(AD349,4))*12+12-MID(AD349,5,2)+1)/(Z349*12+AB349)&gt;1,AF349*(1-VLOOKUP(X349,折旧码!B:D,3,FALSE)),AF349*(1-VLOOKUP(X349,折旧码!B:D,3,FALSE))*((2015-LEFT(AD349,4))*12+12-MID(AD349,5,2)+1)/(Z349*12+AB349))</f>
        <v>#VALUE!</v>
      </c>
      <c r="AZ349" s="60" t="e">
        <f t="shared" si="60"/>
        <v>#VALUE!</v>
      </c>
      <c r="BA349" s="5" t="e">
        <f>IF(((2015-LEFT(AD349,4))*12+12-MID(AD349,5,2)+1)/(Z349*12+AB349)&gt;1,0, AF349*(1-VLOOKUP(X349,折旧码!B:D,3,FALSE))*(12/(Z349*12+AB349)))</f>
        <v>#VALUE!</v>
      </c>
      <c r="BB349" s="2" t="e">
        <f t="shared" si="61"/>
        <v>#VALUE!</v>
      </c>
      <c r="BC349" s="2">
        <f t="shared" si="62"/>
        <v>0</v>
      </c>
      <c r="BD349" s="2" t="e">
        <f t="shared" si="63"/>
        <v>#VALUE!</v>
      </c>
      <c r="BE349" s="4" t="e">
        <f t="shared" si="64"/>
        <v>#VALUE!</v>
      </c>
      <c r="BF349" s="56" t="e">
        <f t="shared" si="65"/>
        <v>#VALUE!</v>
      </c>
      <c r="BG349" s="56" t="e">
        <f>IF(BE349="否",0,AF349*(1-VLOOKUP(X349,折旧码!B:D,3,FALSE))/BC349)</f>
        <v>#VALUE!</v>
      </c>
      <c r="BH349" s="56" t="e">
        <f t="shared" si="66"/>
        <v>#VALUE!</v>
      </c>
      <c r="BI349" s="4" t="e">
        <f>IF(OR(BE349="否",BC349&lt;=BD349),ROUND(AF349-ABS(AG349)-ABS(AI349)-AF349*VLOOKUP(X349,折旧码!B:D,3,FALSE),2)=0,ROUND(AF349-ABS(AG349)-ABS(AI349)-AF349*VLOOKUP(X349,折旧码!B:D,3,FALSE),2)&lt;&gt;0)</f>
        <v>#VALUE!</v>
      </c>
      <c r="BJ349" s="4" t="e">
        <f>ROUND(AF349-ABS(AG349)-ABS(AI349)-AF349*VLOOKUP(X349,折旧码!B:D,3,FALSE),2)</f>
        <v>#N/A</v>
      </c>
    </row>
    <row r="350" spans="1:62" ht="17.25" x14ac:dyDescent="0.35">
      <c r="A350" s="3"/>
      <c r="B350" s="3"/>
      <c r="C350" s="3"/>
      <c r="D350" s="3"/>
      <c r="E350" s="3"/>
      <c r="F350" s="3"/>
      <c r="G350" s="3"/>
      <c r="H350" s="3"/>
      <c r="I350" s="9"/>
      <c r="J350" s="9"/>
      <c r="K350" s="1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15"/>
      <c r="AE350" s="15"/>
      <c r="AF350" s="3"/>
      <c r="AG350" s="3"/>
      <c r="AH350" s="3"/>
      <c r="AI350" s="3"/>
      <c r="AJ350" s="3"/>
      <c r="AK350" s="3"/>
      <c r="AL350" s="3"/>
      <c r="AM350" s="3"/>
      <c r="AN350" s="4" t="b">
        <f>COUNTIF(资产分类!B:B,以前年度!A350)=1</f>
        <v>0</v>
      </c>
      <c r="AO350" s="4" t="b">
        <f>COUNTIF(单位编码!C:C,H350)=1</f>
        <v>0</v>
      </c>
      <c r="AP350" s="4" t="e">
        <f t="shared" si="67"/>
        <v>#VALUE!</v>
      </c>
      <c r="AQ350" s="4" t="b">
        <f>COUNTIF(业务范围!B:B,以前年度!L350)=1</f>
        <v>0</v>
      </c>
      <c r="AR350" s="4" t="b">
        <f>COUNTIF(成本中心!B:B,以前年度!M350)=1</f>
        <v>0</v>
      </c>
      <c r="AS350" s="4" t="b">
        <f>COUNTIF(成本中心!B:B,以前年度!N350)=1</f>
        <v>0</v>
      </c>
      <c r="AT350" s="4" t="b">
        <f>COUNTIF(资产状态!B:B,Q350)=1</f>
        <v>0</v>
      </c>
      <c r="AU350" s="4" t="b">
        <f>COUNTIF(资产增加、减少方式!B:C,以前年度!R350)=1</f>
        <v>0</v>
      </c>
      <c r="AV350" s="4" t="b">
        <f t="shared" si="68"/>
        <v>1</v>
      </c>
      <c r="AW350" s="4" t="b">
        <f>COUNTIF(折旧码!B:B,以前年度!X350)=1</f>
        <v>0</v>
      </c>
      <c r="AX350" s="5" t="b">
        <f t="shared" si="59"/>
        <v>0</v>
      </c>
      <c r="AY350" s="59" t="e">
        <f>IF(((2015-LEFT(AD350,4))*12+12-MID(AD350,5,2)+1)/(Z350*12+AB350)&gt;1,AF350*(1-VLOOKUP(X350,折旧码!B:D,3,FALSE)),AF350*(1-VLOOKUP(X350,折旧码!B:D,3,FALSE))*((2015-LEFT(AD350,4))*12+12-MID(AD350,5,2)+1)/(Z350*12+AB350))</f>
        <v>#VALUE!</v>
      </c>
      <c r="AZ350" s="60" t="e">
        <f t="shared" si="60"/>
        <v>#VALUE!</v>
      </c>
      <c r="BA350" s="5" t="e">
        <f>IF(((2015-LEFT(AD350,4))*12+12-MID(AD350,5,2)+1)/(Z350*12+AB350)&gt;1,0, AF350*(1-VLOOKUP(X350,折旧码!B:D,3,FALSE))*(12/(Z350*12+AB350)))</f>
        <v>#VALUE!</v>
      </c>
      <c r="BB350" s="2" t="e">
        <f t="shared" si="61"/>
        <v>#VALUE!</v>
      </c>
      <c r="BC350" s="2">
        <f t="shared" si="62"/>
        <v>0</v>
      </c>
      <c r="BD350" s="2" t="e">
        <f t="shared" si="63"/>
        <v>#VALUE!</v>
      </c>
      <c r="BE350" s="4" t="e">
        <f t="shared" si="64"/>
        <v>#VALUE!</v>
      </c>
      <c r="BF350" s="56" t="e">
        <f t="shared" si="65"/>
        <v>#VALUE!</v>
      </c>
      <c r="BG350" s="56" t="e">
        <f>IF(BE350="否",0,AF350*(1-VLOOKUP(X350,折旧码!B:D,3,FALSE))/BC350)</f>
        <v>#VALUE!</v>
      </c>
      <c r="BH350" s="56" t="e">
        <f t="shared" si="66"/>
        <v>#VALUE!</v>
      </c>
      <c r="BI350" s="4" t="e">
        <f>IF(OR(BE350="否",BC350&lt;=BD350),ROUND(AF350-ABS(AG350)-ABS(AI350)-AF350*VLOOKUP(X350,折旧码!B:D,3,FALSE),2)=0,ROUND(AF350-ABS(AG350)-ABS(AI350)-AF350*VLOOKUP(X350,折旧码!B:D,3,FALSE),2)&lt;&gt;0)</f>
        <v>#VALUE!</v>
      </c>
      <c r="BJ350" s="4" t="e">
        <f>ROUND(AF350-ABS(AG350)-ABS(AI350)-AF350*VLOOKUP(X350,折旧码!B:D,3,FALSE),2)</f>
        <v>#N/A</v>
      </c>
    </row>
    <row r="351" spans="1:62" ht="17.25" x14ac:dyDescent="0.35">
      <c r="A351" s="3"/>
      <c r="B351" s="3"/>
      <c r="C351" s="3"/>
      <c r="D351" s="3"/>
      <c r="E351" s="3"/>
      <c r="F351" s="3"/>
      <c r="G351" s="3"/>
      <c r="H351" s="3"/>
      <c r="I351" s="9"/>
      <c r="J351" s="9"/>
      <c r="K351" s="1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15"/>
      <c r="AE351" s="15"/>
      <c r="AF351" s="3"/>
      <c r="AG351" s="3"/>
      <c r="AH351" s="3"/>
      <c r="AI351" s="3"/>
      <c r="AJ351" s="3"/>
      <c r="AK351" s="3"/>
      <c r="AL351" s="3"/>
      <c r="AM351" s="3"/>
      <c r="AN351" s="4" t="b">
        <f>COUNTIF(资产分类!B:B,以前年度!A351)=1</f>
        <v>0</v>
      </c>
      <c r="AO351" s="4" t="b">
        <f>COUNTIF(单位编码!C:C,H351)=1</f>
        <v>0</v>
      </c>
      <c r="AP351" s="4" t="e">
        <f t="shared" si="67"/>
        <v>#VALUE!</v>
      </c>
      <c r="AQ351" s="4" t="b">
        <f>COUNTIF(业务范围!B:B,以前年度!L351)=1</f>
        <v>0</v>
      </c>
      <c r="AR351" s="4" t="b">
        <f>COUNTIF(成本中心!B:B,以前年度!M351)=1</f>
        <v>0</v>
      </c>
      <c r="AS351" s="4" t="b">
        <f>COUNTIF(成本中心!B:B,以前年度!N351)=1</f>
        <v>0</v>
      </c>
      <c r="AT351" s="4" t="b">
        <f>COUNTIF(资产状态!B:B,Q351)=1</f>
        <v>0</v>
      </c>
      <c r="AU351" s="4" t="b">
        <f>COUNTIF(资产增加、减少方式!B:C,以前年度!R351)=1</f>
        <v>0</v>
      </c>
      <c r="AV351" s="4" t="b">
        <f t="shared" si="68"/>
        <v>1</v>
      </c>
      <c r="AW351" s="4" t="b">
        <f>COUNTIF(折旧码!B:B,以前年度!X351)=1</f>
        <v>0</v>
      </c>
      <c r="AX351" s="5" t="b">
        <f t="shared" si="59"/>
        <v>0</v>
      </c>
      <c r="AY351" s="59" t="e">
        <f>IF(((2015-LEFT(AD351,4))*12+12-MID(AD351,5,2)+1)/(Z351*12+AB351)&gt;1,AF351*(1-VLOOKUP(X351,折旧码!B:D,3,FALSE)),AF351*(1-VLOOKUP(X351,折旧码!B:D,3,FALSE))*((2015-LEFT(AD351,4))*12+12-MID(AD351,5,2)+1)/(Z351*12+AB351))</f>
        <v>#VALUE!</v>
      </c>
      <c r="AZ351" s="60" t="e">
        <f t="shared" si="60"/>
        <v>#VALUE!</v>
      </c>
      <c r="BA351" s="5" t="e">
        <f>IF(((2015-LEFT(AD351,4))*12+12-MID(AD351,5,2)+1)/(Z351*12+AB351)&gt;1,0, AF351*(1-VLOOKUP(X351,折旧码!B:D,3,FALSE))*(12/(Z351*12+AB351)))</f>
        <v>#VALUE!</v>
      </c>
      <c r="BB351" s="2" t="e">
        <f t="shared" si="61"/>
        <v>#VALUE!</v>
      </c>
      <c r="BC351" s="2">
        <f t="shared" si="62"/>
        <v>0</v>
      </c>
      <c r="BD351" s="2" t="e">
        <f t="shared" si="63"/>
        <v>#VALUE!</v>
      </c>
      <c r="BE351" s="4" t="e">
        <f t="shared" si="64"/>
        <v>#VALUE!</v>
      </c>
      <c r="BF351" s="56" t="e">
        <f t="shared" si="65"/>
        <v>#VALUE!</v>
      </c>
      <c r="BG351" s="56" t="e">
        <f>IF(BE351="否",0,AF351*(1-VLOOKUP(X351,折旧码!B:D,3,FALSE))/BC351)</f>
        <v>#VALUE!</v>
      </c>
      <c r="BH351" s="56" t="e">
        <f t="shared" si="66"/>
        <v>#VALUE!</v>
      </c>
      <c r="BI351" s="4" t="e">
        <f>IF(OR(BE351="否",BC351&lt;=BD351),ROUND(AF351-ABS(AG351)-ABS(AI351)-AF351*VLOOKUP(X351,折旧码!B:D,3,FALSE),2)=0,ROUND(AF351-ABS(AG351)-ABS(AI351)-AF351*VLOOKUP(X351,折旧码!B:D,3,FALSE),2)&lt;&gt;0)</f>
        <v>#VALUE!</v>
      </c>
      <c r="BJ351" s="4" t="e">
        <f>ROUND(AF351-ABS(AG351)-ABS(AI351)-AF351*VLOOKUP(X351,折旧码!B:D,3,FALSE),2)</f>
        <v>#N/A</v>
      </c>
    </row>
    <row r="352" spans="1:62" ht="17.25" x14ac:dyDescent="0.35">
      <c r="A352" s="3"/>
      <c r="B352" s="3"/>
      <c r="C352" s="3"/>
      <c r="D352" s="3"/>
      <c r="E352" s="3"/>
      <c r="F352" s="3"/>
      <c r="G352" s="3"/>
      <c r="H352" s="3"/>
      <c r="I352" s="9"/>
      <c r="J352" s="9"/>
      <c r="K352" s="1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15"/>
      <c r="AE352" s="15"/>
      <c r="AF352" s="3"/>
      <c r="AG352" s="3"/>
      <c r="AH352" s="3"/>
      <c r="AI352" s="3"/>
      <c r="AJ352" s="3"/>
      <c r="AK352" s="3"/>
      <c r="AL352" s="3"/>
      <c r="AM352" s="3"/>
      <c r="AN352" s="4" t="b">
        <f>COUNTIF(资产分类!B:B,以前年度!A352)=1</f>
        <v>0</v>
      </c>
      <c r="AO352" s="4" t="b">
        <f>COUNTIF(单位编码!C:C,H352)=1</f>
        <v>0</v>
      </c>
      <c r="AP352" s="4" t="e">
        <f t="shared" si="67"/>
        <v>#VALUE!</v>
      </c>
      <c r="AQ352" s="4" t="b">
        <f>COUNTIF(业务范围!B:B,以前年度!L352)=1</f>
        <v>0</v>
      </c>
      <c r="AR352" s="4" t="b">
        <f>COUNTIF(成本中心!B:B,以前年度!M352)=1</f>
        <v>0</v>
      </c>
      <c r="AS352" s="4" t="b">
        <f>COUNTIF(成本中心!B:B,以前年度!N352)=1</f>
        <v>0</v>
      </c>
      <c r="AT352" s="4" t="b">
        <f>COUNTIF(资产状态!B:B,Q352)=1</f>
        <v>0</v>
      </c>
      <c r="AU352" s="4" t="b">
        <f>COUNTIF(资产增加、减少方式!B:C,以前年度!R352)=1</f>
        <v>0</v>
      </c>
      <c r="AV352" s="4" t="b">
        <f t="shared" si="68"/>
        <v>1</v>
      </c>
      <c r="AW352" s="4" t="b">
        <f>COUNTIF(折旧码!B:B,以前年度!X352)=1</f>
        <v>0</v>
      </c>
      <c r="AX352" s="5" t="b">
        <f t="shared" si="59"/>
        <v>0</v>
      </c>
      <c r="AY352" s="59" t="e">
        <f>IF(((2015-LEFT(AD352,4))*12+12-MID(AD352,5,2)+1)/(Z352*12+AB352)&gt;1,AF352*(1-VLOOKUP(X352,折旧码!B:D,3,FALSE)),AF352*(1-VLOOKUP(X352,折旧码!B:D,3,FALSE))*((2015-LEFT(AD352,4))*12+12-MID(AD352,5,2)+1)/(Z352*12+AB352))</f>
        <v>#VALUE!</v>
      </c>
      <c r="AZ352" s="60" t="e">
        <f t="shared" si="60"/>
        <v>#VALUE!</v>
      </c>
      <c r="BA352" s="5" t="e">
        <f>IF(((2015-LEFT(AD352,4))*12+12-MID(AD352,5,2)+1)/(Z352*12+AB352)&gt;1,0, AF352*(1-VLOOKUP(X352,折旧码!B:D,3,FALSE))*(12/(Z352*12+AB352)))</f>
        <v>#VALUE!</v>
      </c>
      <c r="BB352" s="2" t="e">
        <f t="shared" si="61"/>
        <v>#VALUE!</v>
      </c>
      <c r="BC352" s="2">
        <f t="shared" si="62"/>
        <v>0</v>
      </c>
      <c r="BD352" s="2" t="e">
        <f t="shared" si="63"/>
        <v>#VALUE!</v>
      </c>
      <c r="BE352" s="4" t="e">
        <f t="shared" si="64"/>
        <v>#VALUE!</v>
      </c>
      <c r="BF352" s="56" t="e">
        <f t="shared" si="65"/>
        <v>#VALUE!</v>
      </c>
      <c r="BG352" s="56" t="e">
        <f>IF(BE352="否",0,AF352*(1-VLOOKUP(X352,折旧码!B:D,3,FALSE))/BC352)</f>
        <v>#VALUE!</v>
      </c>
      <c r="BH352" s="56" t="e">
        <f t="shared" si="66"/>
        <v>#VALUE!</v>
      </c>
      <c r="BI352" s="4" t="e">
        <f>IF(OR(BE352="否",BC352&lt;=BD352),ROUND(AF352-ABS(AG352)-ABS(AI352)-AF352*VLOOKUP(X352,折旧码!B:D,3,FALSE),2)=0,ROUND(AF352-ABS(AG352)-ABS(AI352)-AF352*VLOOKUP(X352,折旧码!B:D,3,FALSE),2)&lt;&gt;0)</f>
        <v>#VALUE!</v>
      </c>
      <c r="BJ352" s="4" t="e">
        <f>ROUND(AF352-ABS(AG352)-ABS(AI352)-AF352*VLOOKUP(X352,折旧码!B:D,3,FALSE),2)</f>
        <v>#N/A</v>
      </c>
    </row>
    <row r="353" spans="1:62" ht="17.25" x14ac:dyDescent="0.35">
      <c r="A353" s="3"/>
      <c r="B353" s="3"/>
      <c r="C353" s="3"/>
      <c r="D353" s="3"/>
      <c r="E353" s="3"/>
      <c r="F353" s="3"/>
      <c r="G353" s="3"/>
      <c r="H353" s="3"/>
      <c r="I353" s="9"/>
      <c r="J353" s="9"/>
      <c r="K353" s="1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15"/>
      <c r="AE353" s="15"/>
      <c r="AF353" s="3"/>
      <c r="AG353" s="3"/>
      <c r="AH353" s="3"/>
      <c r="AI353" s="3"/>
      <c r="AJ353" s="3"/>
      <c r="AK353" s="3"/>
      <c r="AL353" s="3"/>
      <c r="AM353" s="3"/>
      <c r="AN353" s="4" t="b">
        <f>COUNTIF(资产分类!B:B,以前年度!A353)=1</f>
        <v>0</v>
      </c>
      <c r="AO353" s="4" t="b">
        <f>COUNTIF(单位编码!C:C,H353)=1</f>
        <v>0</v>
      </c>
      <c r="AP353" s="4" t="e">
        <f t="shared" si="67"/>
        <v>#VALUE!</v>
      </c>
      <c r="AQ353" s="4" t="b">
        <f>COUNTIF(业务范围!B:B,以前年度!L353)=1</f>
        <v>0</v>
      </c>
      <c r="AR353" s="4" t="b">
        <f>COUNTIF(成本中心!B:B,以前年度!M353)=1</f>
        <v>0</v>
      </c>
      <c r="AS353" s="4" t="b">
        <f>COUNTIF(成本中心!B:B,以前年度!N353)=1</f>
        <v>0</v>
      </c>
      <c r="AT353" s="4" t="b">
        <f>COUNTIF(资产状态!B:B,Q353)=1</f>
        <v>0</v>
      </c>
      <c r="AU353" s="4" t="b">
        <f>COUNTIF(资产增加、减少方式!B:C,以前年度!R353)=1</f>
        <v>0</v>
      </c>
      <c r="AV353" s="4" t="b">
        <f t="shared" si="68"/>
        <v>1</v>
      </c>
      <c r="AW353" s="4" t="b">
        <f>COUNTIF(折旧码!B:B,以前年度!X353)=1</f>
        <v>0</v>
      </c>
      <c r="AX353" s="5" t="b">
        <f t="shared" si="59"/>
        <v>0</v>
      </c>
      <c r="AY353" s="59" t="e">
        <f>IF(((2015-LEFT(AD353,4))*12+12-MID(AD353,5,2)+1)/(Z353*12+AB353)&gt;1,AF353*(1-VLOOKUP(X353,折旧码!B:D,3,FALSE)),AF353*(1-VLOOKUP(X353,折旧码!B:D,3,FALSE))*((2015-LEFT(AD353,4))*12+12-MID(AD353,5,2)+1)/(Z353*12+AB353))</f>
        <v>#VALUE!</v>
      </c>
      <c r="AZ353" s="60" t="e">
        <f t="shared" si="60"/>
        <v>#VALUE!</v>
      </c>
      <c r="BA353" s="5" t="e">
        <f>IF(((2015-LEFT(AD353,4))*12+12-MID(AD353,5,2)+1)/(Z353*12+AB353)&gt;1,0, AF353*(1-VLOOKUP(X353,折旧码!B:D,3,FALSE))*(12/(Z353*12+AB353)))</f>
        <v>#VALUE!</v>
      </c>
      <c r="BB353" s="2" t="e">
        <f t="shared" si="61"/>
        <v>#VALUE!</v>
      </c>
      <c r="BC353" s="2">
        <f t="shared" si="62"/>
        <v>0</v>
      </c>
      <c r="BD353" s="2" t="e">
        <f t="shared" si="63"/>
        <v>#VALUE!</v>
      </c>
      <c r="BE353" s="4" t="e">
        <f t="shared" si="64"/>
        <v>#VALUE!</v>
      </c>
      <c r="BF353" s="56" t="e">
        <f t="shared" si="65"/>
        <v>#VALUE!</v>
      </c>
      <c r="BG353" s="56" t="e">
        <f>IF(BE353="否",0,AF353*(1-VLOOKUP(X353,折旧码!B:D,3,FALSE))/BC353)</f>
        <v>#VALUE!</v>
      </c>
      <c r="BH353" s="56" t="e">
        <f t="shared" si="66"/>
        <v>#VALUE!</v>
      </c>
      <c r="BI353" s="4" t="e">
        <f>IF(OR(BE353="否",BC353&lt;=BD353),ROUND(AF353-ABS(AG353)-ABS(AI353)-AF353*VLOOKUP(X353,折旧码!B:D,3,FALSE),2)=0,ROUND(AF353-ABS(AG353)-ABS(AI353)-AF353*VLOOKUP(X353,折旧码!B:D,3,FALSE),2)&lt;&gt;0)</f>
        <v>#VALUE!</v>
      </c>
      <c r="BJ353" s="4" t="e">
        <f>ROUND(AF353-ABS(AG353)-ABS(AI353)-AF353*VLOOKUP(X353,折旧码!B:D,3,FALSE),2)</f>
        <v>#N/A</v>
      </c>
    </row>
    <row r="354" spans="1:62" ht="17.25" x14ac:dyDescent="0.35">
      <c r="A354" s="3"/>
      <c r="B354" s="3"/>
      <c r="C354" s="3"/>
      <c r="D354" s="3"/>
      <c r="E354" s="3"/>
      <c r="F354" s="3"/>
      <c r="G354" s="3"/>
      <c r="H354" s="3"/>
      <c r="I354" s="9"/>
      <c r="J354" s="9"/>
      <c r="K354" s="1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15"/>
      <c r="AE354" s="15"/>
      <c r="AF354" s="3"/>
      <c r="AG354" s="3"/>
      <c r="AH354" s="3"/>
      <c r="AI354" s="3"/>
      <c r="AJ354" s="3"/>
      <c r="AK354" s="3"/>
      <c r="AL354" s="3"/>
      <c r="AM354" s="3"/>
      <c r="AN354" s="4" t="b">
        <f>COUNTIF(资产分类!B:B,以前年度!A354)=1</f>
        <v>0</v>
      </c>
      <c r="AO354" s="4" t="b">
        <f>COUNTIF(单位编码!C:C,H354)=1</f>
        <v>0</v>
      </c>
      <c r="AP354" s="4" t="e">
        <f t="shared" si="67"/>
        <v>#VALUE!</v>
      </c>
      <c r="AQ354" s="4" t="b">
        <f>COUNTIF(业务范围!B:B,以前年度!L354)=1</f>
        <v>0</v>
      </c>
      <c r="AR354" s="4" t="b">
        <f>COUNTIF(成本中心!B:B,以前年度!M354)=1</f>
        <v>0</v>
      </c>
      <c r="AS354" s="4" t="b">
        <f>COUNTIF(成本中心!B:B,以前年度!N354)=1</f>
        <v>0</v>
      </c>
      <c r="AT354" s="4" t="b">
        <f>COUNTIF(资产状态!B:B,Q354)=1</f>
        <v>0</v>
      </c>
      <c r="AU354" s="4" t="b">
        <f>COUNTIF(资产增加、减少方式!B:C,以前年度!R354)=1</f>
        <v>0</v>
      </c>
      <c r="AV354" s="4" t="b">
        <f t="shared" si="68"/>
        <v>1</v>
      </c>
      <c r="AW354" s="4" t="b">
        <f>COUNTIF(折旧码!B:B,以前年度!X354)=1</f>
        <v>0</v>
      </c>
      <c r="AX354" s="5" t="b">
        <f t="shared" si="59"/>
        <v>0</v>
      </c>
      <c r="AY354" s="59" t="e">
        <f>IF(((2015-LEFT(AD354,4))*12+12-MID(AD354,5,2)+1)/(Z354*12+AB354)&gt;1,AF354*(1-VLOOKUP(X354,折旧码!B:D,3,FALSE)),AF354*(1-VLOOKUP(X354,折旧码!B:D,3,FALSE))*((2015-LEFT(AD354,4))*12+12-MID(AD354,5,2)+1)/(Z354*12+AB354))</f>
        <v>#VALUE!</v>
      </c>
      <c r="AZ354" s="60" t="e">
        <f t="shared" si="60"/>
        <v>#VALUE!</v>
      </c>
      <c r="BA354" s="5" t="e">
        <f>IF(((2015-LEFT(AD354,4))*12+12-MID(AD354,5,2)+1)/(Z354*12+AB354)&gt;1,0, AF354*(1-VLOOKUP(X354,折旧码!B:D,3,FALSE))*(12/(Z354*12+AB354)))</f>
        <v>#VALUE!</v>
      </c>
      <c r="BB354" s="2" t="e">
        <f t="shared" si="61"/>
        <v>#VALUE!</v>
      </c>
      <c r="BC354" s="2">
        <f t="shared" si="62"/>
        <v>0</v>
      </c>
      <c r="BD354" s="2" t="e">
        <f t="shared" si="63"/>
        <v>#VALUE!</v>
      </c>
      <c r="BE354" s="4" t="e">
        <f t="shared" si="64"/>
        <v>#VALUE!</v>
      </c>
      <c r="BF354" s="56" t="e">
        <f t="shared" si="65"/>
        <v>#VALUE!</v>
      </c>
      <c r="BG354" s="56" t="e">
        <f>IF(BE354="否",0,AF354*(1-VLOOKUP(X354,折旧码!B:D,3,FALSE))/BC354)</f>
        <v>#VALUE!</v>
      </c>
      <c r="BH354" s="56" t="e">
        <f t="shared" si="66"/>
        <v>#VALUE!</v>
      </c>
      <c r="BI354" s="4" t="e">
        <f>IF(OR(BE354="否",BC354&lt;=BD354),ROUND(AF354-ABS(AG354)-ABS(AI354)-AF354*VLOOKUP(X354,折旧码!B:D,3,FALSE),2)=0,ROUND(AF354-ABS(AG354)-ABS(AI354)-AF354*VLOOKUP(X354,折旧码!B:D,3,FALSE),2)&lt;&gt;0)</f>
        <v>#VALUE!</v>
      </c>
      <c r="BJ354" s="4" t="e">
        <f>ROUND(AF354-ABS(AG354)-ABS(AI354)-AF354*VLOOKUP(X354,折旧码!B:D,3,FALSE),2)</f>
        <v>#N/A</v>
      </c>
    </row>
    <row r="355" spans="1:62" ht="17.25" x14ac:dyDescent="0.35">
      <c r="A355" s="3"/>
      <c r="B355" s="3"/>
      <c r="C355" s="3"/>
      <c r="D355" s="3"/>
      <c r="E355" s="3"/>
      <c r="F355" s="3"/>
      <c r="G355" s="3"/>
      <c r="H355" s="3"/>
      <c r="I355" s="9"/>
      <c r="J355" s="9"/>
      <c r="K355" s="1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15"/>
      <c r="AE355" s="15"/>
      <c r="AF355" s="3"/>
      <c r="AG355" s="3"/>
      <c r="AH355" s="3"/>
      <c r="AI355" s="3"/>
      <c r="AJ355" s="3"/>
      <c r="AK355" s="3"/>
      <c r="AL355" s="3"/>
      <c r="AM355" s="3"/>
      <c r="AN355" s="4" t="b">
        <f>COUNTIF(资产分类!B:B,以前年度!A355)=1</f>
        <v>0</v>
      </c>
      <c r="AO355" s="4" t="b">
        <f>COUNTIF(单位编码!C:C,H355)=1</f>
        <v>0</v>
      </c>
      <c r="AP355" s="4" t="e">
        <f t="shared" si="67"/>
        <v>#VALUE!</v>
      </c>
      <c r="AQ355" s="4" t="b">
        <f>COUNTIF(业务范围!B:B,以前年度!L355)=1</f>
        <v>0</v>
      </c>
      <c r="AR355" s="4" t="b">
        <f>COUNTIF(成本中心!B:B,以前年度!M355)=1</f>
        <v>0</v>
      </c>
      <c r="AS355" s="4" t="b">
        <f>COUNTIF(成本中心!B:B,以前年度!N355)=1</f>
        <v>0</v>
      </c>
      <c r="AT355" s="4" t="b">
        <f>COUNTIF(资产状态!B:B,Q355)=1</f>
        <v>0</v>
      </c>
      <c r="AU355" s="4" t="b">
        <f>COUNTIF(资产增加、减少方式!B:C,以前年度!R355)=1</f>
        <v>0</v>
      </c>
      <c r="AV355" s="4" t="b">
        <f t="shared" si="68"/>
        <v>1</v>
      </c>
      <c r="AW355" s="4" t="b">
        <f>COUNTIF(折旧码!B:B,以前年度!X355)=1</f>
        <v>0</v>
      </c>
      <c r="AX355" s="5" t="b">
        <f t="shared" si="59"/>
        <v>0</v>
      </c>
      <c r="AY355" s="59" t="e">
        <f>IF(((2015-LEFT(AD355,4))*12+12-MID(AD355,5,2)+1)/(Z355*12+AB355)&gt;1,AF355*(1-VLOOKUP(X355,折旧码!B:D,3,FALSE)),AF355*(1-VLOOKUP(X355,折旧码!B:D,3,FALSE))*((2015-LEFT(AD355,4))*12+12-MID(AD355,5,2)+1)/(Z355*12+AB355))</f>
        <v>#VALUE!</v>
      </c>
      <c r="AZ355" s="60" t="e">
        <f t="shared" si="60"/>
        <v>#VALUE!</v>
      </c>
      <c r="BA355" s="5" t="e">
        <f>IF(((2015-LEFT(AD355,4))*12+12-MID(AD355,5,2)+1)/(Z355*12+AB355)&gt;1,0, AF355*(1-VLOOKUP(X355,折旧码!B:D,3,FALSE))*(12/(Z355*12+AB355)))</f>
        <v>#VALUE!</v>
      </c>
      <c r="BB355" s="2" t="e">
        <f t="shared" si="61"/>
        <v>#VALUE!</v>
      </c>
      <c r="BC355" s="2">
        <f t="shared" si="62"/>
        <v>0</v>
      </c>
      <c r="BD355" s="2" t="e">
        <f t="shared" si="63"/>
        <v>#VALUE!</v>
      </c>
      <c r="BE355" s="4" t="e">
        <f t="shared" si="64"/>
        <v>#VALUE!</v>
      </c>
      <c r="BF355" s="56" t="e">
        <f t="shared" si="65"/>
        <v>#VALUE!</v>
      </c>
      <c r="BG355" s="56" t="e">
        <f>IF(BE355="否",0,AF355*(1-VLOOKUP(X355,折旧码!B:D,3,FALSE))/BC355)</f>
        <v>#VALUE!</v>
      </c>
      <c r="BH355" s="56" t="e">
        <f t="shared" si="66"/>
        <v>#VALUE!</v>
      </c>
      <c r="BI355" s="4" t="e">
        <f>IF(OR(BE355="否",BC355&lt;=BD355),ROUND(AF355-ABS(AG355)-ABS(AI355)-AF355*VLOOKUP(X355,折旧码!B:D,3,FALSE),2)=0,ROUND(AF355-ABS(AG355)-ABS(AI355)-AF355*VLOOKUP(X355,折旧码!B:D,3,FALSE),2)&lt;&gt;0)</f>
        <v>#VALUE!</v>
      </c>
      <c r="BJ355" s="4" t="e">
        <f>ROUND(AF355-ABS(AG355)-ABS(AI355)-AF355*VLOOKUP(X355,折旧码!B:D,3,FALSE),2)</f>
        <v>#N/A</v>
      </c>
    </row>
    <row r="356" spans="1:62" ht="17.25" x14ac:dyDescent="0.35">
      <c r="A356" s="3"/>
      <c r="B356" s="3"/>
      <c r="C356" s="3"/>
      <c r="D356" s="3"/>
      <c r="E356" s="3"/>
      <c r="F356" s="3"/>
      <c r="G356" s="3"/>
      <c r="H356" s="3"/>
      <c r="I356" s="9"/>
      <c r="J356" s="9"/>
      <c r="K356" s="1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15"/>
      <c r="AE356" s="15"/>
      <c r="AF356" s="3"/>
      <c r="AG356" s="3"/>
      <c r="AH356" s="3"/>
      <c r="AI356" s="3"/>
      <c r="AJ356" s="3"/>
      <c r="AK356" s="3"/>
      <c r="AL356" s="3"/>
      <c r="AM356" s="3"/>
      <c r="AN356" s="4" t="b">
        <f>COUNTIF(资产分类!B:B,以前年度!A356)=1</f>
        <v>0</v>
      </c>
      <c r="AO356" s="4" t="b">
        <f>COUNTIF(单位编码!C:C,H356)=1</f>
        <v>0</v>
      </c>
      <c r="AP356" s="4" t="e">
        <f t="shared" si="67"/>
        <v>#VALUE!</v>
      </c>
      <c r="AQ356" s="4" t="b">
        <f>COUNTIF(业务范围!B:B,以前年度!L356)=1</f>
        <v>0</v>
      </c>
      <c r="AR356" s="4" t="b">
        <f>COUNTIF(成本中心!B:B,以前年度!M356)=1</f>
        <v>0</v>
      </c>
      <c r="AS356" s="4" t="b">
        <f>COUNTIF(成本中心!B:B,以前年度!N356)=1</f>
        <v>0</v>
      </c>
      <c r="AT356" s="4" t="b">
        <f>COUNTIF(资产状态!B:B,Q356)=1</f>
        <v>0</v>
      </c>
      <c r="AU356" s="4" t="b">
        <f>COUNTIF(资产增加、减少方式!B:C,以前年度!R356)=1</f>
        <v>0</v>
      </c>
      <c r="AV356" s="4" t="b">
        <f t="shared" si="68"/>
        <v>1</v>
      </c>
      <c r="AW356" s="4" t="b">
        <f>COUNTIF(折旧码!B:B,以前年度!X356)=1</f>
        <v>0</v>
      </c>
      <c r="AX356" s="5" t="b">
        <f t="shared" si="59"/>
        <v>0</v>
      </c>
      <c r="AY356" s="59" t="e">
        <f>IF(((2015-LEFT(AD356,4))*12+12-MID(AD356,5,2)+1)/(Z356*12+AB356)&gt;1,AF356*(1-VLOOKUP(X356,折旧码!B:D,3,FALSE)),AF356*(1-VLOOKUP(X356,折旧码!B:D,3,FALSE))*((2015-LEFT(AD356,4))*12+12-MID(AD356,5,2)+1)/(Z356*12+AB356))</f>
        <v>#VALUE!</v>
      </c>
      <c r="AZ356" s="60" t="e">
        <f t="shared" si="60"/>
        <v>#VALUE!</v>
      </c>
      <c r="BA356" s="5" t="e">
        <f>IF(((2015-LEFT(AD356,4))*12+12-MID(AD356,5,2)+1)/(Z356*12+AB356)&gt;1,0, AF356*(1-VLOOKUP(X356,折旧码!B:D,3,FALSE))*(12/(Z356*12+AB356)))</f>
        <v>#VALUE!</v>
      </c>
      <c r="BB356" s="2" t="e">
        <f t="shared" si="61"/>
        <v>#VALUE!</v>
      </c>
      <c r="BC356" s="2">
        <f t="shared" si="62"/>
        <v>0</v>
      </c>
      <c r="BD356" s="2" t="e">
        <f t="shared" si="63"/>
        <v>#VALUE!</v>
      </c>
      <c r="BE356" s="4" t="e">
        <f t="shared" si="64"/>
        <v>#VALUE!</v>
      </c>
      <c r="BF356" s="56" t="e">
        <f t="shared" si="65"/>
        <v>#VALUE!</v>
      </c>
      <c r="BG356" s="56" t="e">
        <f>IF(BE356="否",0,AF356*(1-VLOOKUP(X356,折旧码!B:D,3,FALSE))/BC356)</f>
        <v>#VALUE!</v>
      </c>
      <c r="BH356" s="56" t="e">
        <f t="shared" si="66"/>
        <v>#VALUE!</v>
      </c>
      <c r="BI356" s="4" t="e">
        <f>IF(OR(BE356="否",BC356&lt;=BD356),ROUND(AF356-ABS(AG356)-ABS(AI356)-AF356*VLOOKUP(X356,折旧码!B:D,3,FALSE),2)=0,ROUND(AF356-ABS(AG356)-ABS(AI356)-AF356*VLOOKUP(X356,折旧码!B:D,3,FALSE),2)&lt;&gt;0)</f>
        <v>#VALUE!</v>
      </c>
      <c r="BJ356" s="4" t="e">
        <f>ROUND(AF356-ABS(AG356)-ABS(AI356)-AF356*VLOOKUP(X356,折旧码!B:D,3,FALSE),2)</f>
        <v>#N/A</v>
      </c>
    </row>
    <row r="357" spans="1:62" ht="17.25" x14ac:dyDescent="0.35">
      <c r="A357" s="3"/>
      <c r="B357" s="3"/>
      <c r="C357" s="3"/>
      <c r="D357" s="3"/>
      <c r="E357" s="3"/>
      <c r="F357" s="3"/>
      <c r="G357" s="3"/>
      <c r="H357" s="3"/>
      <c r="I357" s="9"/>
      <c r="J357" s="9"/>
      <c r="K357" s="1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15"/>
      <c r="AE357" s="15"/>
      <c r="AF357" s="3"/>
      <c r="AG357" s="3"/>
      <c r="AH357" s="3"/>
      <c r="AI357" s="3"/>
      <c r="AJ357" s="3"/>
      <c r="AK357" s="3"/>
      <c r="AL357" s="3"/>
      <c r="AM357" s="3"/>
      <c r="AN357" s="4" t="b">
        <f>COUNTIF(资产分类!B:B,以前年度!A357)=1</f>
        <v>0</v>
      </c>
      <c r="AO357" s="4" t="b">
        <f>COUNTIF(单位编码!C:C,H357)=1</f>
        <v>0</v>
      </c>
      <c r="AP357" s="4" t="e">
        <f t="shared" si="67"/>
        <v>#VALUE!</v>
      </c>
      <c r="AQ357" s="4" t="b">
        <f>COUNTIF(业务范围!B:B,以前年度!L357)=1</f>
        <v>0</v>
      </c>
      <c r="AR357" s="4" t="b">
        <f>COUNTIF(成本中心!B:B,以前年度!M357)=1</f>
        <v>0</v>
      </c>
      <c r="AS357" s="4" t="b">
        <f>COUNTIF(成本中心!B:B,以前年度!N357)=1</f>
        <v>0</v>
      </c>
      <c r="AT357" s="4" t="b">
        <f>COUNTIF(资产状态!B:B,Q357)=1</f>
        <v>0</v>
      </c>
      <c r="AU357" s="4" t="b">
        <f>COUNTIF(资产增加、减少方式!B:C,以前年度!R357)=1</f>
        <v>0</v>
      </c>
      <c r="AV357" s="4" t="b">
        <f t="shared" si="68"/>
        <v>1</v>
      </c>
      <c r="AW357" s="4" t="b">
        <f>COUNTIF(折旧码!B:B,以前年度!X357)=1</f>
        <v>0</v>
      </c>
      <c r="AX357" s="5" t="b">
        <f t="shared" si="59"/>
        <v>0</v>
      </c>
      <c r="AY357" s="59" t="e">
        <f>IF(((2015-LEFT(AD357,4))*12+12-MID(AD357,5,2)+1)/(Z357*12+AB357)&gt;1,AF357*(1-VLOOKUP(X357,折旧码!B:D,3,FALSE)),AF357*(1-VLOOKUP(X357,折旧码!B:D,3,FALSE))*((2015-LEFT(AD357,4))*12+12-MID(AD357,5,2)+1)/(Z357*12+AB357))</f>
        <v>#VALUE!</v>
      </c>
      <c r="AZ357" s="60" t="e">
        <f t="shared" si="60"/>
        <v>#VALUE!</v>
      </c>
      <c r="BA357" s="5" t="e">
        <f>IF(((2015-LEFT(AD357,4))*12+12-MID(AD357,5,2)+1)/(Z357*12+AB357)&gt;1,0, AF357*(1-VLOOKUP(X357,折旧码!B:D,3,FALSE))*(12/(Z357*12+AB357)))</f>
        <v>#VALUE!</v>
      </c>
      <c r="BB357" s="2" t="e">
        <f t="shared" si="61"/>
        <v>#VALUE!</v>
      </c>
      <c r="BC357" s="2">
        <f t="shared" si="62"/>
        <v>0</v>
      </c>
      <c r="BD357" s="2" t="e">
        <f t="shared" si="63"/>
        <v>#VALUE!</v>
      </c>
      <c r="BE357" s="4" t="e">
        <f t="shared" si="64"/>
        <v>#VALUE!</v>
      </c>
      <c r="BF357" s="56" t="e">
        <f t="shared" si="65"/>
        <v>#VALUE!</v>
      </c>
      <c r="BG357" s="56" t="e">
        <f>IF(BE357="否",0,AF357*(1-VLOOKUP(X357,折旧码!B:D,3,FALSE))/BC357)</f>
        <v>#VALUE!</v>
      </c>
      <c r="BH357" s="56" t="e">
        <f t="shared" si="66"/>
        <v>#VALUE!</v>
      </c>
      <c r="BI357" s="4" t="e">
        <f>IF(OR(BE357="否",BC357&lt;=BD357),ROUND(AF357-ABS(AG357)-ABS(AI357)-AF357*VLOOKUP(X357,折旧码!B:D,3,FALSE),2)=0,ROUND(AF357-ABS(AG357)-ABS(AI357)-AF357*VLOOKUP(X357,折旧码!B:D,3,FALSE),2)&lt;&gt;0)</f>
        <v>#VALUE!</v>
      </c>
      <c r="BJ357" s="4" t="e">
        <f>ROUND(AF357-ABS(AG357)-ABS(AI357)-AF357*VLOOKUP(X357,折旧码!B:D,3,FALSE),2)</f>
        <v>#N/A</v>
      </c>
    </row>
    <row r="358" spans="1:62" ht="17.25" x14ac:dyDescent="0.35">
      <c r="A358" s="3"/>
      <c r="B358" s="3"/>
      <c r="C358" s="3"/>
      <c r="D358" s="3"/>
      <c r="E358" s="3"/>
      <c r="F358" s="3"/>
      <c r="G358" s="3"/>
      <c r="H358" s="3"/>
      <c r="I358" s="9"/>
      <c r="J358" s="9"/>
      <c r="K358" s="1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15"/>
      <c r="AE358" s="15"/>
      <c r="AF358" s="3"/>
      <c r="AG358" s="3"/>
      <c r="AH358" s="3"/>
      <c r="AI358" s="3"/>
      <c r="AJ358" s="3"/>
      <c r="AK358" s="3"/>
      <c r="AL358" s="3"/>
      <c r="AM358" s="3"/>
      <c r="AN358" s="4" t="b">
        <f>COUNTIF(资产分类!B:B,以前年度!A358)=1</f>
        <v>0</v>
      </c>
      <c r="AO358" s="4" t="b">
        <f>COUNTIF(单位编码!C:C,H358)=1</f>
        <v>0</v>
      </c>
      <c r="AP358" s="4" t="e">
        <f t="shared" si="67"/>
        <v>#VALUE!</v>
      </c>
      <c r="AQ358" s="4" t="b">
        <f>COUNTIF(业务范围!B:B,以前年度!L358)=1</f>
        <v>0</v>
      </c>
      <c r="AR358" s="4" t="b">
        <f>COUNTIF(成本中心!B:B,以前年度!M358)=1</f>
        <v>0</v>
      </c>
      <c r="AS358" s="4" t="b">
        <f>COUNTIF(成本中心!B:B,以前年度!N358)=1</f>
        <v>0</v>
      </c>
      <c r="AT358" s="4" t="b">
        <f>COUNTIF(资产状态!B:B,Q358)=1</f>
        <v>0</v>
      </c>
      <c r="AU358" s="4" t="b">
        <f>COUNTIF(资产增加、减少方式!B:C,以前年度!R358)=1</f>
        <v>0</v>
      </c>
      <c r="AV358" s="4" t="b">
        <f t="shared" si="68"/>
        <v>1</v>
      </c>
      <c r="AW358" s="4" t="b">
        <f>COUNTIF(折旧码!B:B,以前年度!X358)=1</f>
        <v>0</v>
      </c>
      <c r="AX358" s="5" t="b">
        <f t="shared" si="59"/>
        <v>0</v>
      </c>
      <c r="AY358" s="59" t="e">
        <f>IF(((2015-LEFT(AD358,4))*12+12-MID(AD358,5,2)+1)/(Z358*12+AB358)&gt;1,AF358*(1-VLOOKUP(X358,折旧码!B:D,3,FALSE)),AF358*(1-VLOOKUP(X358,折旧码!B:D,3,FALSE))*((2015-LEFT(AD358,4))*12+12-MID(AD358,5,2)+1)/(Z358*12+AB358))</f>
        <v>#VALUE!</v>
      </c>
      <c r="AZ358" s="60" t="e">
        <f t="shared" si="60"/>
        <v>#VALUE!</v>
      </c>
      <c r="BA358" s="5" t="e">
        <f>IF(((2015-LEFT(AD358,4))*12+12-MID(AD358,5,2)+1)/(Z358*12+AB358)&gt;1,0, AF358*(1-VLOOKUP(X358,折旧码!B:D,3,FALSE))*(12/(Z358*12+AB358)))</f>
        <v>#VALUE!</v>
      </c>
      <c r="BB358" s="2" t="e">
        <f t="shared" si="61"/>
        <v>#VALUE!</v>
      </c>
      <c r="BC358" s="2">
        <f t="shared" si="62"/>
        <v>0</v>
      </c>
      <c r="BD358" s="2" t="e">
        <f t="shared" si="63"/>
        <v>#VALUE!</v>
      </c>
      <c r="BE358" s="4" t="e">
        <f t="shared" si="64"/>
        <v>#VALUE!</v>
      </c>
      <c r="BF358" s="56" t="e">
        <f t="shared" si="65"/>
        <v>#VALUE!</v>
      </c>
      <c r="BG358" s="56" t="e">
        <f>IF(BE358="否",0,AF358*(1-VLOOKUP(X358,折旧码!B:D,3,FALSE))/BC358)</f>
        <v>#VALUE!</v>
      </c>
      <c r="BH358" s="56" t="e">
        <f t="shared" si="66"/>
        <v>#VALUE!</v>
      </c>
      <c r="BI358" s="4" t="e">
        <f>IF(OR(BE358="否",BC358&lt;=BD358),ROUND(AF358-ABS(AG358)-ABS(AI358)-AF358*VLOOKUP(X358,折旧码!B:D,3,FALSE),2)=0,ROUND(AF358-ABS(AG358)-ABS(AI358)-AF358*VLOOKUP(X358,折旧码!B:D,3,FALSE),2)&lt;&gt;0)</f>
        <v>#VALUE!</v>
      </c>
      <c r="BJ358" s="4" t="e">
        <f>ROUND(AF358-ABS(AG358)-ABS(AI358)-AF358*VLOOKUP(X358,折旧码!B:D,3,FALSE),2)</f>
        <v>#N/A</v>
      </c>
    </row>
    <row r="359" spans="1:62" ht="17.25" x14ac:dyDescent="0.35">
      <c r="A359" s="3"/>
      <c r="B359" s="3"/>
      <c r="C359" s="3"/>
      <c r="D359" s="3"/>
      <c r="E359" s="3"/>
      <c r="F359" s="3"/>
      <c r="G359" s="3"/>
      <c r="H359" s="3"/>
      <c r="I359" s="9"/>
      <c r="J359" s="9"/>
      <c r="K359" s="1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15"/>
      <c r="AE359" s="15"/>
      <c r="AF359" s="3"/>
      <c r="AG359" s="3"/>
      <c r="AH359" s="3"/>
      <c r="AI359" s="3"/>
      <c r="AJ359" s="3"/>
      <c r="AK359" s="3"/>
      <c r="AL359" s="3"/>
      <c r="AM359" s="3"/>
      <c r="AN359" s="4" t="b">
        <f>COUNTIF(资产分类!B:B,以前年度!A359)=1</f>
        <v>0</v>
      </c>
      <c r="AO359" s="4" t="b">
        <f>COUNTIF(单位编码!C:C,H359)=1</f>
        <v>0</v>
      </c>
      <c r="AP359" s="4" t="e">
        <f t="shared" si="67"/>
        <v>#VALUE!</v>
      </c>
      <c r="AQ359" s="4" t="b">
        <f>COUNTIF(业务范围!B:B,以前年度!L359)=1</f>
        <v>0</v>
      </c>
      <c r="AR359" s="4" t="b">
        <f>COUNTIF(成本中心!B:B,以前年度!M359)=1</f>
        <v>0</v>
      </c>
      <c r="AS359" s="4" t="b">
        <f>COUNTIF(成本中心!B:B,以前年度!N359)=1</f>
        <v>0</v>
      </c>
      <c r="AT359" s="4" t="b">
        <f>COUNTIF(资产状态!B:B,Q359)=1</f>
        <v>0</v>
      </c>
      <c r="AU359" s="4" t="b">
        <f>COUNTIF(资产增加、减少方式!B:C,以前年度!R359)=1</f>
        <v>0</v>
      </c>
      <c r="AV359" s="4" t="b">
        <f t="shared" si="68"/>
        <v>1</v>
      </c>
      <c r="AW359" s="4" t="b">
        <f>COUNTIF(折旧码!B:B,以前年度!X359)=1</f>
        <v>0</v>
      </c>
      <c r="AX359" s="5" t="b">
        <f t="shared" si="59"/>
        <v>0</v>
      </c>
      <c r="AY359" s="59" t="e">
        <f>IF(((2015-LEFT(AD359,4))*12+12-MID(AD359,5,2)+1)/(Z359*12+AB359)&gt;1,AF359*(1-VLOOKUP(X359,折旧码!B:D,3,FALSE)),AF359*(1-VLOOKUP(X359,折旧码!B:D,3,FALSE))*((2015-LEFT(AD359,4))*12+12-MID(AD359,5,2)+1)/(Z359*12+AB359))</f>
        <v>#VALUE!</v>
      </c>
      <c r="AZ359" s="60" t="e">
        <f t="shared" si="60"/>
        <v>#VALUE!</v>
      </c>
      <c r="BA359" s="5" t="e">
        <f>IF(((2015-LEFT(AD359,4))*12+12-MID(AD359,5,2)+1)/(Z359*12+AB359)&gt;1,0, AF359*(1-VLOOKUP(X359,折旧码!B:D,3,FALSE))*(12/(Z359*12+AB359)))</f>
        <v>#VALUE!</v>
      </c>
      <c r="BB359" s="2" t="e">
        <f t="shared" si="61"/>
        <v>#VALUE!</v>
      </c>
      <c r="BC359" s="2">
        <f t="shared" si="62"/>
        <v>0</v>
      </c>
      <c r="BD359" s="2" t="e">
        <f t="shared" si="63"/>
        <v>#VALUE!</v>
      </c>
      <c r="BE359" s="4" t="e">
        <f t="shared" si="64"/>
        <v>#VALUE!</v>
      </c>
      <c r="BF359" s="56" t="e">
        <f t="shared" si="65"/>
        <v>#VALUE!</v>
      </c>
      <c r="BG359" s="56" t="e">
        <f>IF(BE359="否",0,AF359*(1-VLOOKUP(X359,折旧码!B:D,3,FALSE))/BC359)</f>
        <v>#VALUE!</v>
      </c>
      <c r="BH359" s="56" t="e">
        <f t="shared" si="66"/>
        <v>#VALUE!</v>
      </c>
      <c r="BI359" s="4" t="e">
        <f>IF(OR(BE359="否",BC359&lt;=BD359),ROUND(AF359-ABS(AG359)-ABS(AI359)-AF359*VLOOKUP(X359,折旧码!B:D,3,FALSE),2)=0,ROUND(AF359-ABS(AG359)-ABS(AI359)-AF359*VLOOKUP(X359,折旧码!B:D,3,FALSE),2)&lt;&gt;0)</f>
        <v>#VALUE!</v>
      </c>
      <c r="BJ359" s="4" t="e">
        <f>ROUND(AF359-ABS(AG359)-ABS(AI359)-AF359*VLOOKUP(X359,折旧码!B:D,3,FALSE),2)</f>
        <v>#N/A</v>
      </c>
    </row>
    <row r="360" spans="1:62" ht="17.25" x14ac:dyDescent="0.35">
      <c r="A360" s="3"/>
      <c r="B360" s="3"/>
      <c r="C360" s="3"/>
      <c r="D360" s="3"/>
      <c r="E360" s="3"/>
      <c r="F360" s="3"/>
      <c r="G360" s="3"/>
      <c r="H360" s="3"/>
      <c r="I360" s="9"/>
      <c r="J360" s="9"/>
      <c r="K360" s="1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15"/>
      <c r="AE360" s="15"/>
      <c r="AF360" s="3"/>
      <c r="AG360" s="3"/>
      <c r="AH360" s="3"/>
      <c r="AI360" s="3"/>
      <c r="AJ360" s="3"/>
      <c r="AK360" s="3"/>
      <c r="AL360" s="3"/>
      <c r="AM360" s="3"/>
      <c r="AN360" s="4" t="b">
        <f>COUNTIF(资产分类!B:B,以前年度!A360)=1</f>
        <v>0</v>
      </c>
      <c r="AO360" s="4" t="b">
        <f>COUNTIF(单位编码!C:C,H360)=1</f>
        <v>0</v>
      </c>
      <c r="AP360" s="4" t="e">
        <f t="shared" si="67"/>
        <v>#VALUE!</v>
      </c>
      <c r="AQ360" s="4" t="b">
        <f>COUNTIF(业务范围!B:B,以前年度!L360)=1</f>
        <v>0</v>
      </c>
      <c r="AR360" s="4" t="b">
        <f>COUNTIF(成本中心!B:B,以前年度!M360)=1</f>
        <v>0</v>
      </c>
      <c r="AS360" s="4" t="b">
        <f>COUNTIF(成本中心!B:B,以前年度!N360)=1</f>
        <v>0</v>
      </c>
      <c r="AT360" s="4" t="b">
        <f>COUNTIF(资产状态!B:B,Q360)=1</f>
        <v>0</v>
      </c>
      <c r="AU360" s="4" t="b">
        <f>COUNTIF(资产增加、减少方式!B:C,以前年度!R360)=1</f>
        <v>0</v>
      </c>
      <c r="AV360" s="4" t="b">
        <f t="shared" si="68"/>
        <v>1</v>
      </c>
      <c r="AW360" s="4" t="b">
        <f>COUNTIF(折旧码!B:B,以前年度!X360)=1</f>
        <v>0</v>
      </c>
      <c r="AX360" s="5" t="b">
        <f t="shared" si="59"/>
        <v>0</v>
      </c>
      <c r="AY360" s="59" t="e">
        <f>IF(((2015-LEFT(AD360,4))*12+12-MID(AD360,5,2)+1)/(Z360*12+AB360)&gt;1,AF360*(1-VLOOKUP(X360,折旧码!B:D,3,FALSE)),AF360*(1-VLOOKUP(X360,折旧码!B:D,3,FALSE))*((2015-LEFT(AD360,4))*12+12-MID(AD360,5,2)+1)/(Z360*12+AB360))</f>
        <v>#VALUE!</v>
      </c>
      <c r="AZ360" s="60" t="e">
        <f t="shared" si="60"/>
        <v>#VALUE!</v>
      </c>
      <c r="BA360" s="5" t="e">
        <f>IF(((2015-LEFT(AD360,4))*12+12-MID(AD360,5,2)+1)/(Z360*12+AB360)&gt;1,0, AF360*(1-VLOOKUP(X360,折旧码!B:D,3,FALSE))*(12/(Z360*12+AB360)))</f>
        <v>#VALUE!</v>
      </c>
      <c r="BB360" s="2" t="e">
        <f t="shared" si="61"/>
        <v>#VALUE!</v>
      </c>
      <c r="BC360" s="2">
        <f t="shared" si="62"/>
        <v>0</v>
      </c>
      <c r="BD360" s="2" t="e">
        <f t="shared" si="63"/>
        <v>#VALUE!</v>
      </c>
      <c r="BE360" s="4" t="e">
        <f t="shared" si="64"/>
        <v>#VALUE!</v>
      </c>
      <c r="BF360" s="56" t="e">
        <f t="shared" si="65"/>
        <v>#VALUE!</v>
      </c>
      <c r="BG360" s="56" t="e">
        <f>IF(BE360="否",0,AF360*(1-VLOOKUP(X360,折旧码!B:D,3,FALSE))/BC360)</f>
        <v>#VALUE!</v>
      </c>
      <c r="BH360" s="56" t="e">
        <f t="shared" si="66"/>
        <v>#VALUE!</v>
      </c>
      <c r="BI360" s="4" t="e">
        <f>IF(OR(BE360="否",BC360&lt;=BD360),ROUND(AF360-ABS(AG360)-ABS(AI360)-AF360*VLOOKUP(X360,折旧码!B:D,3,FALSE),2)=0,ROUND(AF360-ABS(AG360)-ABS(AI360)-AF360*VLOOKUP(X360,折旧码!B:D,3,FALSE),2)&lt;&gt;0)</f>
        <v>#VALUE!</v>
      </c>
      <c r="BJ360" s="4" t="e">
        <f>ROUND(AF360-ABS(AG360)-ABS(AI360)-AF360*VLOOKUP(X360,折旧码!B:D,3,FALSE),2)</f>
        <v>#N/A</v>
      </c>
    </row>
    <row r="361" spans="1:62" ht="17.25" x14ac:dyDescent="0.35">
      <c r="A361" s="3"/>
      <c r="B361" s="3"/>
      <c r="C361" s="3"/>
      <c r="D361" s="3"/>
      <c r="E361" s="3"/>
      <c r="F361" s="3"/>
      <c r="G361" s="3"/>
      <c r="H361" s="3"/>
      <c r="I361" s="9"/>
      <c r="J361" s="9"/>
      <c r="K361" s="1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15"/>
      <c r="AE361" s="15"/>
      <c r="AF361" s="3"/>
      <c r="AG361" s="3"/>
      <c r="AH361" s="3"/>
      <c r="AI361" s="3"/>
      <c r="AJ361" s="3"/>
      <c r="AK361" s="3"/>
      <c r="AL361" s="3"/>
      <c r="AM361" s="3"/>
      <c r="AN361" s="4" t="b">
        <f>COUNTIF(资产分类!B:B,以前年度!A361)=1</f>
        <v>0</v>
      </c>
      <c r="AO361" s="4" t="b">
        <f>COUNTIF(单位编码!C:C,H361)=1</f>
        <v>0</v>
      </c>
      <c r="AP361" s="4" t="e">
        <f t="shared" si="67"/>
        <v>#VALUE!</v>
      </c>
      <c r="AQ361" s="4" t="b">
        <f>COUNTIF(业务范围!B:B,以前年度!L361)=1</f>
        <v>0</v>
      </c>
      <c r="AR361" s="4" t="b">
        <f>COUNTIF(成本中心!B:B,以前年度!M361)=1</f>
        <v>0</v>
      </c>
      <c r="AS361" s="4" t="b">
        <f>COUNTIF(成本中心!B:B,以前年度!N361)=1</f>
        <v>0</v>
      </c>
      <c r="AT361" s="4" t="b">
        <f>COUNTIF(资产状态!B:B,Q361)=1</f>
        <v>0</v>
      </c>
      <c r="AU361" s="4" t="b">
        <f>COUNTIF(资产增加、减少方式!B:C,以前年度!R361)=1</f>
        <v>0</v>
      </c>
      <c r="AV361" s="4" t="b">
        <f t="shared" si="68"/>
        <v>1</v>
      </c>
      <c r="AW361" s="4" t="b">
        <f>COUNTIF(折旧码!B:B,以前年度!X361)=1</f>
        <v>0</v>
      </c>
      <c r="AX361" s="5" t="b">
        <f t="shared" si="59"/>
        <v>0</v>
      </c>
      <c r="AY361" s="59" t="e">
        <f>IF(((2015-LEFT(AD361,4))*12+12-MID(AD361,5,2)+1)/(Z361*12+AB361)&gt;1,AF361*(1-VLOOKUP(X361,折旧码!B:D,3,FALSE)),AF361*(1-VLOOKUP(X361,折旧码!B:D,3,FALSE))*((2015-LEFT(AD361,4))*12+12-MID(AD361,5,2)+1)/(Z361*12+AB361))</f>
        <v>#VALUE!</v>
      </c>
      <c r="AZ361" s="60" t="e">
        <f t="shared" si="60"/>
        <v>#VALUE!</v>
      </c>
      <c r="BA361" s="5" t="e">
        <f>IF(((2015-LEFT(AD361,4))*12+12-MID(AD361,5,2)+1)/(Z361*12+AB361)&gt;1,0, AF361*(1-VLOOKUP(X361,折旧码!B:D,3,FALSE))*(12/(Z361*12+AB361)))</f>
        <v>#VALUE!</v>
      </c>
      <c r="BB361" s="2" t="e">
        <f t="shared" si="61"/>
        <v>#VALUE!</v>
      </c>
      <c r="BC361" s="2">
        <f t="shared" si="62"/>
        <v>0</v>
      </c>
      <c r="BD361" s="2" t="e">
        <f t="shared" si="63"/>
        <v>#VALUE!</v>
      </c>
      <c r="BE361" s="4" t="e">
        <f t="shared" si="64"/>
        <v>#VALUE!</v>
      </c>
      <c r="BF361" s="56" t="e">
        <f t="shared" si="65"/>
        <v>#VALUE!</v>
      </c>
      <c r="BG361" s="56" t="e">
        <f>IF(BE361="否",0,AF361*(1-VLOOKUP(X361,折旧码!B:D,3,FALSE))/BC361)</f>
        <v>#VALUE!</v>
      </c>
      <c r="BH361" s="56" t="e">
        <f t="shared" si="66"/>
        <v>#VALUE!</v>
      </c>
      <c r="BI361" s="4" t="e">
        <f>IF(OR(BE361="否",BC361&lt;=BD361),ROUND(AF361-ABS(AG361)-ABS(AI361)-AF361*VLOOKUP(X361,折旧码!B:D,3,FALSE),2)=0,ROUND(AF361-ABS(AG361)-ABS(AI361)-AF361*VLOOKUP(X361,折旧码!B:D,3,FALSE),2)&lt;&gt;0)</f>
        <v>#VALUE!</v>
      </c>
      <c r="BJ361" s="4" t="e">
        <f>ROUND(AF361-ABS(AG361)-ABS(AI361)-AF361*VLOOKUP(X361,折旧码!B:D,3,FALSE),2)</f>
        <v>#N/A</v>
      </c>
    </row>
    <row r="362" spans="1:62" ht="17.25" x14ac:dyDescent="0.35">
      <c r="A362" s="3"/>
      <c r="B362" s="3"/>
      <c r="C362" s="3"/>
      <c r="D362" s="3"/>
      <c r="E362" s="3"/>
      <c r="F362" s="3"/>
      <c r="G362" s="3"/>
      <c r="H362" s="3"/>
      <c r="I362" s="9"/>
      <c r="J362" s="9"/>
      <c r="K362" s="1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15"/>
      <c r="AE362" s="15"/>
      <c r="AF362" s="3"/>
      <c r="AG362" s="3"/>
      <c r="AH362" s="3"/>
      <c r="AI362" s="3"/>
      <c r="AJ362" s="3"/>
      <c r="AK362" s="3"/>
      <c r="AL362" s="3"/>
      <c r="AM362" s="3"/>
      <c r="AN362" s="4" t="b">
        <f>COUNTIF(资产分类!B:B,以前年度!A362)=1</f>
        <v>0</v>
      </c>
      <c r="AO362" s="4" t="b">
        <f>COUNTIF(单位编码!C:C,H362)=1</f>
        <v>0</v>
      </c>
      <c r="AP362" s="4" t="e">
        <f t="shared" si="67"/>
        <v>#VALUE!</v>
      </c>
      <c r="AQ362" s="4" t="b">
        <f>COUNTIF(业务范围!B:B,以前年度!L362)=1</f>
        <v>0</v>
      </c>
      <c r="AR362" s="4" t="b">
        <f>COUNTIF(成本中心!B:B,以前年度!M362)=1</f>
        <v>0</v>
      </c>
      <c r="AS362" s="4" t="b">
        <f>COUNTIF(成本中心!B:B,以前年度!N362)=1</f>
        <v>0</v>
      </c>
      <c r="AT362" s="4" t="b">
        <f>COUNTIF(资产状态!B:B,Q362)=1</f>
        <v>0</v>
      </c>
      <c r="AU362" s="4" t="b">
        <f>COUNTIF(资产增加、减少方式!B:C,以前年度!R362)=1</f>
        <v>0</v>
      </c>
      <c r="AV362" s="4" t="b">
        <f t="shared" si="68"/>
        <v>1</v>
      </c>
      <c r="AW362" s="4" t="b">
        <f>COUNTIF(折旧码!B:B,以前年度!X362)=1</f>
        <v>0</v>
      </c>
      <c r="AX362" s="5" t="b">
        <f t="shared" si="59"/>
        <v>0</v>
      </c>
      <c r="AY362" s="59" t="e">
        <f>IF(((2015-LEFT(AD362,4))*12+12-MID(AD362,5,2)+1)/(Z362*12+AB362)&gt;1,AF362*(1-VLOOKUP(X362,折旧码!B:D,3,FALSE)),AF362*(1-VLOOKUP(X362,折旧码!B:D,3,FALSE))*((2015-LEFT(AD362,4))*12+12-MID(AD362,5,2)+1)/(Z362*12+AB362))</f>
        <v>#VALUE!</v>
      </c>
      <c r="AZ362" s="60" t="e">
        <f t="shared" si="60"/>
        <v>#VALUE!</v>
      </c>
      <c r="BA362" s="5" t="e">
        <f>IF(((2015-LEFT(AD362,4))*12+12-MID(AD362,5,2)+1)/(Z362*12+AB362)&gt;1,0, AF362*(1-VLOOKUP(X362,折旧码!B:D,3,FALSE))*(12/(Z362*12+AB362)))</f>
        <v>#VALUE!</v>
      </c>
      <c r="BB362" s="2" t="e">
        <f t="shared" si="61"/>
        <v>#VALUE!</v>
      </c>
      <c r="BC362" s="2">
        <f t="shared" si="62"/>
        <v>0</v>
      </c>
      <c r="BD362" s="2" t="e">
        <f t="shared" si="63"/>
        <v>#VALUE!</v>
      </c>
      <c r="BE362" s="4" t="e">
        <f t="shared" si="64"/>
        <v>#VALUE!</v>
      </c>
      <c r="BF362" s="56" t="e">
        <f t="shared" si="65"/>
        <v>#VALUE!</v>
      </c>
      <c r="BG362" s="56" t="e">
        <f>IF(BE362="否",0,AF362*(1-VLOOKUP(X362,折旧码!B:D,3,FALSE))/BC362)</f>
        <v>#VALUE!</v>
      </c>
      <c r="BH362" s="56" t="e">
        <f t="shared" si="66"/>
        <v>#VALUE!</v>
      </c>
      <c r="BI362" s="4" t="e">
        <f>IF(OR(BE362="否",BC362&lt;=BD362),ROUND(AF362-ABS(AG362)-ABS(AI362)-AF362*VLOOKUP(X362,折旧码!B:D,3,FALSE),2)=0,ROUND(AF362-ABS(AG362)-ABS(AI362)-AF362*VLOOKUP(X362,折旧码!B:D,3,FALSE),2)&lt;&gt;0)</f>
        <v>#VALUE!</v>
      </c>
      <c r="BJ362" s="4" t="e">
        <f>ROUND(AF362-ABS(AG362)-ABS(AI362)-AF362*VLOOKUP(X362,折旧码!B:D,3,FALSE),2)</f>
        <v>#N/A</v>
      </c>
    </row>
    <row r="363" spans="1:62" ht="17.25" x14ac:dyDescent="0.35">
      <c r="A363" s="3"/>
      <c r="B363" s="3"/>
      <c r="C363" s="3"/>
      <c r="D363" s="3"/>
      <c r="E363" s="3"/>
      <c r="F363" s="3"/>
      <c r="G363" s="3"/>
      <c r="H363" s="3"/>
      <c r="I363" s="9"/>
      <c r="J363" s="9"/>
      <c r="K363" s="1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15"/>
      <c r="AE363" s="15"/>
      <c r="AF363" s="3"/>
      <c r="AG363" s="3"/>
      <c r="AH363" s="3"/>
      <c r="AI363" s="3"/>
      <c r="AJ363" s="3"/>
      <c r="AK363" s="3"/>
      <c r="AL363" s="3"/>
      <c r="AM363" s="3"/>
      <c r="AN363" s="4" t="b">
        <f>COUNTIF(资产分类!B:B,以前年度!A363)=1</f>
        <v>0</v>
      </c>
      <c r="AO363" s="4" t="b">
        <f>COUNTIF(单位编码!C:C,H363)=1</f>
        <v>0</v>
      </c>
      <c r="AP363" s="4" t="e">
        <f t="shared" si="67"/>
        <v>#VALUE!</v>
      </c>
      <c r="AQ363" s="4" t="b">
        <f>COUNTIF(业务范围!B:B,以前年度!L363)=1</f>
        <v>0</v>
      </c>
      <c r="AR363" s="4" t="b">
        <f>COUNTIF(成本中心!B:B,以前年度!M363)=1</f>
        <v>0</v>
      </c>
      <c r="AS363" s="4" t="b">
        <f>COUNTIF(成本中心!B:B,以前年度!N363)=1</f>
        <v>0</v>
      </c>
      <c r="AT363" s="4" t="b">
        <f>COUNTIF(资产状态!B:B,Q363)=1</f>
        <v>0</v>
      </c>
      <c r="AU363" s="4" t="b">
        <f>COUNTIF(资产增加、减少方式!B:C,以前年度!R363)=1</f>
        <v>0</v>
      </c>
      <c r="AV363" s="4" t="b">
        <f t="shared" si="68"/>
        <v>1</v>
      </c>
      <c r="AW363" s="4" t="b">
        <f>COUNTIF(折旧码!B:B,以前年度!X363)=1</f>
        <v>0</v>
      </c>
      <c r="AX363" s="5" t="b">
        <f t="shared" si="59"/>
        <v>0</v>
      </c>
      <c r="AY363" s="59" t="e">
        <f>IF(((2015-LEFT(AD363,4))*12+12-MID(AD363,5,2)+1)/(Z363*12+AB363)&gt;1,AF363*(1-VLOOKUP(X363,折旧码!B:D,3,FALSE)),AF363*(1-VLOOKUP(X363,折旧码!B:D,3,FALSE))*((2015-LEFT(AD363,4))*12+12-MID(AD363,5,2)+1)/(Z363*12+AB363))</f>
        <v>#VALUE!</v>
      </c>
      <c r="AZ363" s="60" t="e">
        <f t="shared" si="60"/>
        <v>#VALUE!</v>
      </c>
      <c r="BA363" s="5" t="e">
        <f>IF(((2015-LEFT(AD363,4))*12+12-MID(AD363,5,2)+1)/(Z363*12+AB363)&gt;1,0, AF363*(1-VLOOKUP(X363,折旧码!B:D,3,FALSE))*(12/(Z363*12+AB363)))</f>
        <v>#VALUE!</v>
      </c>
      <c r="BB363" s="2" t="e">
        <f t="shared" si="61"/>
        <v>#VALUE!</v>
      </c>
      <c r="BC363" s="2">
        <f t="shared" si="62"/>
        <v>0</v>
      </c>
      <c r="BD363" s="2" t="e">
        <f t="shared" si="63"/>
        <v>#VALUE!</v>
      </c>
      <c r="BE363" s="4" t="e">
        <f t="shared" si="64"/>
        <v>#VALUE!</v>
      </c>
      <c r="BF363" s="56" t="e">
        <f t="shared" si="65"/>
        <v>#VALUE!</v>
      </c>
      <c r="BG363" s="56" t="e">
        <f>IF(BE363="否",0,AF363*(1-VLOOKUP(X363,折旧码!B:D,3,FALSE))/BC363)</f>
        <v>#VALUE!</v>
      </c>
      <c r="BH363" s="56" t="e">
        <f t="shared" si="66"/>
        <v>#VALUE!</v>
      </c>
      <c r="BI363" s="4" t="e">
        <f>IF(OR(BE363="否",BC363&lt;=BD363),ROUND(AF363-ABS(AG363)-ABS(AI363)-AF363*VLOOKUP(X363,折旧码!B:D,3,FALSE),2)=0,ROUND(AF363-ABS(AG363)-ABS(AI363)-AF363*VLOOKUP(X363,折旧码!B:D,3,FALSE),2)&lt;&gt;0)</f>
        <v>#VALUE!</v>
      </c>
      <c r="BJ363" s="4" t="e">
        <f>ROUND(AF363-ABS(AG363)-ABS(AI363)-AF363*VLOOKUP(X363,折旧码!B:D,3,FALSE),2)</f>
        <v>#N/A</v>
      </c>
    </row>
    <row r="364" spans="1:62" ht="17.25" x14ac:dyDescent="0.35">
      <c r="A364" s="3"/>
      <c r="B364" s="3"/>
      <c r="C364" s="3"/>
      <c r="D364" s="3"/>
      <c r="E364" s="3"/>
      <c r="F364" s="3"/>
      <c r="G364" s="3"/>
      <c r="H364" s="3"/>
      <c r="I364" s="9"/>
      <c r="J364" s="9"/>
      <c r="K364" s="1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15"/>
      <c r="AE364" s="15"/>
      <c r="AF364" s="3"/>
      <c r="AG364" s="3"/>
      <c r="AH364" s="3"/>
      <c r="AI364" s="3"/>
      <c r="AJ364" s="3"/>
      <c r="AK364" s="3"/>
      <c r="AL364" s="3"/>
      <c r="AM364" s="3"/>
      <c r="AN364" s="4" t="b">
        <f>COUNTIF(资产分类!B:B,以前年度!A364)=1</f>
        <v>0</v>
      </c>
      <c r="AO364" s="4" t="b">
        <f>COUNTIF(单位编码!C:C,H364)=1</f>
        <v>0</v>
      </c>
      <c r="AP364" s="4" t="e">
        <f t="shared" si="67"/>
        <v>#VALUE!</v>
      </c>
      <c r="AQ364" s="4" t="b">
        <f>COUNTIF(业务范围!B:B,以前年度!L364)=1</f>
        <v>0</v>
      </c>
      <c r="AR364" s="4" t="b">
        <f>COUNTIF(成本中心!B:B,以前年度!M364)=1</f>
        <v>0</v>
      </c>
      <c r="AS364" s="4" t="b">
        <f>COUNTIF(成本中心!B:B,以前年度!N364)=1</f>
        <v>0</v>
      </c>
      <c r="AT364" s="4" t="b">
        <f>COUNTIF(资产状态!B:B,Q364)=1</f>
        <v>0</v>
      </c>
      <c r="AU364" s="4" t="b">
        <f>COUNTIF(资产增加、减少方式!B:C,以前年度!R364)=1</f>
        <v>0</v>
      </c>
      <c r="AV364" s="4" t="b">
        <f t="shared" si="68"/>
        <v>1</v>
      </c>
      <c r="AW364" s="4" t="b">
        <f>COUNTIF(折旧码!B:B,以前年度!X364)=1</f>
        <v>0</v>
      </c>
      <c r="AX364" s="5" t="b">
        <f t="shared" si="59"/>
        <v>0</v>
      </c>
      <c r="AY364" s="59" t="e">
        <f>IF(((2015-LEFT(AD364,4))*12+12-MID(AD364,5,2)+1)/(Z364*12+AB364)&gt;1,AF364*(1-VLOOKUP(X364,折旧码!B:D,3,FALSE)),AF364*(1-VLOOKUP(X364,折旧码!B:D,3,FALSE))*((2015-LEFT(AD364,4))*12+12-MID(AD364,5,2)+1)/(Z364*12+AB364))</f>
        <v>#VALUE!</v>
      </c>
      <c r="AZ364" s="60" t="e">
        <f t="shared" si="60"/>
        <v>#VALUE!</v>
      </c>
      <c r="BA364" s="5" t="e">
        <f>IF(((2015-LEFT(AD364,4))*12+12-MID(AD364,5,2)+1)/(Z364*12+AB364)&gt;1,0, AF364*(1-VLOOKUP(X364,折旧码!B:D,3,FALSE))*(12/(Z364*12+AB364)))</f>
        <v>#VALUE!</v>
      </c>
      <c r="BB364" s="2" t="e">
        <f t="shared" si="61"/>
        <v>#VALUE!</v>
      </c>
      <c r="BC364" s="2">
        <f t="shared" si="62"/>
        <v>0</v>
      </c>
      <c r="BD364" s="2" t="e">
        <f t="shared" si="63"/>
        <v>#VALUE!</v>
      </c>
      <c r="BE364" s="4" t="e">
        <f t="shared" si="64"/>
        <v>#VALUE!</v>
      </c>
      <c r="BF364" s="56" t="e">
        <f t="shared" si="65"/>
        <v>#VALUE!</v>
      </c>
      <c r="BG364" s="56" t="e">
        <f>IF(BE364="否",0,AF364*(1-VLOOKUP(X364,折旧码!B:D,3,FALSE))/BC364)</f>
        <v>#VALUE!</v>
      </c>
      <c r="BH364" s="56" t="e">
        <f t="shared" si="66"/>
        <v>#VALUE!</v>
      </c>
      <c r="BI364" s="4" t="e">
        <f>IF(OR(BE364="否",BC364&lt;=BD364),ROUND(AF364-ABS(AG364)-ABS(AI364)-AF364*VLOOKUP(X364,折旧码!B:D,3,FALSE),2)=0,ROUND(AF364-ABS(AG364)-ABS(AI364)-AF364*VLOOKUP(X364,折旧码!B:D,3,FALSE),2)&lt;&gt;0)</f>
        <v>#VALUE!</v>
      </c>
      <c r="BJ364" s="4" t="e">
        <f>ROUND(AF364-ABS(AG364)-ABS(AI364)-AF364*VLOOKUP(X364,折旧码!B:D,3,FALSE),2)</f>
        <v>#N/A</v>
      </c>
    </row>
    <row r="365" spans="1:62" ht="17.25" x14ac:dyDescent="0.35">
      <c r="A365" s="3"/>
      <c r="B365" s="3"/>
      <c r="C365" s="3"/>
      <c r="D365" s="3"/>
      <c r="E365" s="3"/>
      <c r="F365" s="3"/>
      <c r="G365" s="3"/>
      <c r="H365" s="3"/>
      <c r="I365" s="9"/>
      <c r="J365" s="9"/>
      <c r="K365" s="1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15"/>
      <c r="AE365" s="15"/>
      <c r="AF365" s="3"/>
      <c r="AG365" s="3"/>
      <c r="AH365" s="3"/>
      <c r="AI365" s="3"/>
      <c r="AJ365" s="3"/>
      <c r="AK365" s="3"/>
      <c r="AL365" s="3"/>
      <c r="AM365" s="3"/>
      <c r="AN365" s="4" t="b">
        <f>COUNTIF(资产分类!B:B,以前年度!A365)=1</f>
        <v>0</v>
      </c>
      <c r="AO365" s="4" t="b">
        <f>COUNTIF(单位编码!C:C,H365)=1</f>
        <v>0</v>
      </c>
      <c r="AP365" s="4" t="e">
        <f t="shared" si="67"/>
        <v>#VALUE!</v>
      </c>
      <c r="AQ365" s="4" t="b">
        <f>COUNTIF(业务范围!B:B,以前年度!L365)=1</f>
        <v>0</v>
      </c>
      <c r="AR365" s="4" t="b">
        <f>COUNTIF(成本中心!B:B,以前年度!M365)=1</f>
        <v>0</v>
      </c>
      <c r="AS365" s="4" t="b">
        <f>COUNTIF(成本中心!B:B,以前年度!N365)=1</f>
        <v>0</v>
      </c>
      <c r="AT365" s="4" t="b">
        <f>COUNTIF(资产状态!B:B,Q365)=1</f>
        <v>0</v>
      </c>
      <c r="AU365" s="4" t="b">
        <f>COUNTIF(资产增加、减少方式!B:C,以前年度!R365)=1</f>
        <v>0</v>
      </c>
      <c r="AV365" s="4" t="b">
        <f t="shared" si="68"/>
        <v>1</v>
      </c>
      <c r="AW365" s="4" t="b">
        <f>COUNTIF(折旧码!B:B,以前年度!X365)=1</f>
        <v>0</v>
      </c>
      <c r="AX365" s="5" t="b">
        <f t="shared" si="59"/>
        <v>0</v>
      </c>
      <c r="AY365" s="59" t="e">
        <f>IF(((2015-LEFT(AD365,4))*12+12-MID(AD365,5,2)+1)/(Z365*12+AB365)&gt;1,AF365*(1-VLOOKUP(X365,折旧码!B:D,3,FALSE)),AF365*(1-VLOOKUP(X365,折旧码!B:D,3,FALSE))*((2015-LEFT(AD365,4))*12+12-MID(AD365,5,2)+1)/(Z365*12+AB365))</f>
        <v>#VALUE!</v>
      </c>
      <c r="AZ365" s="60" t="e">
        <f t="shared" si="60"/>
        <v>#VALUE!</v>
      </c>
      <c r="BA365" s="5" t="e">
        <f>IF(((2015-LEFT(AD365,4))*12+12-MID(AD365,5,2)+1)/(Z365*12+AB365)&gt;1,0, AF365*(1-VLOOKUP(X365,折旧码!B:D,3,FALSE))*(12/(Z365*12+AB365)))</f>
        <v>#VALUE!</v>
      </c>
      <c r="BB365" s="2" t="e">
        <f t="shared" si="61"/>
        <v>#VALUE!</v>
      </c>
      <c r="BC365" s="2">
        <f t="shared" si="62"/>
        <v>0</v>
      </c>
      <c r="BD365" s="2" t="e">
        <f t="shared" si="63"/>
        <v>#VALUE!</v>
      </c>
      <c r="BE365" s="4" t="e">
        <f t="shared" si="64"/>
        <v>#VALUE!</v>
      </c>
      <c r="BF365" s="56" t="e">
        <f t="shared" si="65"/>
        <v>#VALUE!</v>
      </c>
      <c r="BG365" s="56" t="e">
        <f>IF(BE365="否",0,AF365*(1-VLOOKUP(X365,折旧码!B:D,3,FALSE))/BC365)</f>
        <v>#VALUE!</v>
      </c>
      <c r="BH365" s="56" t="e">
        <f t="shared" si="66"/>
        <v>#VALUE!</v>
      </c>
      <c r="BI365" s="4" t="e">
        <f>IF(OR(BE365="否",BC365&lt;=BD365),ROUND(AF365-ABS(AG365)-ABS(AI365)-AF365*VLOOKUP(X365,折旧码!B:D,3,FALSE),2)=0,ROUND(AF365-ABS(AG365)-ABS(AI365)-AF365*VLOOKUP(X365,折旧码!B:D,3,FALSE),2)&lt;&gt;0)</f>
        <v>#VALUE!</v>
      </c>
      <c r="BJ365" s="4" t="e">
        <f>ROUND(AF365-ABS(AG365)-ABS(AI365)-AF365*VLOOKUP(X365,折旧码!B:D,3,FALSE),2)</f>
        <v>#N/A</v>
      </c>
    </row>
    <row r="366" spans="1:62" ht="17.25" x14ac:dyDescent="0.35">
      <c r="A366" s="3"/>
      <c r="B366" s="3"/>
      <c r="C366" s="3"/>
      <c r="D366" s="3"/>
      <c r="E366" s="3"/>
      <c r="F366" s="3"/>
      <c r="G366" s="3"/>
      <c r="H366" s="3"/>
      <c r="I366" s="9"/>
      <c r="J366" s="9"/>
      <c r="K366" s="1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15"/>
      <c r="AE366" s="15"/>
      <c r="AF366" s="3"/>
      <c r="AG366" s="3"/>
      <c r="AH366" s="3"/>
      <c r="AI366" s="3"/>
      <c r="AJ366" s="3"/>
      <c r="AK366" s="3"/>
      <c r="AL366" s="3"/>
      <c r="AM366" s="3"/>
      <c r="AN366" s="4" t="b">
        <f>COUNTIF(资产分类!B:B,以前年度!A366)=1</f>
        <v>0</v>
      </c>
      <c r="AO366" s="4" t="b">
        <f>COUNTIF(单位编码!C:C,H366)=1</f>
        <v>0</v>
      </c>
      <c r="AP366" s="4" t="e">
        <f t="shared" si="67"/>
        <v>#VALUE!</v>
      </c>
      <c r="AQ366" s="4" t="b">
        <f>COUNTIF(业务范围!B:B,以前年度!L366)=1</f>
        <v>0</v>
      </c>
      <c r="AR366" s="4" t="b">
        <f>COUNTIF(成本中心!B:B,以前年度!M366)=1</f>
        <v>0</v>
      </c>
      <c r="AS366" s="4" t="b">
        <f>COUNTIF(成本中心!B:B,以前年度!N366)=1</f>
        <v>0</v>
      </c>
      <c r="AT366" s="4" t="b">
        <f>COUNTIF(资产状态!B:B,Q366)=1</f>
        <v>0</v>
      </c>
      <c r="AU366" s="4" t="b">
        <f>COUNTIF(资产增加、减少方式!B:C,以前年度!R366)=1</f>
        <v>0</v>
      </c>
      <c r="AV366" s="4" t="b">
        <f t="shared" si="68"/>
        <v>1</v>
      </c>
      <c r="AW366" s="4" t="b">
        <f>COUNTIF(折旧码!B:B,以前年度!X366)=1</f>
        <v>0</v>
      </c>
      <c r="AX366" s="5" t="b">
        <f t="shared" si="59"/>
        <v>0</v>
      </c>
      <c r="AY366" s="59" t="e">
        <f>IF(((2015-LEFT(AD366,4))*12+12-MID(AD366,5,2)+1)/(Z366*12+AB366)&gt;1,AF366*(1-VLOOKUP(X366,折旧码!B:D,3,FALSE)),AF366*(1-VLOOKUP(X366,折旧码!B:D,3,FALSE))*((2015-LEFT(AD366,4))*12+12-MID(AD366,5,2)+1)/(Z366*12+AB366))</f>
        <v>#VALUE!</v>
      </c>
      <c r="AZ366" s="60" t="e">
        <f t="shared" si="60"/>
        <v>#VALUE!</v>
      </c>
      <c r="BA366" s="5" t="e">
        <f>IF(((2015-LEFT(AD366,4))*12+12-MID(AD366,5,2)+1)/(Z366*12+AB366)&gt;1,0, AF366*(1-VLOOKUP(X366,折旧码!B:D,3,FALSE))*(12/(Z366*12+AB366)))</f>
        <v>#VALUE!</v>
      </c>
      <c r="BB366" s="2" t="e">
        <f t="shared" si="61"/>
        <v>#VALUE!</v>
      </c>
      <c r="BC366" s="2">
        <f t="shared" si="62"/>
        <v>0</v>
      </c>
      <c r="BD366" s="2" t="e">
        <f t="shared" si="63"/>
        <v>#VALUE!</v>
      </c>
      <c r="BE366" s="4" t="e">
        <f t="shared" si="64"/>
        <v>#VALUE!</v>
      </c>
      <c r="BF366" s="56" t="e">
        <f t="shared" si="65"/>
        <v>#VALUE!</v>
      </c>
      <c r="BG366" s="56" t="e">
        <f>IF(BE366="否",0,AF366*(1-VLOOKUP(X366,折旧码!B:D,3,FALSE))/BC366)</f>
        <v>#VALUE!</v>
      </c>
      <c r="BH366" s="56" t="e">
        <f t="shared" si="66"/>
        <v>#VALUE!</v>
      </c>
      <c r="BI366" s="4" t="e">
        <f>IF(OR(BE366="否",BC366&lt;=BD366),ROUND(AF366-ABS(AG366)-ABS(AI366)-AF366*VLOOKUP(X366,折旧码!B:D,3,FALSE),2)=0,ROUND(AF366-ABS(AG366)-ABS(AI366)-AF366*VLOOKUP(X366,折旧码!B:D,3,FALSE),2)&lt;&gt;0)</f>
        <v>#VALUE!</v>
      </c>
      <c r="BJ366" s="4" t="e">
        <f>ROUND(AF366-ABS(AG366)-ABS(AI366)-AF366*VLOOKUP(X366,折旧码!B:D,3,FALSE),2)</f>
        <v>#N/A</v>
      </c>
    </row>
    <row r="367" spans="1:62" ht="17.25" x14ac:dyDescent="0.35">
      <c r="A367" s="3"/>
      <c r="B367" s="3"/>
      <c r="C367" s="3"/>
      <c r="D367" s="3"/>
      <c r="E367" s="3"/>
      <c r="F367" s="3"/>
      <c r="G367" s="3"/>
      <c r="H367" s="3"/>
      <c r="I367" s="9"/>
      <c r="J367" s="9"/>
      <c r="K367" s="1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15"/>
      <c r="AE367" s="15"/>
      <c r="AF367" s="3"/>
      <c r="AG367" s="3"/>
      <c r="AH367" s="3"/>
      <c r="AI367" s="3"/>
      <c r="AJ367" s="3"/>
      <c r="AK367" s="3"/>
      <c r="AL367" s="3"/>
      <c r="AM367" s="3"/>
      <c r="AN367" s="4" t="b">
        <f>COUNTIF(资产分类!B:B,以前年度!A367)=1</f>
        <v>0</v>
      </c>
      <c r="AO367" s="4" t="b">
        <f>COUNTIF(单位编码!C:C,H367)=1</f>
        <v>0</v>
      </c>
      <c r="AP367" s="4" t="e">
        <f t="shared" si="67"/>
        <v>#VALUE!</v>
      </c>
      <c r="AQ367" s="4" t="b">
        <f>COUNTIF(业务范围!B:B,以前年度!L367)=1</f>
        <v>0</v>
      </c>
      <c r="AR367" s="4" t="b">
        <f>COUNTIF(成本中心!B:B,以前年度!M367)=1</f>
        <v>0</v>
      </c>
      <c r="AS367" s="4" t="b">
        <f>COUNTIF(成本中心!B:B,以前年度!N367)=1</f>
        <v>0</v>
      </c>
      <c r="AT367" s="4" t="b">
        <f>COUNTIF(资产状态!B:B,Q367)=1</f>
        <v>0</v>
      </c>
      <c r="AU367" s="4" t="b">
        <f>COUNTIF(资产增加、减少方式!B:C,以前年度!R367)=1</f>
        <v>0</v>
      </c>
      <c r="AV367" s="4" t="b">
        <f t="shared" si="68"/>
        <v>1</v>
      </c>
      <c r="AW367" s="4" t="b">
        <f>COUNTIF(折旧码!B:B,以前年度!X367)=1</f>
        <v>0</v>
      </c>
      <c r="AX367" s="5" t="b">
        <f t="shared" si="59"/>
        <v>0</v>
      </c>
      <c r="AY367" s="59" t="e">
        <f>IF(((2015-LEFT(AD367,4))*12+12-MID(AD367,5,2)+1)/(Z367*12+AB367)&gt;1,AF367*(1-VLOOKUP(X367,折旧码!B:D,3,FALSE)),AF367*(1-VLOOKUP(X367,折旧码!B:D,3,FALSE))*((2015-LEFT(AD367,4))*12+12-MID(AD367,5,2)+1)/(Z367*12+AB367))</f>
        <v>#VALUE!</v>
      </c>
      <c r="AZ367" s="60" t="e">
        <f t="shared" si="60"/>
        <v>#VALUE!</v>
      </c>
      <c r="BA367" s="5" t="e">
        <f>IF(((2015-LEFT(AD367,4))*12+12-MID(AD367,5,2)+1)/(Z367*12+AB367)&gt;1,0, AF367*(1-VLOOKUP(X367,折旧码!B:D,3,FALSE))*(12/(Z367*12+AB367)))</f>
        <v>#VALUE!</v>
      </c>
      <c r="BB367" s="2" t="e">
        <f t="shared" si="61"/>
        <v>#VALUE!</v>
      </c>
      <c r="BC367" s="2">
        <f t="shared" si="62"/>
        <v>0</v>
      </c>
      <c r="BD367" s="2" t="e">
        <f t="shared" si="63"/>
        <v>#VALUE!</v>
      </c>
      <c r="BE367" s="4" t="e">
        <f t="shared" si="64"/>
        <v>#VALUE!</v>
      </c>
      <c r="BF367" s="56" t="e">
        <f t="shared" si="65"/>
        <v>#VALUE!</v>
      </c>
      <c r="BG367" s="56" t="e">
        <f>IF(BE367="否",0,AF367*(1-VLOOKUP(X367,折旧码!B:D,3,FALSE))/BC367)</f>
        <v>#VALUE!</v>
      </c>
      <c r="BH367" s="56" t="e">
        <f t="shared" si="66"/>
        <v>#VALUE!</v>
      </c>
      <c r="BI367" s="4" t="e">
        <f>IF(OR(BE367="否",BC367&lt;=BD367),ROUND(AF367-ABS(AG367)-ABS(AI367)-AF367*VLOOKUP(X367,折旧码!B:D,3,FALSE),2)=0,ROUND(AF367-ABS(AG367)-ABS(AI367)-AF367*VLOOKUP(X367,折旧码!B:D,3,FALSE),2)&lt;&gt;0)</f>
        <v>#VALUE!</v>
      </c>
      <c r="BJ367" s="4" t="e">
        <f>ROUND(AF367-ABS(AG367)-ABS(AI367)-AF367*VLOOKUP(X367,折旧码!B:D,3,FALSE),2)</f>
        <v>#N/A</v>
      </c>
    </row>
    <row r="368" spans="1:62" ht="17.25" x14ac:dyDescent="0.35">
      <c r="A368" s="3"/>
      <c r="B368" s="3"/>
      <c r="C368" s="3"/>
      <c r="D368" s="3"/>
      <c r="E368" s="3"/>
      <c r="F368" s="3"/>
      <c r="G368" s="3"/>
      <c r="H368" s="3"/>
      <c r="I368" s="9"/>
      <c r="J368" s="9"/>
      <c r="K368" s="1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15"/>
      <c r="AE368" s="15"/>
      <c r="AF368" s="3"/>
      <c r="AG368" s="3"/>
      <c r="AH368" s="3"/>
      <c r="AI368" s="3"/>
      <c r="AJ368" s="3"/>
      <c r="AK368" s="3"/>
      <c r="AL368" s="3"/>
      <c r="AM368" s="3"/>
      <c r="AN368" s="4" t="b">
        <f>COUNTIF(资产分类!B:B,以前年度!A368)=1</f>
        <v>0</v>
      </c>
      <c r="AO368" s="4" t="b">
        <f>COUNTIF(单位编码!C:C,H368)=1</f>
        <v>0</v>
      </c>
      <c r="AP368" s="4" t="e">
        <f t="shared" si="67"/>
        <v>#VALUE!</v>
      </c>
      <c r="AQ368" s="4" t="b">
        <f>COUNTIF(业务范围!B:B,以前年度!L368)=1</f>
        <v>0</v>
      </c>
      <c r="AR368" s="4" t="b">
        <f>COUNTIF(成本中心!B:B,以前年度!M368)=1</f>
        <v>0</v>
      </c>
      <c r="AS368" s="4" t="b">
        <f>COUNTIF(成本中心!B:B,以前年度!N368)=1</f>
        <v>0</v>
      </c>
      <c r="AT368" s="4" t="b">
        <f>COUNTIF(资产状态!B:B,Q368)=1</f>
        <v>0</v>
      </c>
      <c r="AU368" s="4" t="b">
        <f>COUNTIF(资产增加、减少方式!B:C,以前年度!R368)=1</f>
        <v>0</v>
      </c>
      <c r="AV368" s="4" t="b">
        <f t="shared" si="68"/>
        <v>1</v>
      </c>
      <c r="AW368" s="4" t="b">
        <f>COUNTIF(折旧码!B:B,以前年度!X368)=1</f>
        <v>0</v>
      </c>
      <c r="AX368" s="5" t="b">
        <f t="shared" si="59"/>
        <v>0</v>
      </c>
      <c r="AY368" s="59" t="e">
        <f>IF(((2015-LEFT(AD368,4))*12+12-MID(AD368,5,2)+1)/(Z368*12+AB368)&gt;1,AF368*(1-VLOOKUP(X368,折旧码!B:D,3,FALSE)),AF368*(1-VLOOKUP(X368,折旧码!B:D,3,FALSE))*((2015-LEFT(AD368,4))*12+12-MID(AD368,5,2)+1)/(Z368*12+AB368))</f>
        <v>#VALUE!</v>
      </c>
      <c r="AZ368" s="60" t="e">
        <f t="shared" si="60"/>
        <v>#VALUE!</v>
      </c>
      <c r="BA368" s="5" t="e">
        <f>IF(((2015-LEFT(AD368,4))*12+12-MID(AD368,5,2)+1)/(Z368*12+AB368)&gt;1,0, AF368*(1-VLOOKUP(X368,折旧码!B:D,3,FALSE))*(12/(Z368*12+AB368)))</f>
        <v>#VALUE!</v>
      </c>
      <c r="BB368" s="2" t="e">
        <f t="shared" si="61"/>
        <v>#VALUE!</v>
      </c>
      <c r="BC368" s="2">
        <f t="shared" si="62"/>
        <v>0</v>
      </c>
      <c r="BD368" s="2" t="e">
        <f t="shared" si="63"/>
        <v>#VALUE!</v>
      </c>
      <c r="BE368" s="4" t="e">
        <f t="shared" si="64"/>
        <v>#VALUE!</v>
      </c>
      <c r="BF368" s="56" t="e">
        <f t="shared" si="65"/>
        <v>#VALUE!</v>
      </c>
      <c r="BG368" s="56" t="e">
        <f>IF(BE368="否",0,AF368*(1-VLOOKUP(X368,折旧码!B:D,3,FALSE))/BC368)</f>
        <v>#VALUE!</v>
      </c>
      <c r="BH368" s="56" t="e">
        <f t="shared" si="66"/>
        <v>#VALUE!</v>
      </c>
      <c r="BI368" s="4" t="e">
        <f>IF(OR(BE368="否",BC368&lt;=BD368),ROUND(AF368-ABS(AG368)-ABS(AI368)-AF368*VLOOKUP(X368,折旧码!B:D,3,FALSE),2)=0,ROUND(AF368-ABS(AG368)-ABS(AI368)-AF368*VLOOKUP(X368,折旧码!B:D,3,FALSE),2)&lt;&gt;0)</f>
        <v>#VALUE!</v>
      </c>
      <c r="BJ368" s="4" t="e">
        <f>ROUND(AF368-ABS(AG368)-ABS(AI368)-AF368*VLOOKUP(X368,折旧码!B:D,3,FALSE),2)</f>
        <v>#N/A</v>
      </c>
    </row>
    <row r="369" spans="1:62" ht="17.25" x14ac:dyDescent="0.35">
      <c r="A369" s="3"/>
      <c r="B369" s="3"/>
      <c r="C369" s="3"/>
      <c r="D369" s="3"/>
      <c r="E369" s="3"/>
      <c r="F369" s="3"/>
      <c r="G369" s="3"/>
      <c r="H369" s="3"/>
      <c r="I369" s="9"/>
      <c r="J369" s="9"/>
      <c r="K369" s="1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15"/>
      <c r="AE369" s="15"/>
      <c r="AF369" s="3"/>
      <c r="AG369" s="3"/>
      <c r="AH369" s="3"/>
      <c r="AI369" s="3"/>
      <c r="AJ369" s="3"/>
      <c r="AK369" s="3"/>
      <c r="AL369" s="3"/>
      <c r="AM369" s="3"/>
      <c r="AN369" s="4" t="b">
        <f>COUNTIF(资产分类!B:B,以前年度!A369)=1</f>
        <v>0</v>
      </c>
      <c r="AO369" s="4" t="b">
        <f>COUNTIF(单位编码!C:C,H369)=1</f>
        <v>0</v>
      </c>
      <c r="AP369" s="4" t="e">
        <f t="shared" si="67"/>
        <v>#VALUE!</v>
      </c>
      <c r="AQ369" s="4" t="b">
        <f>COUNTIF(业务范围!B:B,以前年度!L369)=1</f>
        <v>0</v>
      </c>
      <c r="AR369" s="4" t="b">
        <f>COUNTIF(成本中心!B:B,以前年度!M369)=1</f>
        <v>0</v>
      </c>
      <c r="AS369" s="4" t="b">
        <f>COUNTIF(成本中心!B:B,以前年度!N369)=1</f>
        <v>0</v>
      </c>
      <c r="AT369" s="4" t="b">
        <f>COUNTIF(资产状态!B:B,Q369)=1</f>
        <v>0</v>
      </c>
      <c r="AU369" s="4" t="b">
        <f>COUNTIF(资产增加、减少方式!B:C,以前年度!R369)=1</f>
        <v>0</v>
      </c>
      <c r="AV369" s="4" t="b">
        <f t="shared" si="68"/>
        <v>1</v>
      </c>
      <c r="AW369" s="4" t="b">
        <f>COUNTIF(折旧码!B:B,以前年度!X369)=1</f>
        <v>0</v>
      </c>
      <c r="AX369" s="5" t="b">
        <f t="shared" si="59"/>
        <v>0</v>
      </c>
      <c r="AY369" s="59" t="e">
        <f>IF(((2015-LEFT(AD369,4))*12+12-MID(AD369,5,2)+1)/(Z369*12+AB369)&gt;1,AF369*(1-VLOOKUP(X369,折旧码!B:D,3,FALSE)),AF369*(1-VLOOKUP(X369,折旧码!B:D,3,FALSE))*((2015-LEFT(AD369,4))*12+12-MID(AD369,5,2)+1)/(Z369*12+AB369))</f>
        <v>#VALUE!</v>
      </c>
      <c r="AZ369" s="60" t="e">
        <f t="shared" si="60"/>
        <v>#VALUE!</v>
      </c>
      <c r="BA369" s="5" t="e">
        <f>IF(((2015-LEFT(AD369,4))*12+12-MID(AD369,5,2)+1)/(Z369*12+AB369)&gt;1,0, AF369*(1-VLOOKUP(X369,折旧码!B:D,3,FALSE))*(12/(Z369*12+AB369)))</f>
        <v>#VALUE!</v>
      </c>
      <c r="BB369" s="2" t="e">
        <f t="shared" si="61"/>
        <v>#VALUE!</v>
      </c>
      <c r="BC369" s="2">
        <f t="shared" si="62"/>
        <v>0</v>
      </c>
      <c r="BD369" s="2" t="e">
        <f t="shared" si="63"/>
        <v>#VALUE!</v>
      </c>
      <c r="BE369" s="4" t="e">
        <f t="shared" si="64"/>
        <v>#VALUE!</v>
      </c>
      <c r="BF369" s="56" t="e">
        <f t="shared" si="65"/>
        <v>#VALUE!</v>
      </c>
      <c r="BG369" s="56" t="e">
        <f>IF(BE369="否",0,AF369*(1-VLOOKUP(X369,折旧码!B:D,3,FALSE))/BC369)</f>
        <v>#VALUE!</v>
      </c>
      <c r="BH369" s="56" t="e">
        <f t="shared" si="66"/>
        <v>#VALUE!</v>
      </c>
      <c r="BI369" s="4" t="e">
        <f>IF(OR(BE369="否",BC369&lt;=BD369),ROUND(AF369-ABS(AG369)-ABS(AI369)-AF369*VLOOKUP(X369,折旧码!B:D,3,FALSE),2)=0,ROUND(AF369-ABS(AG369)-ABS(AI369)-AF369*VLOOKUP(X369,折旧码!B:D,3,FALSE),2)&lt;&gt;0)</f>
        <v>#VALUE!</v>
      </c>
      <c r="BJ369" s="4" t="e">
        <f>ROUND(AF369-ABS(AG369)-ABS(AI369)-AF369*VLOOKUP(X369,折旧码!B:D,3,FALSE),2)</f>
        <v>#N/A</v>
      </c>
    </row>
    <row r="370" spans="1:62" ht="17.25" x14ac:dyDescent="0.35">
      <c r="A370" s="3"/>
      <c r="B370" s="3"/>
      <c r="C370" s="3"/>
      <c r="D370" s="3"/>
      <c r="E370" s="3"/>
      <c r="F370" s="3"/>
      <c r="G370" s="3"/>
      <c r="H370" s="3"/>
      <c r="I370" s="9"/>
      <c r="J370" s="9"/>
      <c r="K370" s="1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15"/>
      <c r="AE370" s="15"/>
      <c r="AF370" s="3"/>
      <c r="AG370" s="3"/>
      <c r="AH370" s="3"/>
      <c r="AI370" s="3"/>
      <c r="AJ370" s="3"/>
      <c r="AK370" s="3"/>
      <c r="AL370" s="3"/>
      <c r="AM370" s="3"/>
      <c r="AN370" s="4" t="b">
        <f>COUNTIF(资产分类!B:B,以前年度!A370)=1</f>
        <v>0</v>
      </c>
      <c r="AO370" s="4" t="b">
        <f>COUNTIF(单位编码!C:C,H370)=1</f>
        <v>0</v>
      </c>
      <c r="AP370" s="4" t="e">
        <f t="shared" si="67"/>
        <v>#VALUE!</v>
      </c>
      <c r="AQ370" s="4" t="b">
        <f>COUNTIF(业务范围!B:B,以前年度!L370)=1</f>
        <v>0</v>
      </c>
      <c r="AR370" s="4" t="b">
        <f>COUNTIF(成本中心!B:B,以前年度!M370)=1</f>
        <v>0</v>
      </c>
      <c r="AS370" s="4" t="b">
        <f>COUNTIF(成本中心!B:B,以前年度!N370)=1</f>
        <v>0</v>
      </c>
      <c r="AT370" s="4" t="b">
        <f>COUNTIF(资产状态!B:B,Q370)=1</f>
        <v>0</v>
      </c>
      <c r="AU370" s="4" t="b">
        <f>COUNTIF(资产增加、减少方式!B:C,以前年度!R370)=1</f>
        <v>0</v>
      </c>
      <c r="AV370" s="4" t="b">
        <f t="shared" si="68"/>
        <v>1</v>
      </c>
      <c r="AW370" s="4" t="b">
        <f>COUNTIF(折旧码!B:B,以前年度!X370)=1</f>
        <v>0</v>
      </c>
      <c r="AX370" s="5" t="b">
        <f t="shared" si="59"/>
        <v>0</v>
      </c>
      <c r="AY370" s="59" t="e">
        <f>IF(((2015-LEFT(AD370,4))*12+12-MID(AD370,5,2)+1)/(Z370*12+AB370)&gt;1,AF370*(1-VLOOKUP(X370,折旧码!B:D,3,FALSE)),AF370*(1-VLOOKUP(X370,折旧码!B:D,3,FALSE))*((2015-LEFT(AD370,4))*12+12-MID(AD370,5,2)+1)/(Z370*12+AB370))</f>
        <v>#VALUE!</v>
      </c>
      <c r="AZ370" s="60" t="e">
        <f t="shared" si="60"/>
        <v>#VALUE!</v>
      </c>
      <c r="BA370" s="5" t="e">
        <f>IF(((2015-LEFT(AD370,4))*12+12-MID(AD370,5,2)+1)/(Z370*12+AB370)&gt;1,0, AF370*(1-VLOOKUP(X370,折旧码!B:D,3,FALSE))*(12/(Z370*12+AB370)))</f>
        <v>#VALUE!</v>
      </c>
      <c r="BB370" s="2" t="e">
        <f t="shared" si="61"/>
        <v>#VALUE!</v>
      </c>
      <c r="BC370" s="2">
        <f t="shared" si="62"/>
        <v>0</v>
      </c>
      <c r="BD370" s="2" t="e">
        <f t="shared" si="63"/>
        <v>#VALUE!</v>
      </c>
      <c r="BE370" s="4" t="e">
        <f t="shared" si="64"/>
        <v>#VALUE!</v>
      </c>
      <c r="BF370" s="56" t="e">
        <f t="shared" si="65"/>
        <v>#VALUE!</v>
      </c>
      <c r="BG370" s="56" t="e">
        <f>IF(BE370="否",0,AF370*(1-VLOOKUP(X370,折旧码!B:D,3,FALSE))/BC370)</f>
        <v>#VALUE!</v>
      </c>
      <c r="BH370" s="56" t="e">
        <f t="shared" si="66"/>
        <v>#VALUE!</v>
      </c>
      <c r="BI370" s="4" t="e">
        <f>IF(OR(BE370="否",BC370&lt;=BD370),ROUND(AF370-ABS(AG370)-ABS(AI370)-AF370*VLOOKUP(X370,折旧码!B:D,3,FALSE),2)=0,ROUND(AF370-ABS(AG370)-ABS(AI370)-AF370*VLOOKUP(X370,折旧码!B:D,3,FALSE),2)&lt;&gt;0)</f>
        <v>#VALUE!</v>
      </c>
      <c r="BJ370" s="4" t="e">
        <f>ROUND(AF370-ABS(AG370)-ABS(AI370)-AF370*VLOOKUP(X370,折旧码!B:D,3,FALSE),2)</f>
        <v>#N/A</v>
      </c>
    </row>
    <row r="371" spans="1:62" ht="17.25" x14ac:dyDescent="0.35">
      <c r="A371" s="3"/>
      <c r="B371" s="3"/>
      <c r="C371" s="3"/>
      <c r="D371" s="3"/>
      <c r="E371" s="3"/>
      <c r="F371" s="3"/>
      <c r="G371" s="3"/>
      <c r="H371" s="3"/>
      <c r="I371" s="9"/>
      <c r="J371" s="9"/>
      <c r="K371" s="1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15"/>
      <c r="AE371" s="15"/>
      <c r="AF371" s="3"/>
      <c r="AG371" s="3"/>
      <c r="AH371" s="3"/>
      <c r="AI371" s="3"/>
      <c r="AJ371" s="3"/>
      <c r="AK371" s="3"/>
      <c r="AL371" s="3"/>
      <c r="AM371" s="3"/>
      <c r="AN371" s="4" t="b">
        <f>COUNTIF(资产分类!B:B,以前年度!A371)=1</f>
        <v>0</v>
      </c>
      <c r="AO371" s="4" t="b">
        <f>COUNTIF(单位编码!C:C,H371)=1</f>
        <v>0</v>
      </c>
      <c r="AP371" s="4" t="e">
        <f t="shared" si="67"/>
        <v>#VALUE!</v>
      </c>
      <c r="AQ371" s="4" t="b">
        <f>COUNTIF(业务范围!B:B,以前年度!L371)=1</f>
        <v>0</v>
      </c>
      <c r="AR371" s="4" t="b">
        <f>COUNTIF(成本中心!B:B,以前年度!M371)=1</f>
        <v>0</v>
      </c>
      <c r="AS371" s="4" t="b">
        <f>COUNTIF(成本中心!B:B,以前年度!N371)=1</f>
        <v>0</v>
      </c>
      <c r="AT371" s="4" t="b">
        <f>COUNTIF(资产状态!B:B,Q371)=1</f>
        <v>0</v>
      </c>
      <c r="AU371" s="4" t="b">
        <f>COUNTIF(资产增加、减少方式!B:C,以前年度!R371)=1</f>
        <v>0</v>
      </c>
      <c r="AV371" s="4" t="b">
        <f t="shared" si="68"/>
        <v>1</v>
      </c>
      <c r="AW371" s="4" t="b">
        <f>COUNTIF(折旧码!B:B,以前年度!X371)=1</f>
        <v>0</v>
      </c>
      <c r="AX371" s="5" t="b">
        <f t="shared" si="59"/>
        <v>0</v>
      </c>
      <c r="AY371" s="59" t="e">
        <f>IF(((2015-LEFT(AD371,4))*12+12-MID(AD371,5,2)+1)/(Z371*12+AB371)&gt;1,AF371*(1-VLOOKUP(X371,折旧码!B:D,3,FALSE)),AF371*(1-VLOOKUP(X371,折旧码!B:D,3,FALSE))*((2015-LEFT(AD371,4))*12+12-MID(AD371,5,2)+1)/(Z371*12+AB371))</f>
        <v>#VALUE!</v>
      </c>
      <c r="AZ371" s="60" t="e">
        <f t="shared" si="60"/>
        <v>#VALUE!</v>
      </c>
      <c r="BA371" s="5" t="e">
        <f>IF(((2015-LEFT(AD371,4))*12+12-MID(AD371,5,2)+1)/(Z371*12+AB371)&gt;1,0, AF371*(1-VLOOKUP(X371,折旧码!B:D,3,FALSE))*(12/(Z371*12+AB371)))</f>
        <v>#VALUE!</v>
      </c>
      <c r="BB371" s="2" t="e">
        <f t="shared" si="61"/>
        <v>#VALUE!</v>
      </c>
      <c r="BC371" s="2">
        <f t="shared" si="62"/>
        <v>0</v>
      </c>
      <c r="BD371" s="2" t="e">
        <f t="shared" si="63"/>
        <v>#VALUE!</v>
      </c>
      <c r="BE371" s="4" t="e">
        <f t="shared" si="64"/>
        <v>#VALUE!</v>
      </c>
      <c r="BF371" s="56" t="e">
        <f t="shared" si="65"/>
        <v>#VALUE!</v>
      </c>
      <c r="BG371" s="56" t="e">
        <f>IF(BE371="否",0,AF371*(1-VLOOKUP(X371,折旧码!B:D,3,FALSE))/BC371)</f>
        <v>#VALUE!</v>
      </c>
      <c r="BH371" s="56" t="e">
        <f t="shared" si="66"/>
        <v>#VALUE!</v>
      </c>
      <c r="BI371" s="4" t="e">
        <f>IF(OR(BE371="否",BC371&lt;=BD371),ROUND(AF371-ABS(AG371)-ABS(AI371)-AF371*VLOOKUP(X371,折旧码!B:D,3,FALSE),2)=0,ROUND(AF371-ABS(AG371)-ABS(AI371)-AF371*VLOOKUP(X371,折旧码!B:D,3,FALSE),2)&lt;&gt;0)</f>
        <v>#VALUE!</v>
      </c>
      <c r="BJ371" s="4" t="e">
        <f>ROUND(AF371-ABS(AG371)-ABS(AI371)-AF371*VLOOKUP(X371,折旧码!B:D,3,FALSE),2)</f>
        <v>#N/A</v>
      </c>
    </row>
    <row r="372" spans="1:62" ht="17.25" x14ac:dyDescent="0.35">
      <c r="A372" s="3"/>
      <c r="B372" s="3"/>
      <c r="C372" s="3"/>
      <c r="D372" s="3"/>
      <c r="E372" s="3"/>
      <c r="F372" s="3"/>
      <c r="G372" s="3"/>
      <c r="H372" s="3"/>
      <c r="I372" s="9"/>
      <c r="J372" s="9"/>
      <c r="K372" s="1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15"/>
      <c r="AE372" s="15"/>
      <c r="AF372" s="3"/>
      <c r="AG372" s="3"/>
      <c r="AH372" s="3"/>
      <c r="AI372" s="3"/>
      <c r="AJ372" s="3"/>
      <c r="AK372" s="3"/>
      <c r="AL372" s="3"/>
      <c r="AM372" s="3"/>
      <c r="AN372" s="4" t="b">
        <f>COUNTIF(资产分类!B:B,以前年度!A372)=1</f>
        <v>0</v>
      </c>
      <c r="AO372" s="4" t="b">
        <f>COUNTIF(单位编码!C:C,H372)=1</f>
        <v>0</v>
      </c>
      <c r="AP372" s="4" t="e">
        <f t="shared" si="67"/>
        <v>#VALUE!</v>
      </c>
      <c r="AQ372" s="4" t="b">
        <f>COUNTIF(业务范围!B:B,以前年度!L372)=1</f>
        <v>0</v>
      </c>
      <c r="AR372" s="4" t="b">
        <f>COUNTIF(成本中心!B:B,以前年度!M372)=1</f>
        <v>0</v>
      </c>
      <c r="AS372" s="4" t="b">
        <f>COUNTIF(成本中心!B:B,以前年度!N372)=1</f>
        <v>0</v>
      </c>
      <c r="AT372" s="4" t="b">
        <f>COUNTIF(资产状态!B:B,Q372)=1</f>
        <v>0</v>
      </c>
      <c r="AU372" s="4" t="b">
        <f>COUNTIF(资产增加、减少方式!B:C,以前年度!R372)=1</f>
        <v>0</v>
      </c>
      <c r="AV372" s="4" t="b">
        <f t="shared" si="68"/>
        <v>1</v>
      </c>
      <c r="AW372" s="4" t="b">
        <f>COUNTIF(折旧码!B:B,以前年度!X372)=1</f>
        <v>0</v>
      </c>
      <c r="AX372" s="5" t="b">
        <f t="shared" si="59"/>
        <v>0</v>
      </c>
      <c r="AY372" s="59" t="e">
        <f>IF(((2015-LEFT(AD372,4))*12+12-MID(AD372,5,2)+1)/(Z372*12+AB372)&gt;1,AF372*(1-VLOOKUP(X372,折旧码!B:D,3,FALSE)),AF372*(1-VLOOKUP(X372,折旧码!B:D,3,FALSE))*((2015-LEFT(AD372,4))*12+12-MID(AD372,5,2)+1)/(Z372*12+AB372))</f>
        <v>#VALUE!</v>
      </c>
      <c r="AZ372" s="60" t="e">
        <f t="shared" si="60"/>
        <v>#VALUE!</v>
      </c>
      <c r="BA372" s="5" t="e">
        <f>IF(((2015-LEFT(AD372,4))*12+12-MID(AD372,5,2)+1)/(Z372*12+AB372)&gt;1,0, AF372*(1-VLOOKUP(X372,折旧码!B:D,3,FALSE))*(12/(Z372*12+AB372)))</f>
        <v>#VALUE!</v>
      </c>
      <c r="BB372" s="2" t="e">
        <f t="shared" si="61"/>
        <v>#VALUE!</v>
      </c>
      <c r="BC372" s="2">
        <f t="shared" si="62"/>
        <v>0</v>
      </c>
      <c r="BD372" s="2" t="e">
        <f t="shared" si="63"/>
        <v>#VALUE!</v>
      </c>
      <c r="BE372" s="4" t="e">
        <f t="shared" si="64"/>
        <v>#VALUE!</v>
      </c>
      <c r="BF372" s="56" t="e">
        <f t="shared" si="65"/>
        <v>#VALUE!</v>
      </c>
      <c r="BG372" s="56" t="e">
        <f>IF(BE372="否",0,AF372*(1-VLOOKUP(X372,折旧码!B:D,3,FALSE))/BC372)</f>
        <v>#VALUE!</v>
      </c>
      <c r="BH372" s="56" t="e">
        <f t="shared" si="66"/>
        <v>#VALUE!</v>
      </c>
      <c r="BI372" s="4" t="e">
        <f>IF(OR(BE372="否",BC372&lt;=BD372),ROUND(AF372-ABS(AG372)-ABS(AI372)-AF372*VLOOKUP(X372,折旧码!B:D,3,FALSE),2)=0,ROUND(AF372-ABS(AG372)-ABS(AI372)-AF372*VLOOKUP(X372,折旧码!B:D,3,FALSE),2)&lt;&gt;0)</f>
        <v>#VALUE!</v>
      </c>
      <c r="BJ372" s="4" t="e">
        <f>ROUND(AF372-ABS(AG372)-ABS(AI372)-AF372*VLOOKUP(X372,折旧码!B:D,3,FALSE),2)</f>
        <v>#N/A</v>
      </c>
    </row>
    <row r="373" spans="1:62" ht="17.25" x14ac:dyDescent="0.35">
      <c r="A373" s="3"/>
      <c r="B373" s="3"/>
      <c r="C373" s="3"/>
      <c r="D373" s="3"/>
      <c r="E373" s="3"/>
      <c r="F373" s="3"/>
      <c r="G373" s="3"/>
      <c r="H373" s="3"/>
      <c r="I373" s="9"/>
      <c r="J373" s="9"/>
      <c r="K373" s="1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15"/>
      <c r="AE373" s="15"/>
      <c r="AF373" s="3"/>
      <c r="AG373" s="3"/>
      <c r="AH373" s="3"/>
      <c r="AI373" s="3"/>
      <c r="AJ373" s="3"/>
      <c r="AK373" s="3"/>
      <c r="AL373" s="3"/>
      <c r="AM373" s="3"/>
      <c r="AN373" s="4" t="b">
        <f>COUNTIF(资产分类!B:B,以前年度!A373)=1</f>
        <v>0</v>
      </c>
      <c r="AO373" s="4" t="b">
        <f>COUNTIF(单位编码!C:C,H373)=1</f>
        <v>0</v>
      </c>
      <c r="AP373" s="4" t="e">
        <f t="shared" si="67"/>
        <v>#VALUE!</v>
      </c>
      <c r="AQ373" s="4" t="b">
        <f>COUNTIF(业务范围!B:B,以前年度!L373)=1</f>
        <v>0</v>
      </c>
      <c r="AR373" s="4" t="b">
        <f>COUNTIF(成本中心!B:B,以前年度!M373)=1</f>
        <v>0</v>
      </c>
      <c r="AS373" s="4" t="b">
        <f>COUNTIF(成本中心!B:B,以前年度!N373)=1</f>
        <v>0</v>
      </c>
      <c r="AT373" s="4" t="b">
        <f>COUNTIF(资产状态!B:B,Q373)=1</f>
        <v>0</v>
      </c>
      <c r="AU373" s="4" t="b">
        <f>COUNTIF(资产增加、减少方式!B:C,以前年度!R373)=1</f>
        <v>0</v>
      </c>
      <c r="AV373" s="4" t="b">
        <f t="shared" si="68"/>
        <v>1</v>
      </c>
      <c r="AW373" s="4" t="b">
        <f>COUNTIF(折旧码!B:B,以前年度!X373)=1</f>
        <v>0</v>
      </c>
      <c r="AX373" s="5" t="b">
        <f t="shared" si="59"/>
        <v>0</v>
      </c>
      <c r="AY373" s="59" t="e">
        <f>IF(((2015-LEFT(AD373,4))*12+12-MID(AD373,5,2)+1)/(Z373*12+AB373)&gt;1,AF373*(1-VLOOKUP(X373,折旧码!B:D,3,FALSE)),AF373*(1-VLOOKUP(X373,折旧码!B:D,3,FALSE))*((2015-LEFT(AD373,4))*12+12-MID(AD373,5,2)+1)/(Z373*12+AB373))</f>
        <v>#VALUE!</v>
      </c>
      <c r="AZ373" s="60" t="e">
        <f t="shared" si="60"/>
        <v>#VALUE!</v>
      </c>
      <c r="BA373" s="5" t="e">
        <f>IF(((2015-LEFT(AD373,4))*12+12-MID(AD373,5,2)+1)/(Z373*12+AB373)&gt;1,0, AF373*(1-VLOOKUP(X373,折旧码!B:D,3,FALSE))*(12/(Z373*12+AB373)))</f>
        <v>#VALUE!</v>
      </c>
      <c r="BB373" s="2" t="e">
        <f t="shared" si="61"/>
        <v>#VALUE!</v>
      </c>
      <c r="BC373" s="2">
        <f t="shared" si="62"/>
        <v>0</v>
      </c>
      <c r="BD373" s="2" t="e">
        <f t="shared" si="63"/>
        <v>#VALUE!</v>
      </c>
      <c r="BE373" s="4" t="e">
        <f t="shared" si="64"/>
        <v>#VALUE!</v>
      </c>
      <c r="BF373" s="56" t="e">
        <f t="shared" si="65"/>
        <v>#VALUE!</v>
      </c>
      <c r="BG373" s="56" t="e">
        <f>IF(BE373="否",0,AF373*(1-VLOOKUP(X373,折旧码!B:D,3,FALSE))/BC373)</f>
        <v>#VALUE!</v>
      </c>
      <c r="BH373" s="56" t="e">
        <f t="shared" si="66"/>
        <v>#VALUE!</v>
      </c>
      <c r="BI373" s="4" t="e">
        <f>IF(OR(BE373="否",BC373&lt;=BD373),ROUND(AF373-ABS(AG373)-ABS(AI373)-AF373*VLOOKUP(X373,折旧码!B:D,3,FALSE),2)=0,ROUND(AF373-ABS(AG373)-ABS(AI373)-AF373*VLOOKUP(X373,折旧码!B:D,3,FALSE),2)&lt;&gt;0)</f>
        <v>#VALUE!</v>
      </c>
      <c r="BJ373" s="4" t="e">
        <f>ROUND(AF373-ABS(AG373)-ABS(AI373)-AF373*VLOOKUP(X373,折旧码!B:D,3,FALSE),2)</f>
        <v>#N/A</v>
      </c>
    </row>
    <row r="374" spans="1:62" ht="17.25" x14ac:dyDescent="0.35">
      <c r="A374" s="3"/>
      <c r="B374" s="3"/>
      <c r="C374" s="3"/>
      <c r="D374" s="3"/>
      <c r="E374" s="3"/>
      <c r="F374" s="3"/>
      <c r="G374" s="3"/>
      <c r="H374" s="3"/>
      <c r="I374" s="9"/>
      <c r="J374" s="9"/>
      <c r="K374" s="1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15"/>
      <c r="AE374" s="15"/>
      <c r="AF374" s="3"/>
      <c r="AG374" s="3"/>
      <c r="AH374" s="3"/>
      <c r="AI374" s="3"/>
      <c r="AJ374" s="3"/>
      <c r="AK374" s="3"/>
      <c r="AL374" s="3"/>
      <c r="AM374" s="3"/>
      <c r="AN374" s="4" t="b">
        <f>COUNTIF(资产分类!B:B,以前年度!A374)=1</f>
        <v>0</v>
      </c>
      <c r="AO374" s="4" t="b">
        <f>COUNTIF(单位编码!C:C,H374)=1</f>
        <v>0</v>
      </c>
      <c r="AP374" s="4" t="e">
        <f t="shared" si="67"/>
        <v>#VALUE!</v>
      </c>
      <c r="AQ374" s="4" t="b">
        <f>COUNTIF(业务范围!B:B,以前年度!L374)=1</f>
        <v>0</v>
      </c>
      <c r="AR374" s="4" t="b">
        <f>COUNTIF(成本中心!B:B,以前年度!M374)=1</f>
        <v>0</v>
      </c>
      <c r="AS374" s="4" t="b">
        <f>COUNTIF(成本中心!B:B,以前年度!N374)=1</f>
        <v>0</v>
      </c>
      <c r="AT374" s="4" t="b">
        <f>COUNTIF(资产状态!B:B,Q374)=1</f>
        <v>0</v>
      </c>
      <c r="AU374" s="4" t="b">
        <f>COUNTIF(资产增加、减少方式!B:C,以前年度!R374)=1</f>
        <v>0</v>
      </c>
      <c r="AV374" s="4" t="b">
        <f t="shared" si="68"/>
        <v>1</v>
      </c>
      <c r="AW374" s="4" t="b">
        <f>COUNTIF(折旧码!B:B,以前年度!X374)=1</f>
        <v>0</v>
      </c>
      <c r="AX374" s="5" t="b">
        <f t="shared" si="59"/>
        <v>0</v>
      </c>
      <c r="AY374" s="59" t="e">
        <f>IF(((2015-LEFT(AD374,4))*12+12-MID(AD374,5,2)+1)/(Z374*12+AB374)&gt;1,AF374*(1-VLOOKUP(X374,折旧码!B:D,3,FALSE)),AF374*(1-VLOOKUP(X374,折旧码!B:D,3,FALSE))*((2015-LEFT(AD374,4))*12+12-MID(AD374,5,2)+1)/(Z374*12+AB374))</f>
        <v>#VALUE!</v>
      </c>
      <c r="AZ374" s="60" t="e">
        <f t="shared" si="60"/>
        <v>#VALUE!</v>
      </c>
      <c r="BA374" s="5" t="e">
        <f>IF(((2015-LEFT(AD374,4))*12+12-MID(AD374,5,2)+1)/(Z374*12+AB374)&gt;1,0, AF374*(1-VLOOKUP(X374,折旧码!B:D,3,FALSE))*(12/(Z374*12+AB374)))</f>
        <v>#VALUE!</v>
      </c>
      <c r="BB374" s="2" t="e">
        <f t="shared" si="61"/>
        <v>#VALUE!</v>
      </c>
      <c r="BC374" s="2">
        <f t="shared" si="62"/>
        <v>0</v>
      </c>
      <c r="BD374" s="2" t="e">
        <f t="shared" si="63"/>
        <v>#VALUE!</v>
      </c>
      <c r="BE374" s="4" t="e">
        <f t="shared" si="64"/>
        <v>#VALUE!</v>
      </c>
      <c r="BF374" s="56" t="e">
        <f t="shared" si="65"/>
        <v>#VALUE!</v>
      </c>
      <c r="BG374" s="56" t="e">
        <f>IF(BE374="否",0,AF374*(1-VLOOKUP(X374,折旧码!B:D,3,FALSE))/BC374)</f>
        <v>#VALUE!</v>
      </c>
      <c r="BH374" s="56" t="e">
        <f t="shared" si="66"/>
        <v>#VALUE!</v>
      </c>
      <c r="BI374" s="4" t="e">
        <f>IF(OR(BE374="否",BC374&lt;=BD374),ROUND(AF374-ABS(AG374)-ABS(AI374)-AF374*VLOOKUP(X374,折旧码!B:D,3,FALSE),2)=0,ROUND(AF374-ABS(AG374)-ABS(AI374)-AF374*VLOOKUP(X374,折旧码!B:D,3,FALSE),2)&lt;&gt;0)</f>
        <v>#VALUE!</v>
      </c>
      <c r="BJ374" s="4" t="e">
        <f>ROUND(AF374-ABS(AG374)-ABS(AI374)-AF374*VLOOKUP(X374,折旧码!B:D,3,FALSE),2)</f>
        <v>#N/A</v>
      </c>
    </row>
    <row r="375" spans="1:62" ht="17.25" x14ac:dyDescent="0.35">
      <c r="A375" s="3"/>
      <c r="B375" s="3"/>
      <c r="C375" s="3"/>
      <c r="D375" s="3"/>
      <c r="E375" s="3"/>
      <c r="F375" s="3"/>
      <c r="G375" s="3"/>
      <c r="H375" s="3"/>
      <c r="I375" s="9"/>
      <c r="J375" s="9"/>
      <c r="K375" s="1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15"/>
      <c r="AE375" s="15"/>
      <c r="AF375" s="3"/>
      <c r="AG375" s="3"/>
      <c r="AH375" s="3"/>
      <c r="AI375" s="3"/>
      <c r="AJ375" s="3"/>
      <c r="AK375" s="3"/>
      <c r="AL375" s="3"/>
      <c r="AM375" s="3"/>
      <c r="AN375" s="4" t="b">
        <f>COUNTIF(资产分类!B:B,以前年度!A375)=1</f>
        <v>0</v>
      </c>
      <c r="AO375" s="4" t="b">
        <f>COUNTIF(单位编码!C:C,H375)=1</f>
        <v>0</v>
      </c>
      <c r="AP375" s="4" t="e">
        <f t="shared" si="67"/>
        <v>#VALUE!</v>
      </c>
      <c r="AQ375" s="4" t="b">
        <f>COUNTIF(业务范围!B:B,以前年度!L375)=1</f>
        <v>0</v>
      </c>
      <c r="AR375" s="4" t="b">
        <f>COUNTIF(成本中心!B:B,以前年度!M375)=1</f>
        <v>0</v>
      </c>
      <c r="AS375" s="4" t="b">
        <f>COUNTIF(成本中心!B:B,以前年度!N375)=1</f>
        <v>0</v>
      </c>
      <c r="AT375" s="4" t="b">
        <f>COUNTIF(资产状态!B:B,Q375)=1</f>
        <v>0</v>
      </c>
      <c r="AU375" s="4" t="b">
        <f>COUNTIF(资产增加、减少方式!B:C,以前年度!R375)=1</f>
        <v>0</v>
      </c>
      <c r="AV375" s="4" t="b">
        <f t="shared" si="68"/>
        <v>1</v>
      </c>
      <c r="AW375" s="4" t="b">
        <f>COUNTIF(折旧码!B:B,以前年度!X375)=1</f>
        <v>0</v>
      </c>
      <c r="AX375" s="5" t="b">
        <f t="shared" si="59"/>
        <v>0</v>
      </c>
      <c r="AY375" s="59" t="e">
        <f>IF(((2015-LEFT(AD375,4))*12+12-MID(AD375,5,2)+1)/(Z375*12+AB375)&gt;1,AF375*(1-VLOOKUP(X375,折旧码!B:D,3,FALSE)),AF375*(1-VLOOKUP(X375,折旧码!B:D,3,FALSE))*((2015-LEFT(AD375,4))*12+12-MID(AD375,5,2)+1)/(Z375*12+AB375))</f>
        <v>#VALUE!</v>
      </c>
      <c r="AZ375" s="60" t="e">
        <f t="shared" si="60"/>
        <v>#VALUE!</v>
      </c>
      <c r="BA375" s="5" t="e">
        <f>IF(((2015-LEFT(AD375,4))*12+12-MID(AD375,5,2)+1)/(Z375*12+AB375)&gt;1,0, AF375*(1-VLOOKUP(X375,折旧码!B:D,3,FALSE))*(12/(Z375*12+AB375)))</f>
        <v>#VALUE!</v>
      </c>
      <c r="BB375" s="2" t="e">
        <f t="shared" si="61"/>
        <v>#VALUE!</v>
      </c>
      <c r="BC375" s="2">
        <f t="shared" si="62"/>
        <v>0</v>
      </c>
      <c r="BD375" s="2" t="e">
        <f t="shared" si="63"/>
        <v>#VALUE!</v>
      </c>
      <c r="BE375" s="4" t="e">
        <f t="shared" si="64"/>
        <v>#VALUE!</v>
      </c>
      <c r="BF375" s="56" t="e">
        <f t="shared" si="65"/>
        <v>#VALUE!</v>
      </c>
      <c r="BG375" s="56" t="e">
        <f>IF(BE375="否",0,AF375*(1-VLOOKUP(X375,折旧码!B:D,3,FALSE))/BC375)</f>
        <v>#VALUE!</v>
      </c>
      <c r="BH375" s="56" t="e">
        <f t="shared" si="66"/>
        <v>#VALUE!</v>
      </c>
      <c r="BI375" s="4" t="e">
        <f>IF(OR(BE375="否",BC375&lt;=BD375),ROUND(AF375-ABS(AG375)-ABS(AI375)-AF375*VLOOKUP(X375,折旧码!B:D,3,FALSE),2)=0,ROUND(AF375-ABS(AG375)-ABS(AI375)-AF375*VLOOKUP(X375,折旧码!B:D,3,FALSE),2)&lt;&gt;0)</f>
        <v>#VALUE!</v>
      </c>
      <c r="BJ375" s="4" t="e">
        <f>ROUND(AF375-ABS(AG375)-ABS(AI375)-AF375*VLOOKUP(X375,折旧码!B:D,3,FALSE),2)</f>
        <v>#N/A</v>
      </c>
    </row>
    <row r="376" spans="1:62" ht="17.25" x14ac:dyDescent="0.35">
      <c r="A376" s="3"/>
      <c r="B376" s="3"/>
      <c r="C376" s="3"/>
      <c r="D376" s="3"/>
      <c r="E376" s="3"/>
      <c r="F376" s="3"/>
      <c r="G376" s="3"/>
      <c r="H376" s="3"/>
      <c r="I376" s="9"/>
      <c r="J376" s="9"/>
      <c r="K376" s="1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15"/>
      <c r="AE376" s="15"/>
      <c r="AF376" s="3"/>
      <c r="AG376" s="3"/>
      <c r="AH376" s="3"/>
      <c r="AI376" s="3"/>
      <c r="AJ376" s="3"/>
      <c r="AK376" s="3"/>
      <c r="AL376" s="3"/>
      <c r="AM376" s="3"/>
      <c r="AN376" s="4" t="b">
        <f>COUNTIF(资产分类!B:B,以前年度!A376)=1</f>
        <v>0</v>
      </c>
      <c r="AO376" s="4" t="b">
        <f>COUNTIF(单位编码!C:C,H376)=1</f>
        <v>0</v>
      </c>
      <c r="AP376" s="4" t="e">
        <f t="shared" si="67"/>
        <v>#VALUE!</v>
      </c>
      <c r="AQ376" s="4" t="b">
        <f>COUNTIF(业务范围!B:B,以前年度!L376)=1</f>
        <v>0</v>
      </c>
      <c r="AR376" s="4" t="b">
        <f>COUNTIF(成本中心!B:B,以前年度!M376)=1</f>
        <v>0</v>
      </c>
      <c r="AS376" s="4" t="b">
        <f>COUNTIF(成本中心!B:B,以前年度!N376)=1</f>
        <v>0</v>
      </c>
      <c r="AT376" s="4" t="b">
        <f>COUNTIF(资产状态!B:B,Q376)=1</f>
        <v>0</v>
      </c>
      <c r="AU376" s="4" t="b">
        <f>COUNTIF(资产增加、减少方式!B:C,以前年度!R376)=1</f>
        <v>0</v>
      </c>
      <c r="AV376" s="4" t="b">
        <f t="shared" si="68"/>
        <v>1</v>
      </c>
      <c r="AW376" s="4" t="b">
        <f>COUNTIF(折旧码!B:B,以前年度!X376)=1</f>
        <v>0</v>
      </c>
      <c r="AX376" s="5" t="b">
        <f t="shared" si="59"/>
        <v>0</v>
      </c>
      <c r="AY376" s="59" t="e">
        <f>IF(((2015-LEFT(AD376,4))*12+12-MID(AD376,5,2)+1)/(Z376*12+AB376)&gt;1,AF376*(1-VLOOKUP(X376,折旧码!B:D,3,FALSE)),AF376*(1-VLOOKUP(X376,折旧码!B:D,3,FALSE))*((2015-LEFT(AD376,4))*12+12-MID(AD376,5,2)+1)/(Z376*12+AB376))</f>
        <v>#VALUE!</v>
      </c>
      <c r="AZ376" s="60" t="e">
        <f t="shared" si="60"/>
        <v>#VALUE!</v>
      </c>
      <c r="BA376" s="5" t="e">
        <f>IF(((2015-LEFT(AD376,4))*12+12-MID(AD376,5,2)+1)/(Z376*12+AB376)&gt;1,0, AF376*(1-VLOOKUP(X376,折旧码!B:D,3,FALSE))*(12/(Z376*12+AB376)))</f>
        <v>#VALUE!</v>
      </c>
      <c r="BB376" s="2" t="e">
        <f t="shared" si="61"/>
        <v>#VALUE!</v>
      </c>
      <c r="BC376" s="2">
        <f t="shared" si="62"/>
        <v>0</v>
      </c>
      <c r="BD376" s="2" t="e">
        <f t="shared" si="63"/>
        <v>#VALUE!</v>
      </c>
      <c r="BE376" s="4" t="e">
        <f t="shared" si="64"/>
        <v>#VALUE!</v>
      </c>
      <c r="BF376" s="56" t="e">
        <f t="shared" si="65"/>
        <v>#VALUE!</v>
      </c>
      <c r="BG376" s="56" t="e">
        <f>IF(BE376="否",0,AF376*(1-VLOOKUP(X376,折旧码!B:D,3,FALSE))/BC376)</f>
        <v>#VALUE!</v>
      </c>
      <c r="BH376" s="56" t="e">
        <f t="shared" si="66"/>
        <v>#VALUE!</v>
      </c>
      <c r="BI376" s="4" t="e">
        <f>IF(OR(BE376="否",BC376&lt;=BD376),ROUND(AF376-ABS(AG376)-ABS(AI376)-AF376*VLOOKUP(X376,折旧码!B:D,3,FALSE),2)=0,ROUND(AF376-ABS(AG376)-ABS(AI376)-AF376*VLOOKUP(X376,折旧码!B:D,3,FALSE),2)&lt;&gt;0)</f>
        <v>#VALUE!</v>
      </c>
      <c r="BJ376" s="4" t="e">
        <f>ROUND(AF376-ABS(AG376)-ABS(AI376)-AF376*VLOOKUP(X376,折旧码!B:D,3,FALSE),2)</f>
        <v>#N/A</v>
      </c>
    </row>
    <row r="377" spans="1:62" ht="17.25" x14ac:dyDescent="0.35">
      <c r="A377" s="3"/>
      <c r="B377" s="3"/>
      <c r="C377" s="3"/>
      <c r="D377" s="3"/>
      <c r="E377" s="3"/>
      <c r="F377" s="3"/>
      <c r="G377" s="3"/>
      <c r="H377" s="3"/>
      <c r="I377" s="9"/>
      <c r="J377" s="9"/>
      <c r="K377" s="1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15"/>
      <c r="AE377" s="15"/>
      <c r="AF377" s="3"/>
      <c r="AG377" s="3"/>
      <c r="AH377" s="3"/>
      <c r="AI377" s="3"/>
      <c r="AJ377" s="3"/>
      <c r="AK377" s="3"/>
      <c r="AL377" s="3"/>
      <c r="AM377" s="3"/>
      <c r="AN377" s="4" t="b">
        <f>COUNTIF(资产分类!B:B,以前年度!A377)=1</f>
        <v>0</v>
      </c>
      <c r="AO377" s="4" t="b">
        <f>COUNTIF(单位编码!C:C,H377)=1</f>
        <v>0</v>
      </c>
      <c r="AP377" s="4" t="e">
        <f t="shared" si="67"/>
        <v>#VALUE!</v>
      </c>
      <c r="AQ377" s="4" t="b">
        <f>COUNTIF(业务范围!B:B,以前年度!L377)=1</f>
        <v>0</v>
      </c>
      <c r="AR377" s="4" t="b">
        <f>COUNTIF(成本中心!B:B,以前年度!M377)=1</f>
        <v>0</v>
      </c>
      <c r="AS377" s="4" t="b">
        <f>COUNTIF(成本中心!B:B,以前年度!N377)=1</f>
        <v>0</v>
      </c>
      <c r="AT377" s="4" t="b">
        <f>COUNTIF(资产状态!B:B,Q377)=1</f>
        <v>0</v>
      </c>
      <c r="AU377" s="4" t="b">
        <f>COUNTIF(资产增加、减少方式!B:C,以前年度!R377)=1</f>
        <v>0</v>
      </c>
      <c r="AV377" s="4" t="b">
        <f t="shared" si="68"/>
        <v>1</v>
      </c>
      <c r="AW377" s="4" t="b">
        <f>COUNTIF(折旧码!B:B,以前年度!X377)=1</f>
        <v>0</v>
      </c>
      <c r="AX377" s="5" t="b">
        <f t="shared" si="59"/>
        <v>0</v>
      </c>
      <c r="AY377" s="59" t="e">
        <f>IF(((2015-LEFT(AD377,4))*12+12-MID(AD377,5,2)+1)/(Z377*12+AB377)&gt;1,AF377*(1-VLOOKUP(X377,折旧码!B:D,3,FALSE)),AF377*(1-VLOOKUP(X377,折旧码!B:D,3,FALSE))*((2015-LEFT(AD377,4))*12+12-MID(AD377,5,2)+1)/(Z377*12+AB377))</f>
        <v>#VALUE!</v>
      </c>
      <c r="AZ377" s="60" t="e">
        <f t="shared" si="60"/>
        <v>#VALUE!</v>
      </c>
      <c r="BA377" s="5" t="e">
        <f>IF(((2015-LEFT(AD377,4))*12+12-MID(AD377,5,2)+1)/(Z377*12+AB377)&gt;1,0, AF377*(1-VLOOKUP(X377,折旧码!B:D,3,FALSE))*(12/(Z377*12+AB377)))</f>
        <v>#VALUE!</v>
      </c>
      <c r="BB377" s="2" t="e">
        <f t="shared" si="61"/>
        <v>#VALUE!</v>
      </c>
      <c r="BC377" s="2">
        <f t="shared" si="62"/>
        <v>0</v>
      </c>
      <c r="BD377" s="2" t="e">
        <f t="shared" si="63"/>
        <v>#VALUE!</v>
      </c>
      <c r="BE377" s="4" t="e">
        <f t="shared" si="64"/>
        <v>#VALUE!</v>
      </c>
      <c r="BF377" s="56" t="e">
        <f t="shared" si="65"/>
        <v>#VALUE!</v>
      </c>
      <c r="BG377" s="56" t="e">
        <f>IF(BE377="否",0,AF377*(1-VLOOKUP(X377,折旧码!B:D,3,FALSE))/BC377)</f>
        <v>#VALUE!</v>
      </c>
      <c r="BH377" s="56" t="e">
        <f t="shared" si="66"/>
        <v>#VALUE!</v>
      </c>
      <c r="BI377" s="4" t="e">
        <f>IF(OR(BE377="否",BC377&lt;=BD377),ROUND(AF377-ABS(AG377)-ABS(AI377)-AF377*VLOOKUP(X377,折旧码!B:D,3,FALSE),2)=0,ROUND(AF377-ABS(AG377)-ABS(AI377)-AF377*VLOOKUP(X377,折旧码!B:D,3,FALSE),2)&lt;&gt;0)</f>
        <v>#VALUE!</v>
      </c>
      <c r="BJ377" s="4" t="e">
        <f>ROUND(AF377-ABS(AG377)-ABS(AI377)-AF377*VLOOKUP(X377,折旧码!B:D,3,FALSE),2)</f>
        <v>#N/A</v>
      </c>
    </row>
    <row r="378" spans="1:62" ht="17.25" x14ac:dyDescent="0.35">
      <c r="A378" s="3"/>
      <c r="B378" s="3"/>
      <c r="C378" s="3"/>
      <c r="D378" s="3"/>
      <c r="E378" s="3"/>
      <c r="F378" s="3"/>
      <c r="G378" s="3"/>
      <c r="H378" s="3"/>
      <c r="I378" s="9"/>
      <c r="J378" s="9"/>
      <c r="K378" s="1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15"/>
      <c r="AE378" s="15"/>
      <c r="AF378" s="3"/>
      <c r="AG378" s="3"/>
      <c r="AH378" s="3"/>
      <c r="AI378" s="3"/>
      <c r="AJ378" s="3"/>
      <c r="AK378" s="3"/>
      <c r="AL378" s="3"/>
      <c r="AM378" s="3"/>
      <c r="AN378" s="4" t="b">
        <f>COUNTIF(资产分类!B:B,以前年度!A378)=1</f>
        <v>0</v>
      </c>
      <c r="AO378" s="4" t="b">
        <f>COUNTIF(单位编码!C:C,H378)=1</f>
        <v>0</v>
      </c>
      <c r="AP378" s="4" t="e">
        <f t="shared" si="67"/>
        <v>#VALUE!</v>
      </c>
      <c r="AQ378" s="4" t="b">
        <f>COUNTIF(业务范围!B:B,以前年度!L378)=1</f>
        <v>0</v>
      </c>
      <c r="AR378" s="4" t="b">
        <f>COUNTIF(成本中心!B:B,以前年度!M378)=1</f>
        <v>0</v>
      </c>
      <c r="AS378" s="4" t="b">
        <f>COUNTIF(成本中心!B:B,以前年度!N378)=1</f>
        <v>0</v>
      </c>
      <c r="AT378" s="4" t="b">
        <f>COUNTIF(资产状态!B:B,Q378)=1</f>
        <v>0</v>
      </c>
      <c r="AU378" s="4" t="b">
        <f>COUNTIF(资产增加、减少方式!B:C,以前年度!R378)=1</f>
        <v>0</v>
      </c>
      <c r="AV378" s="4" t="b">
        <f t="shared" si="68"/>
        <v>1</v>
      </c>
      <c r="AW378" s="4" t="b">
        <f>COUNTIF(折旧码!B:B,以前年度!X378)=1</f>
        <v>0</v>
      </c>
      <c r="AX378" s="5" t="b">
        <f t="shared" si="59"/>
        <v>0</v>
      </c>
      <c r="AY378" s="59" t="e">
        <f>IF(((2015-LEFT(AD378,4))*12+12-MID(AD378,5,2)+1)/(Z378*12+AB378)&gt;1,AF378*(1-VLOOKUP(X378,折旧码!B:D,3,FALSE)),AF378*(1-VLOOKUP(X378,折旧码!B:D,3,FALSE))*((2015-LEFT(AD378,4))*12+12-MID(AD378,5,2)+1)/(Z378*12+AB378))</f>
        <v>#VALUE!</v>
      </c>
      <c r="AZ378" s="60" t="e">
        <f t="shared" si="60"/>
        <v>#VALUE!</v>
      </c>
      <c r="BA378" s="5" t="e">
        <f>IF(((2015-LEFT(AD378,4))*12+12-MID(AD378,5,2)+1)/(Z378*12+AB378)&gt;1,0, AF378*(1-VLOOKUP(X378,折旧码!B:D,3,FALSE))*(12/(Z378*12+AB378)))</f>
        <v>#VALUE!</v>
      </c>
      <c r="BB378" s="2" t="e">
        <f t="shared" si="61"/>
        <v>#VALUE!</v>
      </c>
      <c r="BC378" s="2">
        <f t="shared" si="62"/>
        <v>0</v>
      </c>
      <c r="BD378" s="2" t="e">
        <f t="shared" si="63"/>
        <v>#VALUE!</v>
      </c>
      <c r="BE378" s="4" t="e">
        <f t="shared" si="64"/>
        <v>#VALUE!</v>
      </c>
      <c r="BF378" s="56" t="e">
        <f t="shared" si="65"/>
        <v>#VALUE!</v>
      </c>
      <c r="BG378" s="56" t="e">
        <f>IF(BE378="否",0,AF378*(1-VLOOKUP(X378,折旧码!B:D,3,FALSE))/BC378)</f>
        <v>#VALUE!</v>
      </c>
      <c r="BH378" s="56" t="e">
        <f t="shared" si="66"/>
        <v>#VALUE!</v>
      </c>
      <c r="BI378" s="4" t="e">
        <f>IF(OR(BE378="否",BC378&lt;=BD378),ROUND(AF378-ABS(AG378)-ABS(AI378)-AF378*VLOOKUP(X378,折旧码!B:D,3,FALSE),2)=0,ROUND(AF378-ABS(AG378)-ABS(AI378)-AF378*VLOOKUP(X378,折旧码!B:D,3,FALSE),2)&lt;&gt;0)</f>
        <v>#VALUE!</v>
      </c>
      <c r="BJ378" s="4" t="e">
        <f>ROUND(AF378-ABS(AG378)-ABS(AI378)-AF378*VLOOKUP(X378,折旧码!B:D,3,FALSE),2)</f>
        <v>#N/A</v>
      </c>
    </row>
    <row r="379" spans="1:62" ht="17.25" x14ac:dyDescent="0.35">
      <c r="A379" s="3"/>
      <c r="B379" s="3"/>
      <c r="C379" s="3"/>
      <c r="D379" s="3"/>
      <c r="E379" s="3"/>
      <c r="F379" s="3"/>
      <c r="G379" s="3"/>
      <c r="H379" s="3"/>
      <c r="I379" s="9"/>
      <c r="J379" s="9"/>
      <c r="K379" s="1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15"/>
      <c r="AE379" s="15"/>
      <c r="AF379" s="3"/>
      <c r="AG379" s="3"/>
      <c r="AH379" s="3"/>
      <c r="AI379" s="3"/>
      <c r="AJ379" s="3"/>
      <c r="AK379" s="3"/>
      <c r="AL379" s="3"/>
      <c r="AM379" s="3"/>
      <c r="AN379" s="4" t="b">
        <f>COUNTIF(资产分类!B:B,以前年度!A379)=1</f>
        <v>0</v>
      </c>
      <c r="AO379" s="4" t="b">
        <f>COUNTIF(单位编码!C:C,H379)=1</f>
        <v>0</v>
      </c>
      <c r="AP379" s="4" t="e">
        <f t="shared" si="67"/>
        <v>#VALUE!</v>
      </c>
      <c r="AQ379" s="4" t="b">
        <f>COUNTIF(业务范围!B:B,以前年度!L379)=1</f>
        <v>0</v>
      </c>
      <c r="AR379" s="4" t="b">
        <f>COUNTIF(成本中心!B:B,以前年度!M379)=1</f>
        <v>0</v>
      </c>
      <c r="AS379" s="4" t="b">
        <f>COUNTIF(成本中心!B:B,以前年度!N379)=1</f>
        <v>0</v>
      </c>
      <c r="AT379" s="4" t="b">
        <f>COUNTIF(资产状态!B:B,Q379)=1</f>
        <v>0</v>
      </c>
      <c r="AU379" s="4" t="b">
        <f>COUNTIF(资产增加、减少方式!B:C,以前年度!R379)=1</f>
        <v>0</v>
      </c>
      <c r="AV379" s="4" t="b">
        <f t="shared" si="68"/>
        <v>1</v>
      </c>
      <c r="AW379" s="4" t="b">
        <f>COUNTIF(折旧码!B:B,以前年度!X379)=1</f>
        <v>0</v>
      </c>
      <c r="AX379" s="5" t="b">
        <f t="shared" si="59"/>
        <v>0</v>
      </c>
      <c r="AY379" s="59" t="e">
        <f>IF(((2015-LEFT(AD379,4))*12+12-MID(AD379,5,2)+1)/(Z379*12+AB379)&gt;1,AF379*(1-VLOOKUP(X379,折旧码!B:D,3,FALSE)),AF379*(1-VLOOKUP(X379,折旧码!B:D,3,FALSE))*((2015-LEFT(AD379,4))*12+12-MID(AD379,5,2)+1)/(Z379*12+AB379))</f>
        <v>#VALUE!</v>
      </c>
      <c r="AZ379" s="60" t="e">
        <f t="shared" si="60"/>
        <v>#VALUE!</v>
      </c>
      <c r="BA379" s="5" t="e">
        <f>IF(((2015-LEFT(AD379,4))*12+12-MID(AD379,5,2)+1)/(Z379*12+AB379)&gt;1,0, AF379*(1-VLOOKUP(X379,折旧码!B:D,3,FALSE))*(12/(Z379*12+AB379)))</f>
        <v>#VALUE!</v>
      </c>
      <c r="BB379" s="2" t="e">
        <f t="shared" si="61"/>
        <v>#VALUE!</v>
      </c>
      <c r="BC379" s="2">
        <f t="shared" si="62"/>
        <v>0</v>
      </c>
      <c r="BD379" s="2" t="e">
        <f t="shared" si="63"/>
        <v>#VALUE!</v>
      </c>
      <c r="BE379" s="4" t="e">
        <f t="shared" si="64"/>
        <v>#VALUE!</v>
      </c>
      <c r="BF379" s="56" t="e">
        <f t="shared" si="65"/>
        <v>#VALUE!</v>
      </c>
      <c r="BG379" s="56" t="e">
        <f>IF(BE379="否",0,AF379*(1-VLOOKUP(X379,折旧码!B:D,3,FALSE))/BC379)</f>
        <v>#VALUE!</v>
      </c>
      <c r="BH379" s="56" t="e">
        <f t="shared" si="66"/>
        <v>#VALUE!</v>
      </c>
      <c r="BI379" s="4" t="e">
        <f>IF(OR(BE379="否",BC379&lt;=BD379),ROUND(AF379-ABS(AG379)-ABS(AI379)-AF379*VLOOKUP(X379,折旧码!B:D,3,FALSE),2)=0,ROUND(AF379-ABS(AG379)-ABS(AI379)-AF379*VLOOKUP(X379,折旧码!B:D,3,FALSE),2)&lt;&gt;0)</f>
        <v>#VALUE!</v>
      </c>
      <c r="BJ379" s="4" t="e">
        <f>ROUND(AF379-ABS(AG379)-ABS(AI379)-AF379*VLOOKUP(X379,折旧码!B:D,3,FALSE),2)</f>
        <v>#N/A</v>
      </c>
    </row>
    <row r="380" spans="1:62" ht="17.25" x14ac:dyDescent="0.35">
      <c r="A380" s="3"/>
      <c r="B380" s="3"/>
      <c r="C380" s="3"/>
      <c r="D380" s="3"/>
      <c r="E380" s="3"/>
      <c r="F380" s="3"/>
      <c r="G380" s="3"/>
      <c r="H380" s="3"/>
      <c r="I380" s="9"/>
      <c r="J380" s="9"/>
      <c r="K380" s="1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15"/>
      <c r="AE380" s="15"/>
      <c r="AF380" s="3"/>
      <c r="AG380" s="3"/>
      <c r="AH380" s="3"/>
      <c r="AI380" s="3"/>
      <c r="AJ380" s="3"/>
      <c r="AK380" s="3"/>
      <c r="AL380" s="3"/>
      <c r="AM380" s="3"/>
      <c r="AN380" s="4" t="b">
        <f>COUNTIF(资产分类!B:B,以前年度!A380)=1</f>
        <v>0</v>
      </c>
      <c r="AO380" s="4" t="b">
        <f>COUNTIF(单位编码!C:C,H380)=1</f>
        <v>0</v>
      </c>
      <c r="AP380" s="4" t="e">
        <f t="shared" si="67"/>
        <v>#VALUE!</v>
      </c>
      <c r="AQ380" s="4" t="b">
        <f>COUNTIF(业务范围!B:B,以前年度!L380)=1</f>
        <v>0</v>
      </c>
      <c r="AR380" s="4" t="b">
        <f>COUNTIF(成本中心!B:B,以前年度!M380)=1</f>
        <v>0</v>
      </c>
      <c r="AS380" s="4" t="b">
        <f>COUNTIF(成本中心!B:B,以前年度!N380)=1</f>
        <v>0</v>
      </c>
      <c r="AT380" s="4" t="b">
        <f>COUNTIF(资产状态!B:B,Q380)=1</f>
        <v>0</v>
      </c>
      <c r="AU380" s="4" t="b">
        <f>COUNTIF(资产增加、减少方式!B:C,以前年度!R380)=1</f>
        <v>0</v>
      </c>
      <c r="AV380" s="4" t="b">
        <f t="shared" si="68"/>
        <v>1</v>
      </c>
      <c r="AW380" s="4" t="b">
        <f>COUNTIF(折旧码!B:B,以前年度!X380)=1</f>
        <v>0</v>
      </c>
      <c r="AX380" s="5" t="b">
        <f t="shared" si="59"/>
        <v>0</v>
      </c>
      <c r="AY380" s="59" t="e">
        <f>IF(((2015-LEFT(AD380,4))*12+12-MID(AD380,5,2)+1)/(Z380*12+AB380)&gt;1,AF380*(1-VLOOKUP(X380,折旧码!B:D,3,FALSE)),AF380*(1-VLOOKUP(X380,折旧码!B:D,3,FALSE))*((2015-LEFT(AD380,4))*12+12-MID(AD380,5,2)+1)/(Z380*12+AB380))</f>
        <v>#VALUE!</v>
      </c>
      <c r="AZ380" s="60" t="e">
        <f t="shared" si="60"/>
        <v>#VALUE!</v>
      </c>
      <c r="BA380" s="5" t="e">
        <f>IF(((2015-LEFT(AD380,4))*12+12-MID(AD380,5,2)+1)/(Z380*12+AB380)&gt;1,0, AF380*(1-VLOOKUP(X380,折旧码!B:D,3,FALSE))*(12/(Z380*12+AB380)))</f>
        <v>#VALUE!</v>
      </c>
      <c r="BB380" s="2" t="e">
        <f t="shared" si="61"/>
        <v>#VALUE!</v>
      </c>
      <c r="BC380" s="2">
        <f t="shared" si="62"/>
        <v>0</v>
      </c>
      <c r="BD380" s="2" t="e">
        <f t="shared" si="63"/>
        <v>#VALUE!</v>
      </c>
      <c r="BE380" s="4" t="e">
        <f t="shared" si="64"/>
        <v>#VALUE!</v>
      </c>
      <c r="BF380" s="56" t="e">
        <f t="shared" si="65"/>
        <v>#VALUE!</v>
      </c>
      <c r="BG380" s="56" t="e">
        <f>IF(BE380="否",0,AF380*(1-VLOOKUP(X380,折旧码!B:D,3,FALSE))/BC380)</f>
        <v>#VALUE!</v>
      </c>
      <c r="BH380" s="56" t="e">
        <f t="shared" si="66"/>
        <v>#VALUE!</v>
      </c>
      <c r="BI380" s="4" t="e">
        <f>IF(OR(BE380="否",BC380&lt;=BD380),ROUND(AF380-ABS(AG380)-ABS(AI380)-AF380*VLOOKUP(X380,折旧码!B:D,3,FALSE),2)=0,ROUND(AF380-ABS(AG380)-ABS(AI380)-AF380*VLOOKUP(X380,折旧码!B:D,3,FALSE),2)&lt;&gt;0)</f>
        <v>#VALUE!</v>
      </c>
      <c r="BJ380" s="4" t="e">
        <f>ROUND(AF380-ABS(AG380)-ABS(AI380)-AF380*VLOOKUP(X380,折旧码!B:D,3,FALSE),2)</f>
        <v>#N/A</v>
      </c>
    </row>
    <row r="381" spans="1:62" ht="17.25" x14ac:dyDescent="0.35">
      <c r="A381" s="3"/>
      <c r="B381" s="3"/>
      <c r="C381" s="3"/>
      <c r="D381" s="3"/>
      <c r="E381" s="3"/>
      <c r="F381" s="3"/>
      <c r="G381" s="3"/>
      <c r="H381" s="3"/>
      <c r="I381" s="9"/>
      <c r="J381" s="9"/>
      <c r="K381" s="1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15"/>
      <c r="AE381" s="15"/>
      <c r="AF381" s="3"/>
      <c r="AG381" s="3"/>
      <c r="AH381" s="3"/>
      <c r="AI381" s="3"/>
      <c r="AJ381" s="3"/>
      <c r="AK381" s="3"/>
      <c r="AL381" s="3"/>
      <c r="AM381" s="3"/>
      <c r="AN381" s="4" t="b">
        <f>COUNTIF(资产分类!B:B,以前年度!A381)=1</f>
        <v>0</v>
      </c>
      <c r="AO381" s="4" t="b">
        <f>COUNTIF(单位编码!C:C,H381)=1</f>
        <v>0</v>
      </c>
      <c r="AP381" s="4" t="e">
        <f t="shared" si="67"/>
        <v>#VALUE!</v>
      </c>
      <c r="AQ381" s="4" t="b">
        <f>COUNTIF(业务范围!B:B,以前年度!L381)=1</f>
        <v>0</v>
      </c>
      <c r="AR381" s="4" t="b">
        <f>COUNTIF(成本中心!B:B,以前年度!M381)=1</f>
        <v>0</v>
      </c>
      <c r="AS381" s="4" t="b">
        <f>COUNTIF(成本中心!B:B,以前年度!N381)=1</f>
        <v>0</v>
      </c>
      <c r="AT381" s="4" t="b">
        <f>COUNTIF(资产状态!B:B,Q381)=1</f>
        <v>0</v>
      </c>
      <c r="AU381" s="4" t="b">
        <f>COUNTIF(资产增加、减少方式!B:C,以前年度!R381)=1</f>
        <v>0</v>
      </c>
      <c r="AV381" s="4" t="b">
        <f t="shared" si="68"/>
        <v>1</v>
      </c>
      <c r="AW381" s="4" t="b">
        <f>COUNTIF(折旧码!B:B,以前年度!X381)=1</f>
        <v>0</v>
      </c>
      <c r="AX381" s="5" t="b">
        <f t="shared" si="59"/>
        <v>0</v>
      </c>
      <c r="AY381" s="59" t="e">
        <f>IF(((2015-LEFT(AD381,4))*12+12-MID(AD381,5,2)+1)/(Z381*12+AB381)&gt;1,AF381*(1-VLOOKUP(X381,折旧码!B:D,3,FALSE)),AF381*(1-VLOOKUP(X381,折旧码!B:D,3,FALSE))*((2015-LEFT(AD381,4))*12+12-MID(AD381,5,2)+1)/(Z381*12+AB381))</f>
        <v>#VALUE!</v>
      </c>
      <c r="AZ381" s="60" t="e">
        <f t="shared" si="60"/>
        <v>#VALUE!</v>
      </c>
      <c r="BA381" s="5" t="e">
        <f>IF(((2015-LEFT(AD381,4))*12+12-MID(AD381,5,2)+1)/(Z381*12+AB381)&gt;1,0, AF381*(1-VLOOKUP(X381,折旧码!B:D,3,FALSE))*(12/(Z381*12+AB381)))</f>
        <v>#VALUE!</v>
      </c>
      <c r="BB381" s="2" t="e">
        <f t="shared" si="61"/>
        <v>#VALUE!</v>
      </c>
      <c r="BC381" s="2">
        <f t="shared" si="62"/>
        <v>0</v>
      </c>
      <c r="BD381" s="2" t="e">
        <f t="shared" si="63"/>
        <v>#VALUE!</v>
      </c>
      <c r="BE381" s="4" t="e">
        <f t="shared" si="64"/>
        <v>#VALUE!</v>
      </c>
      <c r="BF381" s="56" t="e">
        <f t="shared" si="65"/>
        <v>#VALUE!</v>
      </c>
      <c r="BG381" s="56" t="e">
        <f>IF(BE381="否",0,AF381*(1-VLOOKUP(X381,折旧码!B:D,3,FALSE))/BC381)</f>
        <v>#VALUE!</v>
      </c>
      <c r="BH381" s="56" t="e">
        <f t="shared" si="66"/>
        <v>#VALUE!</v>
      </c>
      <c r="BI381" s="4" t="e">
        <f>IF(OR(BE381="否",BC381&lt;=BD381),ROUND(AF381-ABS(AG381)-ABS(AI381)-AF381*VLOOKUP(X381,折旧码!B:D,3,FALSE),2)=0,ROUND(AF381-ABS(AG381)-ABS(AI381)-AF381*VLOOKUP(X381,折旧码!B:D,3,FALSE),2)&lt;&gt;0)</f>
        <v>#VALUE!</v>
      </c>
      <c r="BJ381" s="4" t="e">
        <f>ROUND(AF381-ABS(AG381)-ABS(AI381)-AF381*VLOOKUP(X381,折旧码!B:D,3,FALSE),2)</f>
        <v>#N/A</v>
      </c>
    </row>
    <row r="382" spans="1:62" ht="17.25" x14ac:dyDescent="0.35">
      <c r="A382" s="3"/>
      <c r="B382" s="3"/>
      <c r="C382" s="3"/>
      <c r="D382" s="3"/>
      <c r="E382" s="3"/>
      <c r="F382" s="3"/>
      <c r="G382" s="3"/>
      <c r="H382" s="3"/>
      <c r="I382" s="9"/>
      <c r="J382" s="9"/>
      <c r="K382" s="1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15"/>
      <c r="AE382" s="15"/>
      <c r="AF382" s="3"/>
      <c r="AG382" s="3"/>
      <c r="AH382" s="3"/>
      <c r="AI382" s="3"/>
      <c r="AJ382" s="3"/>
      <c r="AK382" s="3"/>
      <c r="AL382" s="3"/>
      <c r="AM382" s="3"/>
      <c r="AN382" s="4" t="b">
        <f>COUNTIF(资产分类!B:B,以前年度!A382)=1</f>
        <v>0</v>
      </c>
      <c r="AO382" s="4" t="b">
        <f>COUNTIF(单位编码!C:C,H382)=1</f>
        <v>0</v>
      </c>
      <c r="AP382" s="4" t="e">
        <f t="shared" si="67"/>
        <v>#VALUE!</v>
      </c>
      <c r="AQ382" s="4" t="b">
        <f>COUNTIF(业务范围!B:B,以前年度!L382)=1</f>
        <v>0</v>
      </c>
      <c r="AR382" s="4" t="b">
        <f>COUNTIF(成本中心!B:B,以前年度!M382)=1</f>
        <v>0</v>
      </c>
      <c r="AS382" s="4" t="b">
        <f>COUNTIF(成本中心!B:B,以前年度!N382)=1</f>
        <v>0</v>
      </c>
      <c r="AT382" s="4" t="b">
        <f>COUNTIF(资产状态!B:B,Q382)=1</f>
        <v>0</v>
      </c>
      <c r="AU382" s="4" t="b">
        <f>COUNTIF(资产增加、减少方式!B:C,以前年度!R382)=1</f>
        <v>0</v>
      </c>
      <c r="AV382" s="4" t="b">
        <f t="shared" si="68"/>
        <v>1</v>
      </c>
      <c r="AW382" s="4" t="b">
        <f>COUNTIF(折旧码!B:B,以前年度!X382)=1</f>
        <v>0</v>
      </c>
      <c r="AX382" s="5" t="b">
        <f t="shared" si="59"/>
        <v>0</v>
      </c>
      <c r="AY382" s="59" t="e">
        <f>IF(((2015-LEFT(AD382,4))*12+12-MID(AD382,5,2)+1)/(Z382*12+AB382)&gt;1,AF382*(1-VLOOKUP(X382,折旧码!B:D,3,FALSE)),AF382*(1-VLOOKUP(X382,折旧码!B:D,3,FALSE))*((2015-LEFT(AD382,4))*12+12-MID(AD382,5,2)+1)/(Z382*12+AB382))</f>
        <v>#VALUE!</v>
      </c>
      <c r="AZ382" s="60" t="e">
        <f t="shared" si="60"/>
        <v>#VALUE!</v>
      </c>
      <c r="BA382" s="5" t="e">
        <f>IF(((2015-LEFT(AD382,4))*12+12-MID(AD382,5,2)+1)/(Z382*12+AB382)&gt;1,0, AF382*(1-VLOOKUP(X382,折旧码!B:D,3,FALSE))*(12/(Z382*12+AB382)))</f>
        <v>#VALUE!</v>
      </c>
      <c r="BB382" s="2" t="e">
        <f t="shared" si="61"/>
        <v>#VALUE!</v>
      </c>
      <c r="BC382" s="2">
        <f t="shared" si="62"/>
        <v>0</v>
      </c>
      <c r="BD382" s="2" t="e">
        <f t="shared" si="63"/>
        <v>#VALUE!</v>
      </c>
      <c r="BE382" s="4" t="e">
        <f t="shared" si="64"/>
        <v>#VALUE!</v>
      </c>
      <c r="BF382" s="56" t="e">
        <f t="shared" si="65"/>
        <v>#VALUE!</v>
      </c>
      <c r="BG382" s="56" t="e">
        <f>IF(BE382="否",0,AF382*(1-VLOOKUP(X382,折旧码!B:D,3,FALSE))/BC382)</f>
        <v>#VALUE!</v>
      </c>
      <c r="BH382" s="56" t="e">
        <f t="shared" si="66"/>
        <v>#VALUE!</v>
      </c>
      <c r="BI382" s="4" t="e">
        <f>IF(OR(BE382="否",BC382&lt;=BD382),ROUND(AF382-ABS(AG382)-ABS(AI382)-AF382*VLOOKUP(X382,折旧码!B:D,3,FALSE),2)=0,ROUND(AF382-ABS(AG382)-ABS(AI382)-AF382*VLOOKUP(X382,折旧码!B:D,3,FALSE),2)&lt;&gt;0)</f>
        <v>#VALUE!</v>
      </c>
      <c r="BJ382" s="4" t="e">
        <f>ROUND(AF382-ABS(AG382)-ABS(AI382)-AF382*VLOOKUP(X382,折旧码!B:D,3,FALSE),2)</f>
        <v>#N/A</v>
      </c>
    </row>
    <row r="383" spans="1:62" ht="17.25" x14ac:dyDescent="0.35">
      <c r="A383" s="3"/>
      <c r="B383" s="3"/>
      <c r="C383" s="3"/>
      <c r="D383" s="3"/>
      <c r="E383" s="3"/>
      <c r="F383" s="3"/>
      <c r="G383" s="3"/>
      <c r="H383" s="3"/>
      <c r="I383" s="9"/>
      <c r="J383" s="9"/>
      <c r="K383" s="1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15"/>
      <c r="AE383" s="15"/>
      <c r="AF383" s="3"/>
      <c r="AG383" s="3"/>
      <c r="AH383" s="3"/>
      <c r="AI383" s="3"/>
      <c r="AJ383" s="3"/>
      <c r="AK383" s="3"/>
      <c r="AL383" s="3"/>
      <c r="AM383" s="3"/>
      <c r="AN383" s="4" t="b">
        <f>COUNTIF(资产分类!B:B,以前年度!A383)=1</f>
        <v>0</v>
      </c>
      <c r="AO383" s="4" t="b">
        <f>COUNTIF(单位编码!C:C,H383)=1</f>
        <v>0</v>
      </c>
      <c r="AP383" s="4" t="e">
        <f t="shared" si="67"/>
        <v>#VALUE!</v>
      </c>
      <c r="AQ383" s="4" t="b">
        <f>COUNTIF(业务范围!B:B,以前年度!L383)=1</f>
        <v>0</v>
      </c>
      <c r="AR383" s="4" t="b">
        <f>COUNTIF(成本中心!B:B,以前年度!M383)=1</f>
        <v>0</v>
      </c>
      <c r="AS383" s="4" t="b">
        <f>COUNTIF(成本中心!B:B,以前年度!N383)=1</f>
        <v>0</v>
      </c>
      <c r="AT383" s="4" t="b">
        <f>COUNTIF(资产状态!B:B,Q383)=1</f>
        <v>0</v>
      </c>
      <c r="AU383" s="4" t="b">
        <f>COUNTIF(资产增加、减少方式!B:C,以前年度!R383)=1</f>
        <v>0</v>
      </c>
      <c r="AV383" s="4" t="b">
        <f t="shared" si="68"/>
        <v>1</v>
      </c>
      <c r="AW383" s="4" t="b">
        <f>COUNTIF(折旧码!B:B,以前年度!X383)=1</f>
        <v>0</v>
      </c>
      <c r="AX383" s="5" t="b">
        <f t="shared" si="59"/>
        <v>0</v>
      </c>
      <c r="AY383" s="59" t="e">
        <f>IF(((2015-LEFT(AD383,4))*12+12-MID(AD383,5,2)+1)/(Z383*12+AB383)&gt;1,AF383*(1-VLOOKUP(X383,折旧码!B:D,3,FALSE)),AF383*(1-VLOOKUP(X383,折旧码!B:D,3,FALSE))*((2015-LEFT(AD383,4))*12+12-MID(AD383,5,2)+1)/(Z383*12+AB383))</f>
        <v>#VALUE!</v>
      </c>
      <c r="AZ383" s="60" t="e">
        <f t="shared" si="60"/>
        <v>#VALUE!</v>
      </c>
      <c r="BA383" s="5" t="e">
        <f>IF(((2015-LEFT(AD383,4))*12+12-MID(AD383,5,2)+1)/(Z383*12+AB383)&gt;1,0, AF383*(1-VLOOKUP(X383,折旧码!B:D,3,FALSE))*(12/(Z383*12+AB383)))</f>
        <v>#VALUE!</v>
      </c>
      <c r="BB383" s="2" t="e">
        <f t="shared" si="61"/>
        <v>#VALUE!</v>
      </c>
      <c r="BC383" s="2">
        <f t="shared" si="62"/>
        <v>0</v>
      </c>
      <c r="BD383" s="2" t="e">
        <f t="shared" si="63"/>
        <v>#VALUE!</v>
      </c>
      <c r="BE383" s="4" t="e">
        <f t="shared" si="64"/>
        <v>#VALUE!</v>
      </c>
      <c r="BF383" s="56" t="e">
        <f t="shared" si="65"/>
        <v>#VALUE!</v>
      </c>
      <c r="BG383" s="56" t="e">
        <f>IF(BE383="否",0,AF383*(1-VLOOKUP(X383,折旧码!B:D,3,FALSE))/BC383)</f>
        <v>#VALUE!</v>
      </c>
      <c r="BH383" s="56" t="e">
        <f t="shared" si="66"/>
        <v>#VALUE!</v>
      </c>
      <c r="BI383" s="4" t="e">
        <f>IF(OR(BE383="否",BC383&lt;=BD383),ROUND(AF383-ABS(AG383)-ABS(AI383)-AF383*VLOOKUP(X383,折旧码!B:D,3,FALSE),2)=0,ROUND(AF383-ABS(AG383)-ABS(AI383)-AF383*VLOOKUP(X383,折旧码!B:D,3,FALSE),2)&lt;&gt;0)</f>
        <v>#VALUE!</v>
      </c>
      <c r="BJ383" s="4" t="e">
        <f>ROUND(AF383-ABS(AG383)-ABS(AI383)-AF383*VLOOKUP(X383,折旧码!B:D,3,FALSE),2)</f>
        <v>#N/A</v>
      </c>
    </row>
    <row r="384" spans="1:62" ht="17.25" x14ac:dyDescent="0.35">
      <c r="A384" s="3"/>
      <c r="B384" s="3"/>
      <c r="C384" s="3"/>
      <c r="D384" s="3"/>
      <c r="E384" s="3"/>
      <c r="F384" s="3"/>
      <c r="G384" s="3"/>
      <c r="H384" s="3"/>
      <c r="I384" s="9"/>
      <c r="J384" s="9"/>
      <c r="K384" s="1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15"/>
      <c r="AE384" s="15"/>
      <c r="AF384" s="3"/>
      <c r="AG384" s="3"/>
      <c r="AH384" s="3"/>
      <c r="AI384" s="3"/>
      <c r="AJ384" s="3"/>
      <c r="AK384" s="3"/>
      <c r="AL384" s="3"/>
      <c r="AM384" s="3"/>
      <c r="AN384" s="4" t="b">
        <f>COUNTIF(资产分类!B:B,以前年度!A384)=1</f>
        <v>0</v>
      </c>
      <c r="AO384" s="4" t="b">
        <f>COUNTIF(单位编码!C:C,H384)=1</f>
        <v>0</v>
      </c>
      <c r="AP384" s="4" t="e">
        <f t="shared" si="67"/>
        <v>#VALUE!</v>
      </c>
      <c r="AQ384" s="4" t="b">
        <f>COUNTIF(业务范围!B:B,以前年度!L384)=1</f>
        <v>0</v>
      </c>
      <c r="AR384" s="4" t="b">
        <f>COUNTIF(成本中心!B:B,以前年度!M384)=1</f>
        <v>0</v>
      </c>
      <c r="AS384" s="4" t="b">
        <f>COUNTIF(成本中心!B:B,以前年度!N384)=1</f>
        <v>0</v>
      </c>
      <c r="AT384" s="4" t="b">
        <f>COUNTIF(资产状态!B:B,Q384)=1</f>
        <v>0</v>
      </c>
      <c r="AU384" s="4" t="b">
        <f>COUNTIF(资产增加、减少方式!B:C,以前年度!R384)=1</f>
        <v>0</v>
      </c>
      <c r="AV384" s="4" t="b">
        <f t="shared" si="68"/>
        <v>1</v>
      </c>
      <c r="AW384" s="4" t="b">
        <f>COUNTIF(折旧码!B:B,以前年度!X384)=1</f>
        <v>0</v>
      </c>
      <c r="AX384" s="5" t="b">
        <f t="shared" si="59"/>
        <v>0</v>
      </c>
      <c r="AY384" s="59" t="e">
        <f>IF(((2015-LEFT(AD384,4))*12+12-MID(AD384,5,2)+1)/(Z384*12+AB384)&gt;1,AF384*(1-VLOOKUP(X384,折旧码!B:D,3,FALSE)),AF384*(1-VLOOKUP(X384,折旧码!B:D,3,FALSE))*((2015-LEFT(AD384,4))*12+12-MID(AD384,5,2)+1)/(Z384*12+AB384))</f>
        <v>#VALUE!</v>
      </c>
      <c r="AZ384" s="60" t="e">
        <f t="shared" si="60"/>
        <v>#VALUE!</v>
      </c>
      <c r="BA384" s="5" t="e">
        <f>IF(((2015-LEFT(AD384,4))*12+12-MID(AD384,5,2)+1)/(Z384*12+AB384)&gt;1,0, AF384*(1-VLOOKUP(X384,折旧码!B:D,3,FALSE))*(12/(Z384*12+AB384)))</f>
        <v>#VALUE!</v>
      </c>
      <c r="BB384" s="2" t="e">
        <f t="shared" si="61"/>
        <v>#VALUE!</v>
      </c>
      <c r="BC384" s="2">
        <f t="shared" si="62"/>
        <v>0</v>
      </c>
      <c r="BD384" s="2" t="e">
        <f t="shared" si="63"/>
        <v>#VALUE!</v>
      </c>
      <c r="BE384" s="4" t="e">
        <f t="shared" si="64"/>
        <v>#VALUE!</v>
      </c>
      <c r="BF384" s="56" t="e">
        <f t="shared" si="65"/>
        <v>#VALUE!</v>
      </c>
      <c r="BG384" s="56" t="e">
        <f>IF(BE384="否",0,AF384*(1-VLOOKUP(X384,折旧码!B:D,3,FALSE))/BC384)</f>
        <v>#VALUE!</v>
      </c>
      <c r="BH384" s="56" t="e">
        <f t="shared" si="66"/>
        <v>#VALUE!</v>
      </c>
      <c r="BI384" s="4" t="e">
        <f>IF(OR(BE384="否",BC384&lt;=BD384),ROUND(AF384-ABS(AG384)-ABS(AI384)-AF384*VLOOKUP(X384,折旧码!B:D,3,FALSE),2)=0,ROUND(AF384-ABS(AG384)-ABS(AI384)-AF384*VLOOKUP(X384,折旧码!B:D,3,FALSE),2)&lt;&gt;0)</f>
        <v>#VALUE!</v>
      </c>
      <c r="BJ384" s="4" t="e">
        <f>ROUND(AF384-ABS(AG384)-ABS(AI384)-AF384*VLOOKUP(X384,折旧码!B:D,3,FALSE),2)</f>
        <v>#N/A</v>
      </c>
    </row>
    <row r="385" spans="1:62" ht="17.25" x14ac:dyDescent="0.35">
      <c r="A385" s="3"/>
      <c r="B385" s="3"/>
      <c r="C385" s="3"/>
      <c r="D385" s="3"/>
      <c r="E385" s="3"/>
      <c r="F385" s="3"/>
      <c r="G385" s="3"/>
      <c r="H385" s="3"/>
      <c r="I385" s="9"/>
      <c r="J385" s="9"/>
      <c r="K385" s="1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15"/>
      <c r="AE385" s="15"/>
      <c r="AF385" s="3"/>
      <c r="AG385" s="3"/>
      <c r="AH385" s="3"/>
      <c r="AI385" s="3"/>
      <c r="AJ385" s="3"/>
      <c r="AK385" s="3"/>
      <c r="AL385" s="3"/>
      <c r="AM385" s="3"/>
      <c r="AN385" s="4" t="b">
        <f>COUNTIF(资产分类!B:B,以前年度!A385)=1</f>
        <v>0</v>
      </c>
      <c r="AO385" s="4" t="b">
        <f>COUNTIF(单位编码!C:C,H385)=1</f>
        <v>0</v>
      </c>
      <c r="AP385" s="4" t="e">
        <f t="shared" si="67"/>
        <v>#VALUE!</v>
      </c>
      <c r="AQ385" s="4" t="b">
        <f>COUNTIF(业务范围!B:B,以前年度!L385)=1</f>
        <v>0</v>
      </c>
      <c r="AR385" s="4" t="b">
        <f>COUNTIF(成本中心!B:B,以前年度!M385)=1</f>
        <v>0</v>
      </c>
      <c r="AS385" s="4" t="b">
        <f>COUNTIF(成本中心!B:B,以前年度!N385)=1</f>
        <v>0</v>
      </c>
      <c r="AT385" s="4" t="b">
        <f>COUNTIF(资产状态!B:B,Q385)=1</f>
        <v>0</v>
      </c>
      <c r="AU385" s="4" t="b">
        <f>COUNTIF(资产增加、减少方式!B:C,以前年度!R385)=1</f>
        <v>0</v>
      </c>
      <c r="AV385" s="4" t="b">
        <f t="shared" si="68"/>
        <v>1</v>
      </c>
      <c r="AW385" s="4" t="b">
        <f>COUNTIF(折旧码!B:B,以前年度!X385)=1</f>
        <v>0</v>
      </c>
      <c r="AX385" s="5" t="b">
        <f t="shared" si="59"/>
        <v>0</v>
      </c>
      <c r="AY385" s="59" t="e">
        <f>IF(((2015-LEFT(AD385,4))*12+12-MID(AD385,5,2)+1)/(Z385*12+AB385)&gt;1,AF385*(1-VLOOKUP(X385,折旧码!B:D,3,FALSE)),AF385*(1-VLOOKUP(X385,折旧码!B:D,3,FALSE))*((2015-LEFT(AD385,4))*12+12-MID(AD385,5,2)+1)/(Z385*12+AB385))</f>
        <v>#VALUE!</v>
      </c>
      <c r="AZ385" s="60" t="e">
        <f t="shared" si="60"/>
        <v>#VALUE!</v>
      </c>
      <c r="BA385" s="5" t="e">
        <f>IF(((2015-LEFT(AD385,4))*12+12-MID(AD385,5,2)+1)/(Z385*12+AB385)&gt;1,0, AF385*(1-VLOOKUP(X385,折旧码!B:D,3,FALSE))*(12/(Z385*12+AB385)))</f>
        <v>#VALUE!</v>
      </c>
      <c r="BB385" s="2" t="e">
        <f t="shared" si="61"/>
        <v>#VALUE!</v>
      </c>
      <c r="BC385" s="2">
        <f t="shared" si="62"/>
        <v>0</v>
      </c>
      <c r="BD385" s="2" t="e">
        <f t="shared" si="63"/>
        <v>#VALUE!</v>
      </c>
      <c r="BE385" s="4" t="e">
        <f t="shared" si="64"/>
        <v>#VALUE!</v>
      </c>
      <c r="BF385" s="56" t="e">
        <f t="shared" si="65"/>
        <v>#VALUE!</v>
      </c>
      <c r="BG385" s="56" t="e">
        <f>IF(BE385="否",0,AF385*(1-VLOOKUP(X385,折旧码!B:D,3,FALSE))/BC385)</f>
        <v>#VALUE!</v>
      </c>
      <c r="BH385" s="56" t="e">
        <f t="shared" si="66"/>
        <v>#VALUE!</v>
      </c>
      <c r="BI385" s="4" t="e">
        <f>IF(OR(BE385="否",BC385&lt;=BD385),ROUND(AF385-ABS(AG385)-ABS(AI385)-AF385*VLOOKUP(X385,折旧码!B:D,3,FALSE),2)=0,ROUND(AF385-ABS(AG385)-ABS(AI385)-AF385*VLOOKUP(X385,折旧码!B:D,3,FALSE),2)&lt;&gt;0)</f>
        <v>#VALUE!</v>
      </c>
      <c r="BJ385" s="4" t="e">
        <f>ROUND(AF385-ABS(AG385)-ABS(AI385)-AF385*VLOOKUP(X385,折旧码!B:D,3,FALSE),2)</f>
        <v>#N/A</v>
      </c>
    </row>
    <row r="386" spans="1:62" ht="17.25" x14ac:dyDescent="0.35">
      <c r="A386" s="3"/>
      <c r="B386" s="3"/>
      <c r="C386" s="3"/>
      <c r="D386" s="3"/>
      <c r="E386" s="3"/>
      <c r="F386" s="3"/>
      <c r="G386" s="3"/>
      <c r="H386" s="3"/>
      <c r="I386" s="9"/>
      <c r="J386" s="9"/>
      <c r="K386" s="1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15"/>
      <c r="AE386" s="15"/>
      <c r="AF386" s="3"/>
      <c r="AG386" s="3"/>
      <c r="AH386" s="3"/>
      <c r="AI386" s="3"/>
      <c r="AJ386" s="3"/>
      <c r="AK386" s="3"/>
      <c r="AL386" s="3"/>
      <c r="AM386" s="3"/>
      <c r="AN386" s="4" t="b">
        <f>COUNTIF(资产分类!B:B,以前年度!A386)=1</f>
        <v>0</v>
      </c>
      <c r="AO386" s="4" t="b">
        <f>COUNTIF(单位编码!C:C,H386)=1</f>
        <v>0</v>
      </c>
      <c r="AP386" s="4" t="e">
        <f t="shared" si="67"/>
        <v>#VALUE!</v>
      </c>
      <c r="AQ386" s="4" t="b">
        <f>COUNTIF(业务范围!B:B,以前年度!L386)=1</f>
        <v>0</v>
      </c>
      <c r="AR386" s="4" t="b">
        <f>COUNTIF(成本中心!B:B,以前年度!M386)=1</f>
        <v>0</v>
      </c>
      <c r="AS386" s="4" t="b">
        <f>COUNTIF(成本中心!B:B,以前年度!N386)=1</f>
        <v>0</v>
      </c>
      <c r="AT386" s="4" t="b">
        <f>COUNTIF(资产状态!B:B,Q386)=1</f>
        <v>0</v>
      </c>
      <c r="AU386" s="4" t="b">
        <f>COUNTIF(资产增加、减少方式!B:C,以前年度!R386)=1</f>
        <v>0</v>
      </c>
      <c r="AV386" s="4" t="b">
        <f t="shared" si="68"/>
        <v>1</v>
      </c>
      <c r="AW386" s="4" t="b">
        <f>COUNTIF(折旧码!B:B,以前年度!X386)=1</f>
        <v>0</v>
      </c>
      <c r="AX386" s="5" t="b">
        <f t="shared" si="59"/>
        <v>0</v>
      </c>
      <c r="AY386" s="59" t="e">
        <f>IF(((2015-LEFT(AD386,4))*12+12-MID(AD386,5,2)+1)/(Z386*12+AB386)&gt;1,AF386*(1-VLOOKUP(X386,折旧码!B:D,3,FALSE)),AF386*(1-VLOOKUP(X386,折旧码!B:D,3,FALSE))*((2015-LEFT(AD386,4))*12+12-MID(AD386,5,2)+1)/(Z386*12+AB386))</f>
        <v>#VALUE!</v>
      </c>
      <c r="AZ386" s="60" t="e">
        <f t="shared" si="60"/>
        <v>#VALUE!</v>
      </c>
      <c r="BA386" s="5" t="e">
        <f>IF(((2015-LEFT(AD386,4))*12+12-MID(AD386,5,2)+1)/(Z386*12+AB386)&gt;1,0, AF386*(1-VLOOKUP(X386,折旧码!B:D,3,FALSE))*(12/(Z386*12+AB386)))</f>
        <v>#VALUE!</v>
      </c>
      <c r="BB386" s="2" t="e">
        <f t="shared" si="61"/>
        <v>#VALUE!</v>
      </c>
      <c r="BC386" s="2">
        <f t="shared" si="62"/>
        <v>0</v>
      </c>
      <c r="BD386" s="2" t="e">
        <f t="shared" si="63"/>
        <v>#VALUE!</v>
      </c>
      <c r="BE386" s="4" t="e">
        <f t="shared" si="64"/>
        <v>#VALUE!</v>
      </c>
      <c r="BF386" s="56" t="e">
        <f t="shared" si="65"/>
        <v>#VALUE!</v>
      </c>
      <c r="BG386" s="56" t="e">
        <f>IF(BE386="否",0,AF386*(1-VLOOKUP(X386,折旧码!B:D,3,FALSE))/BC386)</f>
        <v>#VALUE!</v>
      </c>
      <c r="BH386" s="56" t="e">
        <f t="shared" si="66"/>
        <v>#VALUE!</v>
      </c>
      <c r="BI386" s="4" t="e">
        <f>IF(OR(BE386="否",BC386&lt;=BD386),ROUND(AF386-ABS(AG386)-ABS(AI386)-AF386*VLOOKUP(X386,折旧码!B:D,3,FALSE),2)=0,ROUND(AF386-ABS(AG386)-ABS(AI386)-AF386*VLOOKUP(X386,折旧码!B:D,3,FALSE),2)&lt;&gt;0)</f>
        <v>#VALUE!</v>
      </c>
      <c r="BJ386" s="4" t="e">
        <f>ROUND(AF386-ABS(AG386)-ABS(AI386)-AF386*VLOOKUP(X386,折旧码!B:D,3,FALSE),2)</f>
        <v>#N/A</v>
      </c>
    </row>
    <row r="387" spans="1:62" ht="17.25" x14ac:dyDescent="0.35">
      <c r="A387" s="3"/>
      <c r="B387" s="3"/>
      <c r="C387" s="3"/>
      <c r="D387" s="3"/>
      <c r="E387" s="3"/>
      <c r="F387" s="3"/>
      <c r="G387" s="3"/>
      <c r="H387" s="3"/>
      <c r="I387" s="9"/>
      <c r="J387" s="9"/>
      <c r="K387" s="1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15"/>
      <c r="AE387" s="15"/>
      <c r="AF387" s="3"/>
      <c r="AG387" s="3"/>
      <c r="AH387" s="3"/>
      <c r="AI387" s="3"/>
      <c r="AJ387" s="3"/>
      <c r="AK387" s="3"/>
      <c r="AL387" s="3"/>
      <c r="AM387" s="3"/>
      <c r="AN387" s="4" t="b">
        <f>COUNTIF(资产分类!B:B,以前年度!A387)=1</f>
        <v>0</v>
      </c>
      <c r="AO387" s="4" t="b">
        <f>COUNTIF(单位编码!C:C,H387)=1</f>
        <v>0</v>
      </c>
      <c r="AP387" s="4" t="e">
        <f t="shared" si="67"/>
        <v>#VALUE!</v>
      </c>
      <c r="AQ387" s="4" t="b">
        <f>COUNTIF(业务范围!B:B,以前年度!L387)=1</f>
        <v>0</v>
      </c>
      <c r="AR387" s="4" t="b">
        <f>COUNTIF(成本中心!B:B,以前年度!M387)=1</f>
        <v>0</v>
      </c>
      <c r="AS387" s="4" t="b">
        <f>COUNTIF(成本中心!B:B,以前年度!N387)=1</f>
        <v>0</v>
      </c>
      <c r="AT387" s="4" t="b">
        <f>COUNTIF(资产状态!B:B,Q387)=1</f>
        <v>0</v>
      </c>
      <c r="AU387" s="4" t="b">
        <f>COUNTIF(资产增加、减少方式!B:C,以前年度!R387)=1</f>
        <v>0</v>
      </c>
      <c r="AV387" s="4" t="b">
        <f t="shared" si="68"/>
        <v>1</v>
      </c>
      <c r="AW387" s="4" t="b">
        <f>COUNTIF(折旧码!B:B,以前年度!X387)=1</f>
        <v>0</v>
      </c>
      <c r="AX387" s="5" t="b">
        <f t="shared" si="59"/>
        <v>0</v>
      </c>
      <c r="AY387" s="59" t="e">
        <f>IF(((2015-LEFT(AD387,4))*12+12-MID(AD387,5,2)+1)/(Z387*12+AB387)&gt;1,AF387*(1-VLOOKUP(X387,折旧码!B:D,3,FALSE)),AF387*(1-VLOOKUP(X387,折旧码!B:D,3,FALSE))*((2015-LEFT(AD387,4))*12+12-MID(AD387,5,2)+1)/(Z387*12+AB387))</f>
        <v>#VALUE!</v>
      </c>
      <c r="AZ387" s="60" t="e">
        <f t="shared" si="60"/>
        <v>#VALUE!</v>
      </c>
      <c r="BA387" s="5" t="e">
        <f>IF(((2015-LEFT(AD387,4))*12+12-MID(AD387,5,2)+1)/(Z387*12+AB387)&gt;1,0, AF387*(1-VLOOKUP(X387,折旧码!B:D,3,FALSE))*(12/(Z387*12+AB387)))</f>
        <v>#VALUE!</v>
      </c>
      <c r="BB387" s="2" t="e">
        <f t="shared" si="61"/>
        <v>#VALUE!</v>
      </c>
      <c r="BC387" s="2">
        <f t="shared" si="62"/>
        <v>0</v>
      </c>
      <c r="BD387" s="2" t="e">
        <f t="shared" si="63"/>
        <v>#VALUE!</v>
      </c>
      <c r="BE387" s="4" t="e">
        <f t="shared" si="64"/>
        <v>#VALUE!</v>
      </c>
      <c r="BF387" s="56" t="e">
        <f t="shared" si="65"/>
        <v>#VALUE!</v>
      </c>
      <c r="BG387" s="56" t="e">
        <f>IF(BE387="否",0,AF387*(1-VLOOKUP(X387,折旧码!B:D,3,FALSE))/BC387)</f>
        <v>#VALUE!</v>
      </c>
      <c r="BH387" s="56" t="e">
        <f t="shared" si="66"/>
        <v>#VALUE!</v>
      </c>
      <c r="BI387" s="4" t="e">
        <f>IF(OR(BE387="否",BC387&lt;=BD387),ROUND(AF387-ABS(AG387)-ABS(AI387)-AF387*VLOOKUP(X387,折旧码!B:D,3,FALSE),2)=0,ROUND(AF387-ABS(AG387)-ABS(AI387)-AF387*VLOOKUP(X387,折旧码!B:D,3,FALSE),2)&lt;&gt;0)</f>
        <v>#VALUE!</v>
      </c>
      <c r="BJ387" s="4" t="e">
        <f>ROUND(AF387-ABS(AG387)-ABS(AI387)-AF387*VLOOKUP(X387,折旧码!B:D,3,FALSE),2)</f>
        <v>#N/A</v>
      </c>
    </row>
    <row r="388" spans="1:62" ht="17.25" x14ac:dyDescent="0.35">
      <c r="A388" s="3"/>
      <c r="B388" s="3"/>
      <c r="C388" s="3"/>
      <c r="D388" s="3"/>
      <c r="E388" s="3"/>
      <c r="F388" s="3"/>
      <c r="G388" s="3"/>
      <c r="H388" s="3"/>
      <c r="I388" s="9"/>
      <c r="J388" s="9"/>
      <c r="K388" s="1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15"/>
      <c r="AE388" s="15"/>
      <c r="AF388" s="3"/>
      <c r="AG388" s="3"/>
      <c r="AH388" s="3"/>
      <c r="AI388" s="3"/>
      <c r="AJ388" s="3"/>
      <c r="AK388" s="3"/>
      <c r="AL388" s="3"/>
      <c r="AM388" s="3"/>
      <c r="AN388" s="4" t="b">
        <f>COUNTIF(资产分类!B:B,以前年度!A388)=1</f>
        <v>0</v>
      </c>
      <c r="AO388" s="4" t="b">
        <f>COUNTIF(单位编码!C:C,H388)=1</f>
        <v>0</v>
      </c>
      <c r="AP388" s="4" t="e">
        <f t="shared" si="67"/>
        <v>#VALUE!</v>
      </c>
      <c r="AQ388" s="4" t="b">
        <f>COUNTIF(业务范围!B:B,以前年度!L388)=1</f>
        <v>0</v>
      </c>
      <c r="AR388" s="4" t="b">
        <f>COUNTIF(成本中心!B:B,以前年度!M388)=1</f>
        <v>0</v>
      </c>
      <c r="AS388" s="4" t="b">
        <f>COUNTIF(成本中心!B:B,以前年度!N388)=1</f>
        <v>0</v>
      </c>
      <c r="AT388" s="4" t="b">
        <f>COUNTIF(资产状态!B:B,Q388)=1</f>
        <v>0</v>
      </c>
      <c r="AU388" s="4" t="b">
        <f>COUNTIF(资产增加、减少方式!B:C,以前年度!R388)=1</f>
        <v>0</v>
      </c>
      <c r="AV388" s="4" t="b">
        <f t="shared" si="68"/>
        <v>1</v>
      </c>
      <c r="AW388" s="4" t="b">
        <f>COUNTIF(折旧码!B:B,以前年度!X388)=1</f>
        <v>0</v>
      </c>
      <c r="AX388" s="5" t="b">
        <f t="shared" ref="AX388:AX451" si="69">AND(AND(LEN(I388)=8,IFERROR(FIND("/",I388),0)=0),AND(LEN(J388)=8,IFERROR(FIND("/",J388),0)=0),AND(LEN(K388)=8,IFERROR(FIND("/",K388),0)=0),AND(LEN(AD388)=8,IFERROR(FIND("/",AD388),0)=0),AND(LEN(AE388)=8,IFERROR(FIND("/",AE388),0)=0))</f>
        <v>0</v>
      </c>
      <c r="AY388" s="59" t="e">
        <f>IF(((2015-LEFT(AD388,4))*12+12-MID(AD388,5,2)+1)/(Z388*12+AB388)&gt;1,AF388*(1-VLOOKUP(X388,折旧码!B:D,3,FALSE)),AF388*(1-VLOOKUP(X388,折旧码!B:D,3,FALSE))*((2015-LEFT(AD388,4))*12+12-MID(AD388,5,2)+1)/(Z388*12+AB388))</f>
        <v>#VALUE!</v>
      </c>
      <c r="AZ388" s="60" t="e">
        <f t="shared" ref="AZ388:AZ451" si="70">AY388+AK388</f>
        <v>#VALUE!</v>
      </c>
      <c r="BA388" s="5" t="e">
        <f>IF(((2015-LEFT(AD388,4))*12+12-MID(AD388,5,2)+1)/(Z388*12+AB388)&gt;1,0, AF388*(1-VLOOKUP(X388,折旧码!B:D,3,FALSE))*(12/(Z388*12+AB388)))</f>
        <v>#VALUE!</v>
      </c>
      <c r="BB388" s="2" t="e">
        <f t="shared" ref="BB388:BB451" si="71">BA388+AM388</f>
        <v>#VALUE!</v>
      </c>
      <c r="BC388" s="2">
        <f t="shared" ref="BC388:BC451" si="72">Z388*12+AB388</f>
        <v>0</v>
      </c>
      <c r="BD388" s="2" t="e">
        <f t="shared" ref="BD388:BD451" si="73">(2015-LEFT(AD388,4))*12+(12-MID(AD388,5,2))+1+11</f>
        <v>#VALUE!</v>
      </c>
      <c r="BE388" s="4" t="e">
        <f t="shared" ref="BE388:BE451" si="74">IF(BD388-BC388&gt;12,"否","是")</f>
        <v>#VALUE!</v>
      </c>
      <c r="BF388" s="56" t="e">
        <f t="shared" ref="BF388:BF451" si="75">ABS(IF(BE388="否",0,IF(BC388&gt;=BD388,AI388/11,AI388/(BC388-BD388+11))))</f>
        <v>#VALUE!</v>
      </c>
      <c r="BG388" s="56" t="e">
        <f>IF(BE388="否",0,AF388*(1-VLOOKUP(X388,折旧码!B:D,3,FALSE))/BC388)</f>
        <v>#VALUE!</v>
      </c>
      <c r="BH388" s="56" t="e">
        <f t="shared" ref="BH388:BH451" si="76">BG388-BF388</f>
        <v>#VALUE!</v>
      </c>
      <c r="BI388" s="4" t="e">
        <f>IF(OR(BE388="否",BC388&lt;=BD388),ROUND(AF388-ABS(AG388)-ABS(AI388)-AF388*VLOOKUP(X388,折旧码!B:D,3,FALSE),2)=0,ROUND(AF388-ABS(AG388)-ABS(AI388)-AF388*VLOOKUP(X388,折旧码!B:D,3,FALSE),2)&lt;&gt;0)</f>
        <v>#VALUE!</v>
      </c>
      <c r="BJ388" s="4" t="e">
        <f>ROUND(AF388-ABS(AG388)-ABS(AI388)-AF388*VLOOKUP(X388,折旧码!B:D,3,FALSE),2)</f>
        <v>#N/A</v>
      </c>
    </row>
    <row r="389" spans="1:62" ht="17.25" x14ac:dyDescent="0.35">
      <c r="A389" s="3"/>
      <c r="B389" s="3"/>
      <c r="C389" s="3"/>
      <c r="D389" s="3"/>
      <c r="E389" s="3"/>
      <c r="F389" s="3"/>
      <c r="G389" s="3"/>
      <c r="H389" s="3"/>
      <c r="I389" s="9"/>
      <c r="J389" s="9"/>
      <c r="K389" s="1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15"/>
      <c r="AE389" s="15"/>
      <c r="AF389" s="3"/>
      <c r="AG389" s="3"/>
      <c r="AH389" s="3"/>
      <c r="AI389" s="3"/>
      <c r="AJ389" s="3"/>
      <c r="AK389" s="3"/>
      <c r="AL389" s="3"/>
      <c r="AM389" s="3"/>
      <c r="AN389" s="4" t="b">
        <f>COUNTIF(资产分类!B:B,以前年度!A389)=1</f>
        <v>0</v>
      </c>
      <c r="AO389" s="4" t="b">
        <f>COUNTIF(单位编码!C:C,H389)=1</f>
        <v>0</v>
      </c>
      <c r="AP389" s="4" t="e">
        <f t="shared" si="67"/>
        <v>#VALUE!</v>
      </c>
      <c r="AQ389" s="4" t="b">
        <f>COUNTIF(业务范围!B:B,以前年度!L389)=1</f>
        <v>0</v>
      </c>
      <c r="AR389" s="4" t="b">
        <f>COUNTIF(成本中心!B:B,以前年度!M389)=1</f>
        <v>0</v>
      </c>
      <c r="AS389" s="4" t="b">
        <f>COUNTIF(成本中心!B:B,以前年度!N389)=1</f>
        <v>0</v>
      </c>
      <c r="AT389" s="4" t="b">
        <f>COUNTIF(资产状态!B:B,Q389)=1</f>
        <v>0</v>
      </c>
      <c r="AU389" s="4" t="b">
        <f>COUNTIF(资产增加、减少方式!B:C,以前年度!R389)=1</f>
        <v>0</v>
      </c>
      <c r="AV389" s="4" t="b">
        <f t="shared" si="68"/>
        <v>1</v>
      </c>
      <c r="AW389" s="4" t="b">
        <f>COUNTIF(折旧码!B:B,以前年度!X389)=1</f>
        <v>0</v>
      </c>
      <c r="AX389" s="5" t="b">
        <f t="shared" si="69"/>
        <v>0</v>
      </c>
      <c r="AY389" s="59" t="e">
        <f>IF(((2015-LEFT(AD389,4))*12+12-MID(AD389,5,2)+1)/(Z389*12+AB389)&gt;1,AF389*(1-VLOOKUP(X389,折旧码!B:D,3,FALSE)),AF389*(1-VLOOKUP(X389,折旧码!B:D,3,FALSE))*((2015-LEFT(AD389,4))*12+12-MID(AD389,5,2)+1)/(Z389*12+AB389))</f>
        <v>#VALUE!</v>
      </c>
      <c r="AZ389" s="60" t="e">
        <f t="shared" si="70"/>
        <v>#VALUE!</v>
      </c>
      <c r="BA389" s="5" t="e">
        <f>IF(((2015-LEFT(AD389,4))*12+12-MID(AD389,5,2)+1)/(Z389*12+AB389)&gt;1,0, AF389*(1-VLOOKUP(X389,折旧码!B:D,3,FALSE))*(12/(Z389*12+AB389)))</f>
        <v>#VALUE!</v>
      </c>
      <c r="BB389" s="2" t="e">
        <f t="shared" si="71"/>
        <v>#VALUE!</v>
      </c>
      <c r="BC389" s="2">
        <f t="shared" si="72"/>
        <v>0</v>
      </c>
      <c r="BD389" s="2" t="e">
        <f t="shared" si="73"/>
        <v>#VALUE!</v>
      </c>
      <c r="BE389" s="4" t="e">
        <f t="shared" si="74"/>
        <v>#VALUE!</v>
      </c>
      <c r="BF389" s="56" t="e">
        <f t="shared" si="75"/>
        <v>#VALUE!</v>
      </c>
      <c r="BG389" s="56" t="e">
        <f>IF(BE389="否",0,AF389*(1-VLOOKUP(X389,折旧码!B:D,3,FALSE))/BC389)</f>
        <v>#VALUE!</v>
      </c>
      <c r="BH389" s="56" t="e">
        <f t="shared" si="76"/>
        <v>#VALUE!</v>
      </c>
      <c r="BI389" s="4" t="e">
        <f>IF(OR(BE389="否",BC389&lt;=BD389),ROUND(AF389-ABS(AG389)-ABS(AI389)-AF389*VLOOKUP(X389,折旧码!B:D,3,FALSE),2)=0,ROUND(AF389-ABS(AG389)-ABS(AI389)-AF389*VLOOKUP(X389,折旧码!B:D,3,FALSE),2)&lt;&gt;0)</f>
        <v>#VALUE!</v>
      </c>
      <c r="BJ389" s="4" t="e">
        <f>ROUND(AF389-ABS(AG389)-ABS(AI389)-AF389*VLOOKUP(X389,折旧码!B:D,3,FALSE),2)</f>
        <v>#N/A</v>
      </c>
    </row>
    <row r="390" spans="1:62" ht="17.25" x14ac:dyDescent="0.35">
      <c r="A390" s="3"/>
      <c r="B390" s="3"/>
      <c r="C390" s="3"/>
      <c r="D390" s="3"/>
      <c r="E390" s="3"/>
      <c r="F390" s="3"/>
      <c r="G390" s="3"/>
      <c r="H390" s="3"/>
      <c r="I390" s="9"/>
      <c r="J390" s="9"/>
      <c r="K390" s="1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15"/>
      <c r="AE390" s="15"/>
      <c r="AF390" s="3"/>
      <c r="AG390" s="3"/>
      <c r="AH390" s="3"/>
      <c r="AI390" s="3"/>
      <c r="AJ390" s="3"/>
      <c r="AK390" s="3"/>
      <c r="AL390" s="3"/>
      <c r="AM390" s="3"/>
      <c r="AN390" s="4" t="b">
        <f>COUNTIF(资产分类!B:B,以前年度!A390)=1</f>
        <v>0</v>
      </c>
      <c r="AO390" s="4" t="b">
        <f>COUNTIF(单位编码!C:C,H390)=1</f>
        <v>0</v>
      </c>
      <c r="AP390" s="4" t="e">
        <f t="shared" si="67"/>
        <v>#VALUE!</v>
      </c>
      <c r="AQ390" s="4" t="b">
        <f>COUNTIF(业务范围!B:B,以前年度!L390)=1</f>
        <v>0</v>
      </c>
      <c r="AR390" s="4" t="b">
        <f>COUNTIF(成本中心!B:B,以前年度!M390)=1</f>
        <v>0</v>
      </c>
      <c r="AS390" s="4" t="b">
        <f>COUNTIF(成本中心!B:B,以前年度!N390)=1</f>
        <v>0</v>
      </c>
      <c r="AT390" s="4" t="b">
        <f>COUNTIF(资产状态!B:B,Q390)=1</f>
        <v>0</v>
      </c>
      <c r="AU390" s="4" t="b">
        <f>COUNTIF(资产增加、减少方式!B:C,以前年度!R390)=1</f>
        <v>0</v>
      </c>
      <c r="AV390" s="4" t="b">
        <f t="shared" si="68"/>
        <v>1</v>
      </c>
      <c r="AW390" s="4" t="b">
        <f>COUNTIF(折旧码!B:B,以前年度!X390)=1</f>
        <v>0</v>
      </c>
      <c r="AX390" s="5" t="b">
        <f t="shared" si="69"/>
        <v>0</v>
      </c>
      <c r="AY390" s="59" t="e">
        <f>IF(((2015-LEFT(AD390,4))*12+12-MID(AD390,5,2)+1)/(Z390*12+AB390)&gt;1,AF390*(1-VLOOKUP(X390,折旧码!B:D,3,FALSE)),AF390*(1-VLOOKUP(X390,折旧码!B:D,3,FALSE))*((2015-LEFT(AD390,4))*12+12-MID(AD390,5,2)+1)/(Z390*12+AB390))</f>
        <v>#VALUE!</v>
      </c>
      <c r="AZ390" s="60" t="e">
        <f t="shared" si="70"/>
        <v>#VALUE!</v>
      </c>
      <c r="BA390" s="5" t="e">
        <f>IF(((2015-LEFT(AD390,4))*12+12-MID(AD390,5,2)+1)/(Z390*12+AB390)&gt;1,0, AF390*(1-VLOOKUP(X390,折旧码!B:D,3,FALSE))*(12/(Z390*12+AB390)))</f>
        <v>#VALUE!</v>
      </c>
      <c r="BB390" s="2" t="e">
        <f t="shared" si="71"/>
        <v>#VALUE!</v>
      </c>
      <c r="BC390" s="2">
        <f t="shared" si="72"/>
        <v>0</v>
      </c>
      <c r="BD390" s="2" t="e">
        <f t="shared" si="73"/>
        <v>#VALUE!</v>
      </c>
      <c r="BE390" s="4" t="e">
        <f t="shared" si="74"/>
        <v>#VALUE!</v>
      </c>
      <c r="BF390" s="56" t="e">
        <f t="shared" si="75"/>
        <v>#VALUE!</v>
      </c>
      <c r="BG390" s="56" t="e">
        <f>IF(BE390="否",0,AF390*(1-VLOOKUP(X390,折旧码!B:D,3,FALSE))/BC390)</f>
        <v>#VALUE!</v>
      </c>
      <c r="BH390" s="56" t="e">
        <f t="shared" si="76"/>
        <v>#VALUE!</v>
      </c>
      <c r="BI390" s="4" t="e">
        <f>IF(OR(BE390="否",BC390&lt;=BD390),ROUND(AF390-ABS(AG390)-ABS(AI390)-AF390*VLOOKUP(X390,折旧码!B:D,3,FALSE),2)=0,ROUND(AF390-ABS(AG390)-ABS(AI390)-AF390*VLOOKUP(X390,折旧码!B:D,3,FALSE),2)&lt;&gt;0)</f>
        <v>#VALUE!</v>
      </c>
      <c r="BJ390" s="4" t="e">
        <f>ROUND(AF390-ABS(AG390)-ABS(AI390)-AF390*VLOOKUP(X390,折旧码!B:D,3,FALSE),2)</f>
        <v>#N/A</v>
      </c>
    </row>
    <row r="391" spans="1:62" ht="17.25" x14ac:dyDescent="0.35">
      <c r="A391" s="3"/>
      <c r="B391" s="3"/>
      <c r="C391" s="3"/>
      <c r="D391" s="3"/>
      <c r="E391" s="3"/>
      <c r="F391" s="3"/>
      <c r="G391" s="3"/>
      <c r="H391" s="3"/>
      <c r="I391" s="9"/>
      <c r="J391" s="9"/>
      <c r="K391" s="1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15"/>
      <c r="AE391" s="15"/>
      <c r="AF391" s="3"/>
      <c r="AG391" s="3"/>
      <c r="AH391" s="3"/>
      <c r="AI391" s="3"/>
      <c r="AJ391" s="3"/>
      <c r="AK391" s="3"/>
      <c r="AL391" s="3"/>
      <c r="AM391" s="3"/>
      <c r="AN391" s="4" t="b">
        <f>COUNTIF(资产分类!B:B,以前年度!A391)=1</f>
        <v>0</v>
      </c>
      <c r="AO391" s="4" t="b">
        <f>COUNTIF(单位编码!C:C,H391)=1</f>
        <v>0</v>
      </c>
      <c r="AP391" s="4" t="e">
        <f t="shared" si="67"/>
        <v>#VALUE!</v>
      </c>
      <c r="AQ391" s="4" t="b">
        <f>COUNTIF(业务范围!B:B,以前年度!L391)=1</f>
        <v>0</v>
      </c>
      <c r="AR391" s="4" t="b">
        <f>COUNTIF(成本中心!B:B,以前年度!M391)=1</f>
        <v>0</v>
      </c>
      <c r="AS391" s="4" t="b">
        <f>COUNTIF(成本中心!B:B,以前年度!N391)=1</f>
        <v>0</v>
      </c>
      <c r="AT391" s="4" t="b">
        <f>COUNTIF(资产状态!B:B,Q391)=1</f>
        <v>0</v>
      </c>
      <c r="AU391" s="4" t="b">
        <f>COUNTIF(资产增加、减少方式!B:C,以前年度!R391)=1</f>
        <v>0</v>
      </c>
      <c r="AV391" s="4" t="b">
        <f t="shared" si="68"/>
        <v>1</v>
      </c>
      <c r="AW391" s="4" t="b">
        <f>COUNTIF(折旧码!B:B,以前年度!X391)=1</f>
        <v>0</v>
      </c>
      <c r="AX391" s="5" t="b">
        <f t="shared" si="69"/>
        <v>0</v>
      </c>
      <c r="AY391" s="59" t="e">
        <f>IF(((2015-LEFT(AD391,4))*12+12-MID(AD391,5,2)+1)/(Z391*12+AB391)&gt;1,AF391*(1-VLOOKUP(X391,折旧码!B:D,3,FALSE)),AF391*(1-VLOOKUP(X391,折旧码!B:D,3,FALSE))*((2015-LEFT(AD391,4))*12+12-MID(AD391,5,2)+1)/(Z391*12+AB391))</f>
        <v>#VALUE!</v>
      </c>
      <c r="AZ391" s="60" t="e">
        <f t="shared" si="70"/>
        <v>#VALUE!</v>
      </c>
      <c r="BA391" s="5" t="e">
        <f>IF(((2015-LEFT(AD391,4))*12+12-MID(AD391,5,2)+1)/(Z391*12+AB391)&gt;1,0, AF391*(1-VLOOKUP(X391,折旧码!B:D,3,FALSE))*(12/(Z391*12+AB391)))</f>
        <v>#VALUE!</v>
      </c>
      <c r="BB391" s="2" t="e">
        <f t="shared" si="71"/>
        <v>#VALUE!</v>
      </c>
      <c r="BC391" s="2">
        <f t="shared" si="72"/>
        <v>0</v>
      </c>
      <c r="BD391" s="2" t="e">
        <f t="shared" si="73"/>
        <v>#VALUE!</v>
      </c>
      <c r="BE391" s="4" t="e">
        <f t="shared" si="74"/>
        <v>#VALUE!</v>
      </c>
      <c r="BF391" s="56" t="e">
        <f t="shared" si="75"/>
        <v>#VALUE!</v>
      </c>
      <c r="BG391" s="56" t="e">
        <f>IF(BE391="否",0,AF391*(1-VLOOKUP(X391,折旧码!B:D,3,FALSE))/BC391)</f>
        <v>#VALUE!</v>
      </c>
      <c r="BH391" s="56" t="e">
        <f t="shared" si="76"/>
        <v>#VALUE!</v>
      </c>
      <c r="BI391" s="4" t="e">
        <f>IF(OR(BE391="否",BC391&lt;=BD391),ROUND(AF391-ABS(AG391)-ABS(AI391)-AF391*VLOOKUP(X391,折旧码!B:D,3,FALSE),2)=0,ROUND(AF391-ABS(AG391)-ABS(AI391)-AF391*VLOOKUP(X391,折旧码!B:D,3,FALSE),2)&lt;&gt;0)</f>
        <v>#VALUE!</v>
      </c>
      <c r="BJ391" s="4" t="e">
        <f>ROUND(AF391-ABS(AG391)-ABS(AI391)-AF391*VLOOKUP(X391,折旧码!B:D,3,FALSE),2)</f>
        <v>#N/A</v>
      </c>
    </row>
    <row r="392" spans="1:62" ht="17.25" x14ac:dyDescent="0.35">
      <c r="A392" s="3"/>
      <c r="B392" s="3"/>
      <c r="C392" s="3"/>
      <c r="D392" s="3"/>
      <c r="E392" s="3"/>
      <c r="F392" s="3"/>
      <c r="G392" s="3"/>
      <c r="H392" s="3"/>
      <c r="I392" s="9"/>
      <c r="J392" s="9"/>
      <c r="K392" s="1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15"/>
      <c r="AE392" s="15"/>
      <c r="AF392" s="3"/>
      <c r="AG392" s="3"/>
      <c r="AH392" s="3"/>
      <c r="AI392" s="3"/>
      <c r="AJ392" s="3"/>
      <c r="AK392" s="3"/>
      <c r="AL392" s="3"/>
      <c r="AM392" s="3"/>
      <c r="AN392" s="4" t="b">
        <f>COUNTIF(资产分类!B:B,以前年度!A392)=1</f>
        <v>0</v>
      </c>
      <c r="AO392" s="4" t="b">
        <f>COUNTIF(单位编码!C:C,H392)=1</f>
        <v>0</v>
      </c>
      <c r="AP392" s="4" t="e">
        <f t="shared" si="67"/>
        <v>#VALUE!</v>
      </c>
      <c r="AQ392" s="4" t="b">
        <f>COUNTIF(业务范围!B:B,以前年度!L392)=1</f>
        <v>0</v>
      </c>
      <c r="AR392" s="4" t="b">
        <f>COUNTIF(成本中心!B:B,以前年度!M392)=1</f>
        <v>0</v>
      </c>
      <c r="AS392" s="4" t="b">
        <f>COUNTIF(成本中心!B:B,以前年度!N392)=1</f>
        <v>0</v>
      </c>
      <c r="AT392" s="4" t="b">
        <f>COUNTIF(资产状态!B:B,Q392)=1</f>
        <v>0</v>
      </c>
      <c r="AU392" s="4" t="b">
        <f>COUNTIF(资产增加、减少方式!B:C,以前年度!R392)=1</f>
        <v>0</v>
      </c>
      <c r="AV392" s="4" t="b">
        <f t="shared" si="68"/>
        <v>1</v>
      </c>
      <c r="AW392" s="4" t="b">
        <f>COUNTIF(折旧码!B:B,以前年度!X392)=1</f>
        <v>0</v>
      </c>
      <c r="AX392" s="5" t="b">
        <f t="shared" si="69"/>
        <v>0</v>
      </c>
      <c r="AY392" s="59" t="e">
        <f>IF(((2015-LEFT(AD392,4))*12+12-MID(AD392,5,2)+1)/(Z392*12+AB392)&gt;1,AF392*(1-VLOOKUP(X392,折旧码!B:D,3,FALSE)),AF392*(1-VLOOKUP(X392,折旧码!B:D,3,FALSE))*((2015-LEFT(AD392,4))*12+12-MID(AD392,5,2)+1)/(Z392*12+AB392))</f>
        <v>#VALUE!</v>
      </c>
      <c r="AZ392" s="60" t="e">
        <f t="shared" si="70"/>
        <v>#VALUE!</v>
      </c>
      <c r="BA392" s="5" t="e">
        <f>IF(((2015-LEFT(AD392,4))*12+12-MID(AD392,5,2)+1)/(Z392*12+AB392)&gt;1,0, AF392*(1-VLOOKUP(X392,折旧码!B:D,3,FALSE))*(12/(Z392*12+AB392)))</f>
        <v>#VALUE!</v>
      </c>
      <c r="BB392" s="2" t="e">
        <f t="shared" si="71"/>
        <v>#VALUE!</v>
      </c>
      <c r="BC392" s="2">
        <f t="shared" si="72"/>
        <v>0</v>
      </c>
      <c r="BD392" s="2" t="e">
        <f t="shared" si="73"/>
        <v>#VALUE!</v>
      </c>
      <c r="BE392" s="4" t="e">
        <f t="shared" si="74"/>
        <v>#VALUE!</v>
      </c>
      <c r="BF392" s="56" t="e">
        <f t="shared" si="75"/>
        <v>#VALUE!</v>
      </c>
      <c r="BG392" s="56" t="e">
        <f>IF(BE392="否",0,AF392*(1-VLOOKUP(X392,折旧码!B:D,3,FALSE))/BC392)</f>
        <v>#VALUE!</v>
      </c>
      <c r="BH392" s="56" t="e">
        <f t="shared" si="76"/>
        <v>#VALUE!</v>
      </c>
      <c r="BI392" s="4" t="e">
        <f>IF(OR(BE392="否",BC392&lt;=BD392),ROUND(AF392-ABS(AG392)-ABS(AI392)-AF392*VLOOKUP(X392,折旧码!B:D,3,FALSE),2)=0,ROUND(AF392-ABS(AG392)-ABS(AI392)-AF392*VLOOKUP(X392,折旧码!B:D,3,FALSE),2)&lt;&gt;0)</f>
        <v>#VALUE!</v>
      </c>
      <c r="BJ392" s="4" t="e">
        <f>ROUND(AF392-ABS(AG392)-ABS(AI392)-AF392*VLOOKUP(X392,折旧码!B:D,3,FALSE),2)</f>
        <v>#N/A</v>
      </c>
    </row>
    <row r="393" spans="1:62" ht="17.25" x14ac:dyDescent="0.35">
      <c r="A393" s="3"/>
      <c r="B393" s="3"/>
      <c r="C393" s="3"/>
      <c r="D393" s="3"/>
      <c r="E393" s="3"/>
      <c r="F393" s="3"/>
      <c r="G393" s="3"/>
      <c r="H393" s="3"/>
      <c r="I393" s="9"/>
      <c r="J393" s="9"/>
      <c r="K393" s="1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15"/>
      <c r="AE393" s="15"/>
      <c r="AF393" s="3"/>
      <c r="AG393" s="3"/>
      <c r="AH393" s="3"/>
      <c r="AI393" s="3"/>
      <c r="AJ393" s="3"/>
      <c r="AK393" s="3"/>
      <c r="AL393" s="3"/>
      <c r="AM393" s="3"/>
      <c r="AN393" s="4" t="b">
        <f>COUNTIF(资产分类!B:B,以前年度!A393)=1</f>
        <v>0</v>
      </c>
      <c r="AO393" s="4" t="b">
        <f>COUNTIF(单位编码!C:C,H393)=1</f>
        <v>0</v>
      </c>
      <c r="AP393" s="4" t="e">
        <f t="shared" si="67"/>
        <v>#VALUE!</v>
      </c>
      <c r="AQ393" s="4" t="b">
        <f>COUNTIF(业务范围!B:B,以前年度!L393)=1</f>
        <v>0</v>
      </c>
      <c r="AR393" s="4" t="b">
        <f>COUNTIF(成本中心!B:B,以前年度!M393)=1</f>
        <v>0</v>
      </c>
      <c r="AS393" s="4" t="b">
        <f>COUNTIF(成本中心!B:B,以前年度!N393)=1</f>
        <v>0</v>
      </c>
      <c r="AT393" s="4" t="b">
        <f>COUNTIF(资产状态!B:B,Q393)=1</f>
        <v>0</v>
      </c>
      <c r="AU393" s="4" t="b">
        <f>COUNTIF(资产增加、减少方式!B:C,以前年度!R393)=1</f>
        <v>0</v>
      </c>
      <c r="AV393" s="4" t="b">
        <f t="shared" si="68"/>
        <v>1</v>
      </c>
      <c r="AW393" s="4" t="b">
        <f>COUNTIF(折旧码!B:B,以前年度!X393)=1</f>
        <v>0</v>
      </c>
      <c r="AX393" s="5" t="b">
        <f t="shared" si="69"/>
        <v>0</v>
      </c>
      <c r="AY393" s="59" t="e">
        <f>IF(((2015-LEFT(AD393,4))*12+12-MID(AD393,5,2)+1)/(Z393*12+AB393)&gt;1,AF393*(1-VLOOKUP(X393,折旧码!B:D,3,FALSE)),AF393*(1-VLOOKUP(X393,折旧码!B:D,3,FALSE))*((2015-LEFT(AD393,4))*12+12-MID(AD393,5,2)+1)/(Z393*12+AB393))</f>
        <v>#VALUE!</v>
      </c>
      <c r="AZ393" s="60" t="e">
        <f t="shared" si="70"/>
        <v>#VALUE!</v>
      </c>
      <c r="BA393" s="5" t="e">
        <f>IF(((2015-LEFT(AD393,4))*12+12-MID(AD393,5,2)+1)/(Z393*12+AB393)&gt;1,0, AF393*(1-VLOOKUP(X393,折旧码!B:D,3,FALSE))*(12/(Z393*12+AB393)))</f>
        <v>#VALUE!</v>
      </c>
      <c r="BB393" s="2" t="e">
        <f t="shared" si="71"/>
        <v>#VALUE!</v>
      </c>
      <c r="BC393" s="2">
        <f t="shared" si="72"/>
        <v>0</v>
      </c>
      <c r="BD393" s="2" t="e">
        <f t="shared" si="73"/>
        <v>#VALUE!</v>
      </c>
      <c r="BE393" s="4" t="e">
        <f t="shared" si="74"/>
        <v>#VALUE!</v>
      </c>
      <c r="BF393" s="56" t="e">
        <f t="shared" si="75"/>
        <v>#VALUE!</v>
      </c>
      <c r="BG393" s="56" t="e">
        <f>IF(BE393="否",0,AF393*(1-VLOOKUP(X393,折旧码!B:D,3,FALSE))/BC393)</f>
        <v>#VALUE!</v>
      </c>
      <c r="BH393" s="56" t="e">
        <f t="shared" si="76"/>
        <v>#VALUE!</v>
      </c>
      <c r="BI393" s="4" t="e">
        <f>IF(OR(BE393="否",BC393&lt;=BD393),ROUND(AF393-ABS(AG393)-ABS(AI393)-AF393*VLOOKUP(X393,折旧码!B:D,3,FALSE),2)=0,ROUND(AF393-ABS(AG393)-ABS(AI393)-AF393*VLOOKUP(X393,折旧码!B:D,3,FALSE),2)&lt;&gt;0)</f>
        <v>#VALUE!</v>
      </c>
      <c r="BJ393" s="4" t="e">
        <f>ROUND(AF393-ABS(AG393)-ABS(AI393)-AF393*VLOOKUP(X393,折旧码!B:D,3,FALSE),2)</f>
        <v>#N/A</v>
      </c>
    </row>
    <row r="394" spans="1:62" ht="17.25" x14ac:dyDescent="0.35">
      <c r="A394" s="3"/>
      <c r="B394" s="3"/>
      <c r="C394" s="3"/>
      <c r="D394" s="3"/>
      <c r="E394" s="3"/>
      <c r="F394" s="3"/>
      <c r="G394" s="3"/>
      <c r="H394" s="3"/>
      <c r="I394" s="9"/>
      <c r="J394" s="9"/>
      <c r="K394" s="1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15"/>
      <c r="AE394" s="15"/>
      <c r="AF394" s="3"/>
      <c r="AG394" s="3"/>
      <c r="AH394" s="3"/>
      <c r="AI394" s="3"/>
      <c r="AJ394" s="3"/>
      <c r="AK394" s="3"/>
      <c r="AL394" s="3"/>
      <c r="AM394" s="3"/>
      <c r="AN394" s="4" t="b">
        <f>COUNTIF(资产分类!B:B,以前年度!A394)=1</f>
        <v>0</v>
      </c>
      <c r="AO394" s="4" t="b">
        <f>COUNTIF(单位编码!C:C,H394)=1</f>
        <v>0</v>
      </c>
      <c r="AP394" s="4" t="e">
        <f t="shared" si="67"/>
        <v>#VALUE!</v>
      </c>
      <c r="AQ394" s="4" t="b">
        <f>COUNTIF(业务范围!B:B,以前年度!L394)=1</f>
        <v>0</v>
      </c>
      <c r="AR394" s="4" t="b">
        <f>COUNTIF(成本中心!B:B,以前年度!M394)=1</f>
        <v>0</v>
      </c>
      <c r="AS394" s="4" t="b">
        <f>COUNTIF(成本中心!B:B,以前年度!N394)=1</f>
        <v>0</v>
      </c>
      <c r="AT394" s="4" t="b">
        <f>COUNTIF(资产状态!B:B,Q394)=1</f>
        <v>0</v>
      </c>
      <c r="AU394" s="4" t="b">
        <f>COUNTIF(资产增加、减少方式!B:C,以前年度!R394)=1</f>
        <v>0</v>
      </c>
      <c r="AV394" s="4" t="b">
        <f t="shared" si="68"/>
        <v>1</v>
      </c>
      <c r="AW394" s="4" t="b">
        <f>COUNTIF(折旧码!B:B,以前年度!X394)=1</f>
        <v>0</v>
      </c>
      <c r="AX394" s="5" t="b">
        <f t="shared" si="69"/>
        <v>0</v>
      </c>
      <c r="AY394" s="59" t="e">
        <f>IF(((2015-LEFT(AD394,4))*12+12-MID(AD394,5,2)+1)/(Z394*12+AB394)&gt;1,AF394*(1-VLOOKUP(X394,折旧码!B:D,3,FALSE)),AF394*(1-VLOOKUP(X394,折旧码!B:D,3,FALSE))*((2015-LEFT(AD394,4))*12+12-MID(AD394,5,2)+1)/(Z394*12+AB394))</f>
        <v>#VALUE!</v>
      </c>
      <c r="AZ394" s="60" t="e">
        <f t="shared" si="70"/>
        <v>#VALUE!</v>
      </c>
      <c r="BA394" s="5" t="e">
        <f>IF(((2015-LEFT(AD394,4))*12+12-MID(AD394,5,2)+1)/(Z394*12+AB394)&gt;1,0, AF394*(1-VLOOKUP(X394,折旧码!B:D,3,FALSE))*(12/(Z394*12+AB394)))</f>
        <v>#VALUE!</v>
      </c>
      <c r="BB394" s="2" t="e">
        <f t="shared" si="71"/>
        <v>#VALUE!</v>
      </c>
      <c r="BC394" s="2">
        <f t="shared" si="72"/>
        <v>0</v>
      </c>
      <c r="BD394" s="2" t="e">
        <f t="shared" si="73"/>
        <v>#VALUE!</v>
      </c>
      <c r="BE394" s="4" t="e">
        <f t="shared" si="74"/>
        <v>#VALUE!</v>
      </c>
      <c r="BF394" s="56" t="e">
        <f t="shared" si="75"/>
        <v>#VALUE!</v>
      </c>
      <c r="BG394" s="56" t="e">
        <f>IF(BE394="否",0,AF394*(1-VLOOKUP(X394,折旧码!B:D,3,FALSE))/BC394)</f>
        <v>#VALUE!</v>
      </c>
      <c r="BH394" s="56" t="e">
        <f t="shared" si="76"/>
        <v>#VALUE!</v>
      </c>
      <c r="BI394" s="4" t="e">
        <f>IF(OR(BE394="否",BC394&lt;=BD394),ROUND(AF394-ABS(AG394)-ABS(AI394)-AF394*VLOOKUP(X394,折旧码!B:D,3,FALSE),2)=0,ROUND(AF394-ABS(AG394)-ABS(AI394)-AF394*VLOOKUP(X394,折旧码!B:D,3,FALSE),2)&lt;&gt;0)</f>
        <v>#VALUE!</v>
      </c>
      <c r="BJ394" s="4" t="e">
        <f>ROUND(AF394-ABS(AG394)-ABS(AI394)-AF394*VLOOKUP(X394,折旧码!B:D,3,FALSE),2)</f>
        <v>#N/A</v>
      </c>
    </row>
    <row r="395" spans="1:62" ht="17.25" x14ac:dyDescent="0.35">
      <c r="A395" s="3"/>
      <c r="B395" s="3"/>
      <c r="C395" s="3"/>
      <c r="D395" s="3"/>
      <c r="E395" s="3"/>
      <c r="F395" s="3"/>
      <c r="G395" s="3"/>
      <c r="H395" s="3"/>
      <c r="I395" s="9"/>
      <c r="J395" s="9"/>
      <c r="K395" s="1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15"/>
      <c r="AE395" s="15"/>
      <c r="AF395" s="3"/>
      <c r="AG395" s="3"/>
      <c r="AH395" s="3"/>
      <c r="AI395" s="3"/>
      <c r="AJ395" s="3"/>
      <c r="AK395" s="3"/>
      <c r="AL395" s="3"/>
      <c r="AM395" s="3"/>
      <c r="AN395" s="4" t="b">
        <f>COUNTIF(资产分类!B:B,以前年度!A395)=1</f>
        <v>0</v>
      </c>
      <c r="AO395" s="4" t="b">
        <f>COUNTIF(单位编码!C:C,H395)=1</f>
        <v>0</v>
      </c>
      <c r="AP395" s="4" t="e">
        <f t="shared" si="67"/>
        <v>#VALUE!</v>
      </c>
      <c r="AQ395" s="4" t="b">
        <f>COUNTIF(业务范围!B:B,以前年度!L395)=1</f>
        <v>0</v>
      </c>
      <c r="AR395" s="4" t="b">
        <f>COUNTIF(成本中心!B:B,以前年度!M395)=1</f>
        <v>0</v>
      </c>
      <c r="AS395" s="4" t="b">
        <f>COUNTIF(成本中心!B:B,以前年度!N395)=1</f>
        <v>0</v>
      </c>
      <c r="AT395" s="4" t="b">
        <f>COUNTIF(资产状态!B:B,Q395)=1</f>
        <v>0</v>
      </c>
      <c r="AU395" s="4" t="b">
        <f>COUNTIF(资产增加、减少方式!B:C,以前年度!R395)=1</f>
        <v>0</v>
      </c>
      <c r="AV395" s="4" t="b">
        <f t="shared" si="68"/>
        <v>1</v>
      </c>
      <c r="AW395" s="4" t="b">
        <f>COUNTIF(折旧码!B:B,以前年度!X395)=1</f>
        <v>0</v>
      </c>
      <c r="AX395" s="5" t="b">
        <f t="shared" si="69"/>
        <v>0</v>
      </c>
      <c r="AY395" s="59" t="e">
        <f>IF(((2015-LEFT(AD395,4))*12+12-MID(AD395,5,2)+1)/(Z395*12+AB395)&gt;1,AF395*(1-VLOOKUP(X395,折旧码!B:D,3,FALSE)),AF395*(1-VLOOKUP(X395,折旧码!B:D,3,FALSE))*((2015-LEFT(AD395,4))*12+12-MID(AD395,5,2)+1)/(Z395*12+AB395))</f>
        <v>#VALUE!</v>
      </c>
      <c r="AZ395" s="60" t="e">
        <f t="shared" si="70"/>
        <v>#VALUE!</v>
      </c>
      <c r="BA395" s="5" t="e">
        <f>IF(((2015-LEFT(AD395,4))*12+12-MID(AD395,5,2)+1)/(Z395*12+AB395)&gt;1,0, AF395*(1-VLOOKUP(X395,折旧码!B:D,3,FALSE))*(12/(Z395*12+AB395)))</f>
        <v>#VALUE!</v>
      </c>
      <c r="BB395" s="2" t="e">
        <f t="shared" si="71"/>
        <v>#VALUE!</v>
      </c>
      <c r="BC395" s="2">
        <f t="shared" si="72"/>
        <v>0</v>
      </c>
      <c r="BD395" s="2" t="e">
        <f t="shared" si="73"/>
        <v>#VALUE!</v>
      </c>
      <c r="BE395" s="4" t="e">
        <f t="shared" si="74"/>
        <v>#VALUE!</v>
      </c>
      <c r="BF395" s="56" t="e">
        <f t="shared" si="75"/>
        <v>#VALUE!</v>
      </c>
      <c r="BG395" s="56" t="e">
        <f>IF(BE395="否",0,AF395*(1-VLOOKUP(X395,折旧码!B:D,3,FALSE))/BC395)</f>
        <v>#VALUE!</v>
      </c>
      <c r="BH395" s="56" t="e">
        <f t="shared" si="76"/>
        <v>#VALUE!</v>
      </c>
      <c r="BI395" s="4" t="e">
        <f>IF(OR(BE395="否",BC395&lt;=BD395),ROUND(AF395-ABS(AG395)-ABS(AI395)-AF395*VLOOKUP(X395,折旧码!B:D,3,FALSE),2)=0,ROUND(AF395-ABS(AG395)-ABS(AI395)-AF395*VLOOKUP(X395,折旧码!B:D,3,FALSE),2)&lt;&gt;0)</f>
        <v>#VALUE!</v>
      </c>
      <c r="BJ395" s="4" t="e">
        <f>ROUND(AF395-ABS(AG395)-ABS(AI395)-AF395*VLOOKUP(X395,折旧码!B:D,3,FALSE),2)</f>
        <v>#N/A</v>
      </c>
    </row>
    <row r="396" spans="1:62" ht="17.25" x14ac:dyDescent="0.35">
      <c r="A396" s="3"/>
      <c r="B396" s="3"/>
      <c r="C396" s="3"/>
      <c r="D396" s="3"/>
      <c r="E396" s="3"/>
      <c r="F396" s="3"/>
      <c r="G396" s="3"/>
      <c r="H396" s="3"/>
      <c r="I396" s="9"/>
      <c r="J396" s="9"/>
      <c r="K396" s="1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15"/>
      <c r="AE396" s="15"/>
      <c r="AF396" s="3"/>
      <c r="AG396" s="3"/>
      <c r="AH396" s="3"/>
      <c r="AI396" s="3"/>
      <c r="AJ396" s="3"/>
      <c r="AK396" s="3"/>
      <c r="AL396" s="3"/>
      <c r="AM396" s="3"/>
      <c r="AN396" s="4" t="b">
        <f>COUNTIF(资产分类!B:B,以前年度!A396)=1</f>
        <v>0</v>
      </c>
      <c r="AO396" s="4" t="b">
        <f>COUNTIF(单位编码!C:C,H396)=1</f>
        <v>0</v>
      </c>
      <c r="AP396" s="4" t="e">
        <f t="shared" si="67"/>
        <v>#VALUE!</v>
      </c>
      <c r="AQ396" s="4" t="b">
        <f>COUNTIF(业务范围!B:B,以前年度!L396)=1</f>
        <v>0</v>
      </c>
      <c r="AR396" s="4" t="b">
        <f>COUNTIF(成本中心!B:B,以前年度!M396)=1</f>
        <v>0</v>
      </c>
      <c r="AS396" s="4" t="b">
        <f>COUNTIF(成本中心!B:B,以前年度!N396)=1</f>
        <v>0</v>
      </c>
      <c r="AT396" s="4" t="b">
        <f>COUNTIF(资产状态!B:B,Q396)=1</f>
        <v>0</v>
      </c>
      <c r="AU396" s="4" t="b">
        <f>COUNTIF(资产增加、减少方式!B:C,以前年度!R396)=1</f>
        <v>0</v>
      </c>
      <c r="AV396" s="4" t="b">
        <f t="shared" si="68"/>
        <v>1</v>
      </c>
      <c r="AW396" s="4" t="b">
        <f>COUNTIF(折旧码!B:B,以前年度!X396)=1</f>
        <v>0</v>
      </c>
      <c r="AX396" s="5" t="b">
        <f t="shared" si="69"/>
        <v>0</v>
      </c>
      <c r="AY396" s="59" t="e">
        <f>IF(((2015-LEFT(AD396,4))*12+12-MID(AD396,5,2)+1)/(Z396*12+AB396)&gt;1,AF396*(1-VLOOKUP(X396,折旧码!B:D,3,FALSE)),AF396*(1-VLOOKUP(X396,折旧码!B:D,3,FALSE))*((2015-LEFT(AD396,4))*12+12-MID(AD396,5,2)+1)/(Z396*12+AB396))</f>
        <v>#VALUE!</v>
      </c>
      <c r="AZ396" s="60" t="e">
        <f t="shared" si="70"/>
        <v>#VALUE!</v>
      </c>
      <c r="BA396" s="5" t="e">
        <f>IF(((2015-LEFT(AD396,4))*12+12-MID(AD396,5,2)+1)/(Z396*12+AB396)&gt;1,0, AF396*(1-VLOOKUP(X396,折旧码!B:D,3,FALSE))*(12/(Z396*12+AB396)))</f>
        <v>#VALUE!</v>
      </c>
      <c r="BB396" s="2" t="e">
        <f t="shared" si="71"/>
        <v>#VALUE!</v>
      </c>
      <c r="BC396" s="2">
        <f t="shared" si="72"/>
        <v>0</v>
      </c>
      <c r="BD396" s="2" t="e">
        <f t="shared" si="73"/>
        <v>#VALUE!</v>
      </c>
      <c r="BE396" s="4" t="e">
        <f t="shared" si="74"/>
        <v>#VALUE!</v>
      </c>
      <c r="BF396" s="56" t="e">
        <f t="shared" si="75"/>
        <v>#VALUE!</v>
      </c>
      <c r="BG396" s="56" t="e">
        <f>IF(BE396="否",0,AF396*(1-VLOOKUP(X396,折旧码!B:D,3,FALSE))/BC396)</f>
        <v>#VALUE!</v>
      </c>
      <c r="BH396" s="56" t="e">
        <f t="shared" si="76"/>
        <v>#VALUE!</v>
      </c>
      <c r="BI396" s="4" t="e">
        <f>IF(OR(BE396="否",BC396&lt;=BD396),ROUND(AF396-ABS(AG396)-ABS(AI396)-AF396*VLOOKUP(X396,折旧码!B:D,3,FALSE),2)=0,ROUND(AF396-ABS(AG396)-ABS(AI396)-AF396*VLOOKUP(X396,折旧码!B:D,3,FALSE),2)&lt;&gt;0)</f>
        <v>#VALUE!</v>
      </c>
      <c r="BJ396" s="4" t="e">
        <f>ROUND(AF396-ABS(AG396)-ABS(AI396)-AF396*VLOOKUP(X396,折旧码!B:D,3,FALSE),2)</f>
        <v>#N/A</v>
      </c>
    </row>
    <row r="397" spans="1:62" ht="17.25" x14ac:dyDescent="0.35">
      <c r="A397" s="3"/>
      <c r="B397" s="3"/>
      <c r="C397" s="3"/>
      <c r="D397" s="3"/>
      <c r="E397" s="3"/>
      <c r="F397" s="3"/>
      <c r="G397" s="3"/>
      <c r="H397" s="3"/>
      <c r="I397" s="9"/>
      <c r="J397" s="9"/>
      <c r="K397" s="1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15"/>
      <c r="AE397" s="15"/>
      <c r="AF397" s="3"/>
      <c r="AG397" s="3"/>
      <c r="AH397" s="3"/>
      <c r="AI397" s="3"/>
      <c r="AJ397" s="3"/>
      <c r="AK397" s="3"/>
      <c r="AL397" s="3"/>
      <c r="AM397" s="3"/>
      <c r="AN397" s="4" t="b">
        <f>COUNTIF(资产分类!B:B,以前年度!A397)=1</f>
        <v>0</v>
      </c>
      <c r="AO397" s="4" t="b">
        <f>COUNTIF(单位编码!C:C,H397)=1</f>
        <v>0</v>
      </c>
      <c r="AP397" s="4" t="e">
        <f t="shared" si="67"/>
        <v>#VALUE!</v>
      </c>
      <c r="AQ397" s="4" t="b">
        <f>COUNTIF(业务范围!B:B,以前年度!L397)=1</f>
        <v>0</v>
      </c>
      <c r="AR397" s="4" t="b">
        <f>COUNTIF(成本中心!B:B,以前年度!M397)=1</f>
        <v>0</v>
      </c>
      <c r="AS397" s="4" t="b">
        <f>COUNTIF(成本中心!B:B,以前年度!N397)=1</f>
        <v>0</v>
      </c>
      <c r="AT397" s="4" t="b">
        <f>COUNTIF(资产状态!B:B,Q397)=1</f>
        <v>0</v>
      </c>
      <c r="AU397" s="4" t="b">
        <f>COUNTIF(资产增加、减少方式!B:C,以前年度!R397)=1</f>
        <v>0</v>
      </c>
      <c r="AV397" s="4" t="b">
        <f t="shared" si="68"/>
        <v>1</v>
      </c>
      <c r="AW397" s="4" t="b">
        <f>COUNTIF(折旧码!B:B,以前年度!X397)=1</f>
        <v>0</v>
      </c>
      <c r="AX397" s="5" t="b">
        <f t="shared" si="69"/>
        <v>0</v>
      </c>
      <c r="AY397" s="59" t="e">
        <f>IF(((2015-LEFT(AD397,4))*12+12-MID(AD397,5,2)+1)/(Z397*12+AB397)&gt;1,AF397*(1-VLOOKUP(X397,折旧码!B:D,3,FALSE)),AF397*(1-VLOOKUP(X397,折旧码!B:D,3,FALSE))*((2015-LEFT(AD397,4))*12+12-MID(AD397,5,2)+1)/(Z397*12+AB397))</f>
        <v>#VALUE!</v>
      </c>
      <c r="AZ397" s="60" t="e">
        <f t="shared" si="70"/>
        <v>#VALUE!</v>
      </c>
      <c r="BA397" s="5" t="e">
        <f>IF(((2015-LEFT(AD397,4))*12+12-MID(AD397,5,2)+1)/(Z397*12+AB397)&gt;1,0, AF397*(1-VLOOKUP(X397,折旧码!B:D,3,FALSE))*(12/(Z397*12+AB397)))</f>
        <v>#VALUE!</v>
      </c>
      <c r="BB397" s="2" t="e">
        <f t="shared" si="71"/>
        <v>#VALUE!</v>
      </c>
      <c r="BC397" s="2">
        <f t="shared" si="72"/>
        <v>0</v>
      </c>
      <c r="BD397" s="2" t="e">
        <f t="shared" si="73"/>
        <v>#VALUE!</v>
      </c>
      <c r="BE397" s="4" t="e">
        <f t="shared" si="74"/>
        <v>#VALUE!</v>
      </c>
      <c r="BF397" s="56" t="e">
        <f t="shared" si="75"/>
        <v>#VALUE!</v>
      </c>
      <c r="BG397" s="56" t="e">
        <f>IF(BE397="否",0,AF397*(1-VLOOKUP(X397,折旧码!B:D,3,FALSE))/BC397)</f>
        <v>#VALUE!</v>
      </c>
      <c r="BH397" s="56" t="e">
        <f t="shared" si="76"/>
        <v>#VALUE!</v>
      </c>
      <c r="BI397" s="4" t="e">
        <f>IF(OR(BE397="否",BC397&lt;=BD397),ROUND(AF397-ABS(AG397)-ABS(AI397)-AF397*VLOOKUP(X397,折旧码!B:D,3,FALSE),2)=0,ROUND(AF397-ABS(AG397)-ABS(AI397)-AF397*VLOOKUP(X397,折旧码!B:D,3,FALSE),2)&lt;&gt;0)</f>
        <v>#VALUE!</v>
      </c>
      <c r="BJ397" s="4" t="e">
        <f>ROUND(AF397-ABS(AG397)-ABS(AI397)-AF397*VLOOKUP(X397,折旧码!B:D,3,FALSE),2)</f>
        <v>#N/A</v>
      </c>
    </row>
    <row r="398" spans="1:62" ht="17.25" x14ac:dyDescent="0.35">
      <c r="A398" s="3"/>
      <c r="B398" s="3"/>
      <c r="C398" s="3"/>
      <c r="D398" s="3"/>
      <c r="E398" s="3"/>
      <c r="F398" s="3"/>
      <c r="G398" s="3"/>
      <c r="H398" s="3"/>
      <c r="I398" s="9"/>
      <c r="J398" s="9"/>
      <c r="K398" s="1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15"/>
      <c r="AE398" s="15"/>
      <c r="AF398" s="3"/>
      <c r="AG398" s="3"/>
      <c r="AH398" s="3"/>
      <c r="AI398" s="3"/>
      <c r="AJ398" s="3"/>
      <c r="AK398" s="3"/>
      <c r="AL398" s="3"/>
      <c r="AM398" s="3"/>
      <c r="AN398" s="4" t="b">
        <f>COUNTIF(资产分类!B:B,以前年度!A398)=1</f>
        <v>0</v>
      </c>
      <c r="AO398" s="4" t="b">
        <f>COUNTIF(单位编码!C:C,H398)=1</f>
        <v>0</v>
      </c>
      <c r="AP398" s="4" t="e">
        <f t="shared" si="67"/>
        <v>#VALUE!</v>
      </c>
      <c r="AQ398" s="4" t="b">
        <f>COUNTIF(业务范围!B:B,以前年度!L398)=1</f>
        <v>0</v>
      </c>
      <c r="AR398" s="4" t="b">
        <f>COUNTIF(成本中心!B:B,以前年度!M398)=1</f>
        <v>0</v>
      </c>
      <c r="AS398" s="4" t="b">
        <f>COUNTIF(成本中心!B:B,以前年度!N398)=1</f>
        <v>0</v>
      </c>
      <c r="AT398" s="4" t="b">
        <f>COUNTIF(资产状态!B:B,Q398)=1</f>
        <v>0</v>
      </c>
      <c r="AU398" s="4" t="b">
        <f>COUNTIF(资产增加、减少方式!B:C,以前年度!R398)=1</f>
        <v>0</v>
      </c>
      <c r="AV398" s="4" t="b">
        <f t="shared" si="68"/>
        <v>1</v>
      </c>
      <c r="AW398" s="4" t="b">
        <f>COUNTIF(折旧码!B:B,以前年度!X398)=1</f>
        <v>0</v>
      </c>
      <c r="AX398" s="5" t="b">
        <f t="shared" si="69"/>
        <v>0</v>
      </c>
      <c r="AY398" s="59" t="e">
        <f>IF(((2015-LEFT(AD398,4))*12+12-MID(AD398,5,2)+1)/(Z398*12+AB398)&gt;1,AF398*(1-VLOOKUP(X398,折旧码!B:D,3,FALSE)),AF398*(1-VLOOKUP(X398,折旧码!B:D,3,FALSE))*((2015-LEFT(AD398,4))*12+12-MID(AD398,5,2)+1)/(Z398*12+AB398))</f>
        <v>#VALUE!</v>
      </c>
      <c r="AZ398" s="60" t="e">
        <f t="shared" si="70"/>
        <v>#VALUE!</v>
      </c>
      <c r="BA398" s="5" t="e">
        <f>IF(((2015-LEFT(AD398,4))*12+12-MID(AD398,5,2)+1)/(Z398*12+AB398)&gt;1,0, AF398*(1-VLOOKUP(X398,折旧码!B:D,3,FALSE))*(12/(Z398*12+AB398)))</f>
        <v>#VALUE!</v>
      </c>
      <c r="BB398" s="2" t="e">
        <f t="shared" si="71"/>
        <v>#VALUE!</v>
      </c>
      <c r="BC398" s="2">
        <f t="shared" si="72"/>
        <v>0</v>
      </c>
      <c r="BD398" s="2" t="e">
        <f t="shared" si="73"/>
        <v>#VALUE!</v>
      </c>
      <c r="BE398" s="4" t="e">
        <f t="shared" si="74"/>
        <v>#VALUE!</v>
      </c>
      <c r="BF398" s="56" t="e">
        <f t="shared" si="75"/>
        <v>#VALUE!</v>
      </c>
      <c r="BG398" s="56" t="e">
        <f>IF(BE398="否",0,AF398*(1-VLOOKUP(X398,折旧码!B:D,3,FALSE))/BC398)</f>
        <v>#VALUE!</v>
      </c>
      <c r="BH398" s="56" t="e">
        <f t="shared" si="76"/>
        <v>#VALUE!</v>
      </c>
      <c r="BI398" s="4" t="e">
        <f>IF(OR(BE398="否",BC398&lt;=BD398),ROUND(AF398-ABS(AG398)-ABS(AI398)-AF398*VLOOKUP(X398,折旧码!B:D,3,FALSE),2)=0,ROUND(AF398-ABS(AG398)-ABS(AI398)-AF398*VLOOKUP(X398,折旧码!B:D,3,FALSE),2)&lt;&gt;0)</f>
        <v>#VALUE!</v>
      </c>
      <c r="BJ398" s="4" t="e">
        <f>ROUND(AF398-ABS(AG398)-ABS(AI398)-AF398*VLOOKUP(X398,折旧码!B:D,3,FALSE),2)</f>
        <v>#N/A</v>
      </c>
    </row>
    <row r="399" spans="1:62" ht="17.25" x14ac:dyDescent="0.35">
      <c r="A399" s="3"/>
      <c r="B399" s="3"/>
      <c r="C399" s="3"/>
      <c r="D399" s="3"/>
      <c r="E399" s="3"/>
      <c r="F399" s="3"/>
      <c r="G399" s="3"/>
      <c r="H399" s="3"/>
      <c r="I399" s="9"/>
      <c r="J399" s="9"/>
      <c r="K399" s="1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15"/>
      <c r="AE399" s="15"/>
      <c r="AF399" s="3"/>
      <c r="AG399" s="3"/>
      <c r="AH399" s="3"/>
      <c r="AI399" s="3"/>
      <c r="AJ399" s="3"/>
      <c r="AK399" s="3"/>
      <c r="AL399" s="3"/>
      <c r="AM399" s="3"/>
      <c r="AN399" s="4" t="b">
        <f>COUNTIF(资产分类!B:B,以前年度!A399)=1</f>
        <v>0</v>
      </c>
      <c r="AO399" s="4" t="b">
        <f>COUNTIF(单位编码!C:C,H399)=1</f>
        <v>0</v>
      </c>
      <c r="AP399" s="4" t="e">
        <f t="shared" si="67"/>
        <v>#VALUE!</v>
      </c>
      <c r="AQ399" s="4" t="b">
        <f>COUNTIF(业务范围!B:B,以前年度!L399)=1</f>
        <v>0</v>
      </c>
      <c r="AR399" s="4" t="b">
        <f>COUNTIF(成本中心!B:B,以前年度!M399)=1</f>
        <v>0</v>
      </c>
      <c r="AS399" s="4" t="b">
        <f>COUNTIF(成本中心!B:B,以前年度!N399)=1</f>
        <v>0</v>
      </c>
      <c r="AT399" s="4" t="b">
        <f>COUNTIF(资产状态!B:B,Q399)=1</f>
        <v>0</v>
      </c>
      <c r="AU399" s="4" t="b">
        <f>COUNTIF(资产增加、减少方式!B:C,以前年度!R399)=1</f>
        <v>0</v>
      </c>
      <c r="AV399" s="4" t="b">
        <f t="shared" si="68"/>
        <v>1</v>
      </c>
      <c r="AW399" s="4" t="b">
        <f>COUNTIF(折旧码!B:B,以前年度!X399)=1</f>
        <v>0</v>
      </c>
      <c r="AX399" s="5" t="b">
        <f t="shared" si="69"/>
        <v>0</v>
      </c>
      <c r="AY399" s="59" t="e">
        <f>IF(((2015-LEFT(AD399,4))*12+12-MID(AD399,5,2)+1)/(Z399*12+AB399)&gt;1,AF399*(1-VLOOKUP(X399,折旧码!B:D,3,FALSE)),AF399*(1-VLOOKUP(X399,折旧码!B:D,3,FALSE))*((2015-LEFT(AD399,4))*12+12-MID(AD399,5,2)+1)/(Z399*12+AB399))</f>
        <v>#VALUE!</v>
      </c>
      <c r="AZ399" s="60" t="e">
        <f t="shared" si="70"/>
        <v>#VALUE!</v>
      </c>
      <c r="BA399" s="5" t="e">
        <f>IF(((2015-LEFT(AD399,4))*12+12-MID(AD399,5,2)+1)/(Z399*12+AB399)&gt;1,0, AF399*(1-VLOOKUP(X399,折旧码!B:D,3,FALSE))*(12/(Z399*12+AB399)))</f>
        <v>#VALUE!</v>
      </c>
      <c r="BB399" s="2" t="e">
        <f t="shared" si="71"/>
        <v>#VALUE!</v>
      </c>
      <c r="BC399" s="2">
        <f t="shared" si="72"/>
        <v>0</v>
      </c>
      <c r="BD399" s="2" t="e">
        <f t="shared" si="73"/>
        <v>#VALUE!</v>
      </c>
      <c r="BE399" s="4" t="e">
        <f t="shared" si="74"/>
        <v>#VALUE!</v>
      </c>
      <c r="BF399" s="56" t="e">
        <f t="shared" si="75"/>
        <v>#VALUE!</v>
      </c>
      <c r="BG399" s="56" t="e">
        <f>IF(BE399="否",0,AF399*(1-VLOOKUP(X399,折旧码!B:D,3,FALSE))/BC399)</f>
        <v>#VALUE!</v>
      </c>
      <c r="BH399" s="56" t="e">
        <f t="shared" si="76"/>
        <v>#VALUE!</v>
      </c>
      <c r="BI399" s="4" t="e">
        <f>IF(OR(BE399="否",BC399&lt;=BD399),ROUND(AF399-ABS(AG399)-ABS(AI399)-AF399*VLOOKUP(X399,折旧码!B:D,3,FALSE),2)=0,ROUND(AF399-ABS(AG399)-ABS(AI399)-AF399*VLOOKUP(X399,折旧码!B:D,3,FALSE),2)&lt;&gt;0)</f>
        <v>#VALUE!</v>
      </c>
      <c r="BJ399" s="4" t="e">
        <f>ROUND(AF399-ABS(AG399)-ABS(AI399)-AF399*VLOOKUP(X399,折旧码!B:D,3,FALSE),2)</f>
        <v>#N/A</v>
      </c>
    </row>
    <row r="400" spans="1:62" ht="17.25" x14ac:dyDescent="0.35">
      <c r="A400" s="3"/>
      <c r="B400" s="3"/>
      <c r="C400" s="3"/>
      <c r="D400" s="3"/>
      <c r="E400" s="3"/>
      <c r="F400" s="3"/>
      <c r="G400" s="3"/>
      <c r="H400" s="3"/>
      <c r="I400" s="9"/>
      <c r="J400" s="9"/>
      <c r="K400" s="1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15"/>
      <c r="AE400" s="15"/>
      <c r="AF400" s="3"/>
      <c r="AG400" s="3"/>
      <c r="AH400" s="3"/>
      <c r="AI400" s="3"/>
      <c r="AJ400" s="3"/>
      <c r="AK400" s="3"/>
      <c r="AL400" s="3"/>
      <c r="AM400" s="3"/>
      <c r="AN400" s="4" t="b">
        <f>COUNTIF(资产分类!B:B,以前年度!A400)=1</f>
        <v>0</v>
      </c>
      <c r="AO400" s="4" t="b">
        <f>COUNTIF(单位编码!C:C,H400)=1</f>
        <v>0</v>
      </c>
      <c r="AP400" s="4" t="e">
        <f t="shared" si="67"/>
        <v>#VALUE!</v>
      </c>
      <c r="AQ400" s="4" t="b">
        <f>COUNTIF(业务范围!B:B,以前年度!L400)=1</f>
        <v>0</v>
      </c>
      <c r="AR400" s="4" t="b">
        <f>COUNTIF(成本中心!B:B,以前年度!M400)=1</f>
        <v>0</v>
      </c>
      <c r="AS400" s="4" t="b">
        <f>COUNTIF(成本中心!B:B,以前年度!N400)=1</f>
        <v>0</v>
      </c>
      <c r="AT400" s="4" t="b">
        <f>COUNTIF(资产状态!B:B,Q400)=1</f>
        <v>0</v>
      </c>
      <c r="AU400" s="4" t="b">
        <f>COUNTIF(资产增加、减少方式!B:C,以前年度!R400)=1</f>
        <v>0</v>
      </c>
      <c r="AV400" s="4" t="b">
        <f t="shared" si="68"/>
        <v>1</v>
      </c>
      <c r="AW400" s="4" t="b">
        <f>COUNTIF(折旧码!B:B,以前年度!X400)=1</f>
        <v>0</v>
      </c>
      <c r="AX400" s="5" t="b">
        <f t="shared" si="69"/>
        <v>0</v>
      </c>
      <c r="AY400" s="59" t="e">
        <f>IF(((2015-LEFT(AD400,4))*12+12-MID(AD400,5,2)+1)/(Z400*12+AB400)&gt;1,AF400*(1-VLOOKUP(X400,折旧码!B:D,3,FALSE)),AF400*(1-VLOOKUP(X400,折旧码!B:D,3,FALSE))*((2015-LEFT(AD400,4))*12+12-MID(AD400,5,2)+1)/(Z400*12+AB400))</f>
        <v>#VALUE!</v>
      </c>
      <c r="AZ400" s="60" t="e">
        <f t="shared" si="70"/>
        <v>#VALUE!</v>
      </c>
      <c r="BA400" s="5" t="e">
        <f>IF(((2015-LEFT(AD400,4))*12+12-MID(AD400,5,2)+1)/(Z400*12+AB400)&gt;1,0, AF400*(1-VLOOKUP(X400,折旧码!B:D,3,FALSE))*(12/(Z400*12+AB400)))</f>
        <v>#VALUE!</v>
      </c>
      <c r="BB400" s="2" t="e">
        <f t="shared" si="71"/>
        <v>#VALUE!</v>
      </c>
      <c r="BC400" s="2">
        <f t="shared" si="72"/>
        <v>0</v>
      </c>
      <c r="BD400" s="2" t="e">
        <f t="shared" si="73"/>
        <v>#VALUE!</v>
      </c>
      <c r="BE400" s="4" t="e">
        <f t="shared" si="74"/>
        <v>#VALUE!</v>
      </c>
      <c r="BF400" s="56" t="e">
        <f t="shared" si="75"/>
        <v>#VALUE!</v>
      </c>
      <c r="BG400" s="56" t="e">
        <f>IF(BE400="否",0,AF400*(1-VLOOKUP(X400,折旧码!B:D,3,FALSE))/BC400)</f>
        <v>#VALUE!</v>
      </c>
      <c r="BH400" s="56" t="e">
        <f t="shared" si="76"/>
        <v>#VALUE!</v>
      </c>
      <c r="BI400" s="4" t="e">
        <f>IF(OR(BE400="否",BC400&lt;=BD400),ROUND(AF400-ABS(AG400)-ABS(AI400)-AF400*VLOOKUP(X400,折旧码!B:D,3,FALSE),2)=0,ROUND(AF400-ABS(AG400)-ABS(AI400)-AF400*VLOOKUP(X400,折旧码!B:D,3,FALSE),2)&lt;&gt;0)</f>
        <v>#VALUE!</v>
      </c>
      <c r="BJ400" s="4" t="e">
        <f>ROUND(AF400-ABS(AG400)-ABS(AI400)-AF400*VLOOKUP(X400,折旧码!B:D,3,FALSE),2)</f>
        <v>#N/A</v>
      </c>
    </row>
    <row r="401" spans="1:62" ht="17.25" x14ac:dyDescent="0.35">
      <c r="A401" s="3"/>
      <c r="B401" s="3"/>
      <c r="C401" s="3"/>
      <c r="D401" s="3"/>
      <c r="E401" s="3"/>
      <c r="F401" s="3"/>
      <c r="G401" s="3"/>
      <c r="H401" s="3"/>
      <c r="I401" s="9"/>
      <c r="J401" s="9"/>
      <c r="K401" s="1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15"/>
      <c r="AE401" s="15"/>
      <c r="AF401" s="3"/>
      <c r="AG401" s="3"/>
      <c r="AH401" s="3"/>
      <c r="AI401" s="3"/>
      <c r="AJ401" s="3"/>
      <c r="AK401" s="3"/>
      <c r="AL401" s="3"/>
      <c r="AM401" s="3"/>
      <c r="AN401" s="4" t="b">
        <f>COUNTIF(资产分类!B:B,以前年度!A401)=1</f>
        <v>0</v>
      </c>
      <c r="AO401" s="4" t="b">
        <f>COUNTIF(单位编码!C:C,H401)=1</f>
        <v>0</v>
      </c>
      <c r="AP401" s="4" t="e">
        <f t="shared" si="67"/>
        <v>#VALUE!</v>
      </c>
      <c r="AQ401" s="4" t="b">
        <f>COUNTIF(业务范围!B:B,以前年度!L401)=1</f>
        <v>0</v>
      </c>
      <c r="AR401" s="4" t="b">
        <f>COUNTIF(成本中心!B:B,以前年度!M401)=1</f>
        <v>0</v>
      </c>
      <c r="AS401" s="4" t="b">
        <f>COUNTIF(成本中心!B:B,以前年度!N401)=1</f>
        <v>0</v>
      </c>
      <c r="AT401" s="4" t="b">
        <f>COUNTIF(资产状态!B:B,Q401)=1</f>
        <v>0</v>
      </c>
      <c r="AU401" s="4" t="b">
        <f>COUNTIF(资产增加、减少方式!B:C,以前年度!R401)=1</f>
        <v>0</v>
      </c>
      <c r="AV401" s="4" t="b">
        <f t="shared" si="68"/>
        <v>1</v>
      </c>
      <c r="AW401" s="4" t="b">
        <f>COUNTIF(折旧码!B:B,以前年度!X401)=1</f>
        <v>0</v>
      </c>
      <c r="AX401" s="5" t="b">
        <f t="shared" si="69"/>
        <v>0</v>
      </c>
      <c r="AY401" s="59" t="e">
        <f>IF(((2015-LEFT(AD401,4))*12+12-MID(AD401,5,2)+1)/(Z401*12+AB401)&gt;1,AF401*(1-VLOOKUP(X401,折旧码!B:D,3,FALSE)),AF401*(1-VLOOKUP(X401,折旧码!B:D,3,FALSE))*((2015-LEFT(AD401,4))*12+12-MID(AD401,5,2)+1)/(Z401*12+AB401))</f>
        <v>#VALUE!</v>
      </c>
      <c r="AZ401" s="60" t="e">
        <f t="shared" si="70"/>
        <v>#VALUE!</v>
      </c>
      <c r="BA401" s="5" t="e">
        <f>IF(((2015-LEFT(AD401,4))*12+12-MID(AD401,5,2)+1)/(Z401*12+AB401)&gt;1,0, AF401*(1-VLOOKUP(X401,折旧码!B:D,3,FALSE))*(12/(Z401*12+AB401)))</f>
        <v>#VALUE!</v>
      </c>
      <c r="BB401" s="2" t="e">
        <f t="shared" si="71"/>
        <v>#VALUE!</v>
      </c>
      <c r="BC401" s="2">
        <f t="shared" si="72"/>
        <v>0</v>
      </c>
      <c r="BD401" s="2" t="e">
        <f t="shared" si="73"/>
        <v>#VALUE!</v>
      </c>
      <c r="BE401" s="4" t="e">
        <f t="shared" si="74"/>
        <v>#VALUE!</v>
      </c>
      <c r="BF401" s="56" t="e">
        <f t="shared" si="75"/>
        <v>#VALUE!</v>
      </c>
      <c r="BG401" s="56" t="e">
        <f>IF(BE401="否",0,AF401*(1-VLOOKUP(X401,折旧码!B:D,3,FALSE))/BC401)</f>
        <v>#VALUE!</v>
      </c>
      <c r="BH401" s="56" t="e">
        <f t="shared" si="76"/>
        <v>#VALUE!</v>
      </c>
      <c r="BI401" s="4" t="e">
        <f>IF(OR(BE401="否",BC401&lt;=BD401),ROUND(AF401-ABS(AG401)-ABS(AI401)-AF401*VLOOKUP(X401,折旧码!B:D,3,FALSE),2)=0,ROUND(AF401-ABS(AG401)-ABS(AI401)-AF401*VLOOKUP(X401,折旧码!B:D,3,FALSE),2)&lt;&gt;0)</f>
        <v>#VALUE!</v>
      </c>
      <c r="BJ401" s="4" t="e">
        <f>ROUND(AF401-ABS(AG401)-ABS(AI401)-AF401*VLOOKUP(X401,折旧码!B:D,3,FALSE),2)</f>
        <v>#N/A</v>
      </c>
    </row>
    <row r="402" spans="1:62" ht="17.25" x14ac:dyDescent="0.35">
      <c r="A402" s="3"/>
      <c r="B402" s="3"/>
      <c r="C402" s="3"/>
      <c r="D402" s="3"/>
      <c r="E402" s="3"/>
      <c r="F402" s="3"/>
      <c r="G402" s="3"/>
      <c r="H402" s="3"/>
      <c r="I402" s="9"/>
      <c r="J402" s="9"/>
      <c r="K402" s="1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15"/>
      <c r="AE402" s="15"/>
      <c r="AF402" s="3"/>
      <c r="AG402" s="3"/>
      <c r="AH402" s="3"/>
      <c r="AI402" s="3"/>
      <c r="AJ402" s="3"/>
      <c r="AK402" s="3"/>
      <c r="AL402" s="3"/>
      <c r="AM402" s="3"/>
      <c r="AN402" s="4" t="b">
        <f>COUNTIF(资产分类!B:B,以前年度!A402)=1</f>
        <v>0</v>
      </c>
      <c r="AO402" s="4" t="b">
        <f>COUNTIF(单位编码!C:C,H402)=1</f>
        <v>0</v>
      </c>
      <c r="AP402" s="4" t="e">
        <f t="shared" si="67"/>
        <v>#VALUE!</v>
      </c>
      <c r="AQ402" s="4" t="b">
        <f>COUNTIF(业务范围!B:B,以前年度!L402)=1</f>
        <v>0</v>
      </c>
      <c r="AR402" s="4" t="b">
        <f>COUNTIF(成本中心!B:B,以前年度!M402)=1</f>
        <v>0</v>
      </c>
      <c r="AS402" s="4" t="b">
        <f>COUNTIF(成本中心!B:B,以前年度!N402)=1</f>
        <v>0</v>
      </c>
      <c r="AT402" s="4" t="b">
        <f>COUNTIF(资产状态!B:B,Q402)=1</f>
        <v>0</v>
      </c>
      <c r="AU402" s="4" t="b">
        <f>COUNTIF(资产增加、减少方式!B:C,以前年度!R402)=1</f>
        <v>0</v>
      </c>
      <c r="AV402" s="4" t="b">
        <f t="shared" si="68"/>
        <v>1</v>
      </c>
      <c r="AW402" s="4" t="b">
        <f>COUNTIF(折旧码!B:B,以前年度!X402)=1</f>
        <v>0</v>
      </c>
      <c r="AX402" s="5" t="b">
        <f t="shared" si="69"/>
        <v>0</v>
      </c>
      <c r="AY402" s="59" t="e">
        <f>IF(((2015-LEFT(AD402,4))*12+12-MID(AD402,5,2)+1)/(Z402*12+AB402)&gt;1,AF402*(1-VLOOKUP(X402,折旧码!B:D,3,FALSE)),AF402*(1-VLOOKUP(X402,折旧码!B:D,3,FALSE))*((2015-LEFT(AD402,4))*12+12-MID(AD402,5,2)+1)/(Z402*12+AB402))</f>
        <v>#VALUE!</v>
      </c>
      <c r="AZ402" s="60" t="e">
        <f t="shared" si="70"/>
        <v>#VALUE!</v>
      </c>
      <c r="BA402" s="5" t="e">
        <f>IF(((2015-LEFT(AD402,4))*12+12-MID(AD402,5,2)+1)/(Z402*12+AB402)&gt;1,0, AF402*(1-VLOOKUP(X402,折旧码!B:D,3,FALSE))*(12/(Z402*12+AB402)))</f>
        <v>#VALUE!</v>
      </c>
      <c r="BB402" s="2" t="e">
        <f t="shared" si="71"/>
        <v>#VALUE!</v>
      </c>
      <c r="BC402" s="2">
        <f t="shared" si="72"/>
        <v>0</v>
      </c>
      <c r="BD402" s="2" t="e">
        <f t="shared" si="73"/>
        <v>#VALUE!</v>
      </c>
      <c r="BE402" s="4" t="e">
        <f t="shared" si="74"/>
        <v>#VALUE!</v>
      </c>
      <c r="BF402" s="56" t="e">
        <f t="shared" si="75"/>
        <v>#VALUE!</v>
      </c>
      <c r="BG402" s="56" t="e">
        <f>IF(BE402="否",0,AF402*(1-VLOOKUP(X402,折旧码!B:D,3,FALSE))/BC402)</f>
        <v>#VALUE!</v>
      </c>
      <c r="BH402" s="56" t="e">
        <f t="shared" si="76"/>
        <v>#VALUE!</v>
      </c>
      <c r="BI402" s="4" t="e">
        <f>IF(OR(BE402="否",BC402&lt;=BD402),ROUND(AF402-ABS(AG402)-ABS(AI402)-AF402*VLOOKUP(X402,折旧码!B:D,3,FALSE),2)=0,ROUND(AF402-ABS(AG402)-ABS(AI402)-AF402*VLOOKUP(X402,折旧码!B:D,3,FALSE),2)&lt;&gt;0)</f>
        <v>#VALUE!</v>
      </c>
      <c r="BJ402" s="4" t="e">
        <f>ROUND(AF402-ABS(AG402)-ABS(AI402)-AF402*VLOOKUP(X402,折旧码!B:D,3,FALSE),2)</f>
        <v>#N/A</v>
      </c>
    </row>
    <row r="403" spans="1:62" ht="17.25" x14ac:dyDescent="0.35">
      <c r="A403" s="3"/>
      <c r="B403" s="3"/>
      <c r="C403" s="3"/>
      <c r="D403" s="3"/>
      <c r="E403" s="3"/>
      <c r="F403" s="3"/>
      <c r="G403" s="3"/>
      <c r="H403" s="3"/>
      <c r="I403" s="9"/>
      <c r="J403" s="9"/>
      <c r="K403" s="1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15"/>
      <c r="AE403" s="15"/>
      <c r="AF403" s="3"/>
      <c r="AG403" s="3"/>
      <c r="AH403" s="3"/>
      <c r="AI403" s="3"/>
      <c r="AJ403" s="3"/>
      <c r="AK403" s="3"/>
      <c r="AL403" s="3"/>
      <c r="AM403" s="3"/>
      <c r="AN403" s="4" t="b">
        <f>COUNTIF(资产分类!B:B,以前年度!A403)=1</f>
        <v>0</v>
      </c>
      <c r="AO403" s="4" t="b">
        <f>COUNTIF(单位编码!C:C,H403)=1</f>
        <v>0</v>
      </c>
      <c r="AP403" s="4" t="e">
        <f t="shared" si="67"/>
        <v>#VALUE!</v>
      </c>
      <c r="AQ403" s="4" t="b">
        <f>COUNTIF(业务范围!B:B,以前年度!L403)=1</f>
        <v>0</v>
      </c>
      <c r="AR403" s="4" t="b">
        <f>COUNTIF(成本中心!B:B,以前年度!M403)=1</f>
        <v>0</v>
      </c>
      <c r="AS403" s="4" t="b">
        <f>COUNTIF(成本中心!B:B,以前年度!N403)=1</f>
        <v>0</v>
      </c>
      <c r="AT403" s="4" t="b">
        <f>COUNTIF(资产状态!B:B,Q403)=1</f>
        <v>0</v>
      </c>
      <c r="AU403" s="4" t="b">
        <f>COUNTIF(资产增加、减少方式!B:C,以前年度!R403)=1</f>
        <v>0</v>
      </c>
      <c r="AV403" s="4" t="b">
        <f t="shared" si="68"/>
        <v>1</v>
      </c>
      <c r="AW403" s="4" t="b">
        <f>COUNTIF(折旧码!B:B,以前年度!X403)=1</f>
        <v>0</v>
      </c>
      <c r="AX403" s="5" t="b">
        <f t="shared" si="69"/>
        <v>0</v>
      </c>
      <c r="AY403" s="59" t="e">
        <f>IF(((2015-LEFT(AD403,4))*12+12-MID(AD403,5,2)+1)/(Z403*12+AB403)&gt;1,AF403*(1-VLOOKUP(X403,折旧码!B:D,3,FALSE)),AF403*(1-VLOOKUP(X403,折旧码!B:D,3,FALSE))*((2015-LEFT(AD403,4))*12+12-MID(AD403,5,2)+1)/(Z403*12+AB403))</f>
        <v>#VALUE!</v>
      </c>
      <c r="AZ403" s="60" t="e">
        <f t="shared" si="70"/>
        <v>#VALUE!</v>
      </c>
      <c r="BA403" s="5" t="e">
        <f>IF(((2015-LEFT(AD403,4))*12+12-MID(AD403,5,2)+1)/(Z403*12+AB403)&gt;1,0, AF403*(1-VLOOKUP(X403,折旧码!B:D,3,FALSE))*(12/(Z403*12+AB403)))</f>
        <v>#VALUE!</v>
      </c>
      <c r="BB403" s="2" t="e">
        <f t="shared" si="71"/>
        <v>#VALUE!</v>
      </c>
      <c r="BC403" s="2">
        <f t="shared" si="72"/>
        <v>0</v>
      </c>
      <c r="BD403" s="2" t="e">
        <f t="shared" si="73"/>
        <v>#VALUE!</v>
      </c>
      <c r="BE403" s="4" t="e">
        <f t="shared" si="74"/>
        <v>#VALUE!</v>
      </c>
      <c r="BF403" s="56" t="e">
        <f t="shared" si="75"/>
        <v>#VALUE!</v>
      </c>
      <c r="BG403" s="56" t="e">
        <f>IF(BE403="否",0,AF403*(1-VLOOKUP(X403,折旧码!B:D,3,FALSE))/BC403)</f>
        <v>#VALUE!</v>
      </c>
      <c r="BH403" s="56" t="e">
        <f t="shared" si="76"/>
        <v>#VALUE!</v>
      </c>
      <c r="BI403" s="4" t="e">
        <f>IF(OR(BE403="否",BC403&lt;=BD403),ROUND(AF403-ABS(AG403)-ABS(AI403)-AF403*VLOOKUP(X403,折旧码!B:D,3,FALSE),2)=0,ROUND(AF403-ABS(AG403)-ABS(AI403)-AF403*VLOOKUP(X403,折旧码!B:D,3,FALSE),2)&lt;&gt;0)</f>
        <v>#VALUE!</v>
      </c>
      <c r="BJ403" s="4" t="e">
        <f>ROUND(AF403-ABS(AG403)-ABS(AI403)-AF403*VLOOKUP(X403,折旧码!B:D,3,FALSE),2)</f>
        <v>#N/A</v>
      </c>
    </row>
    <row r="404" spans="1:62" ht="17.25" x14ac:dyDescent="0.35">
      <c r="A404" s="3"/>
      <c r="B404" s="3"/>
      <c r="C404" s="3"/>
      <c r="D404" s="3"/>
      <c r="E404" s="3"/>
      <c r="F404" s="3"/>
      <c r="G404" s="3"/>
      <c r="H404" s="3"/>
      <c r="I404" s="10"/>
      <c r="J404" s="10"/>
      <c r="K404" s="10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10"/>
      <c r="AE404" s="10"/>
      <c r="AF404" s="3"/>
      <c r="AG404" s="3"/>
      <c r="AH404" s="3"/>
      <c r="AI404" s="3"/>
      <c r="AJ404" s="3"/>
      <c r="AK404" s="3"/>
      <c r="AL404" s="3"/>
      <c r="AM404" s="3"/>
      <c r="AN404" s="4" t="b">
        <f>COUNTIF(资产分类!B:B,以前年度!A404)=1</f>
        <v>0</v>
      </c>
      <c r="AO404" s="4" t="b">
        <f>COUNTIF(单位编码!C:C,H404)=1</f>
        <v>0</v>
      </c>
      <c r="AP404" s="4" t="e">
        <f t="shared" si="67"/>
        <v>#VALUE!</v>
      </c>
      <c r="AQ404" s="4" t="b">
        <f>COUNTIF(业务范围!B:B,以前年度!L404)=1</f>
        <v>0</v>
      </c>
      <c r="AR404" s="4" t="b">
        <f>COUNTIF(成本中心!B:B,以前年度!M404)=1</f>
        <v>0</v>
      </c>
      <c r="AS404" s="4" t="b">
        <f>COUNTIF(成本中心!B:B,以前年度!N404)=1</f>
        <v>0</v>
      </c>
      <c r="AT404" s="4" t="b">
        <f>COUNTIF(资产状态!B:B,Q404)=1</f>
        <v>0</v>
      </c>
      <c r="AU404" s="4" t="b">
        <f>COUNTIF(资产增加、减少方式!B:C,以前年度!R404)=1</f>
        <v>0</v>
      </c>
      <c r="AV404" s="4" t="b">
        <f t="shared" si="68"/>
        <v>1</v>
      </c>
      <c r="AW404" s="4" t="b">
        <f>COUNTIF(折旧码!B:B,以前年度!X404)=1</f>
        <v>0</v>
      </c>
      <c r="AX404" s="5" t="b">
        <f t="shared" si="69"/>
        <v>0</v>
      </c>
      <c r="AY404" s="59" t="e">
        <f>IF(((2015-LEFT(AD404,4))*12+12-MID(AD404,5,2)+1)/(Z404*12+AB404)&gt;1,AF404*(1-VLOOKUP(X404,折旧码!B:D,3,FALSE)),AF404*(1-VLOOKUP(X404,折旧码!B:D,3,FALSE))*((2015-LEFT(AD404,4))*12+12-MID(AD404,5,2)+1)/(Z404*12+AB404))</f>
        <v>#VALUE!</v>
      </c>
      <c r="AZ404" s="60" t="e">
        <f t="shared" si="70"/>
        <v>#VALUE!</v>
      </c>
      <c r="BA404" s="5" t="e">
        <f>IF(((2015-LEFT(AD404,4))*12+12-MID(AD404,5,2)+1)/(Z404*12+AB404)&gt;1,0, AF404*(1-VLOOKUP(X404,折旧码!B:D,3,FALSE))*(12/(Z404*12+AB404)))</f>
        <v>#VALUE!</v>
      </c>
      <c r="BB404" s="2" t="e">
        <f t="shared" si="71"/>
        <v>#VALUE!</v>
      </c>
      <c r="BC404" s="2">
        <f t="shared" si="72"/>
        <v>0</v>
      </c>
      <c r="BD404" s="2" t="e">
        <f t="shared" si="73"/>
        <v>#VALUE!</v>
      </c>
      <c r="BE404" s="4" t="e">
        <f t="shared" si="74"/>
        <v>#VALUE!</v>
      </c>
      <c r="BF404" s="56" t="e">
        <f t="shared" si="75"/>
        <v>#VALUE!</v>
      </c>
      <c r="BG404" s="56" t="e">
        <f>IF(BE404="否",0,AF404*(1-VLOOKUP(X404,折旧码!B:D,3,FALSE))/BC404)</f>
        <v>#VALUE!</v>
      </c>
      <c r="BH404" s="56" t="e">
        <f t="shared" si="76"/>
        <v>#VALUE!</v>
      </c>
      <c r="BI404" s="4" t="e">
        <f>IF(OR(BE404="否",BC404&lt;=BD404),ROUND(AF404-ABS(AG404)-ABS(AI404)-AF404*VLOOKUP(X404,折旧码!B:D,3,FALSE),2)=0,ROUND(AF404-ABS(AG404)-ABS(AI404)-AF404*VLOOKUP(X404,折旧码!B:D,3,FALSE),2)&lt;&gt;0)</f>
        <v>#VALUE!</v>
      </c>
      <c r="BJ404" s="4" t="e">
        <f>ROUND(AF404-ABS(AG404)-ABS(AI404)-AF404*VLOOKUP(X404,折旧码!B:D,3,FALSE),2)</f>
        <v>#N/A</v>
      </c>
    </row>
    <row r="405" spans="1:62" ht="17.25" x14ac:dyDescent="0.35">
      <c r="A405" s="3"/>
      <c r="B405" s="3"/>
      <c r="C405" s="3"/>
      <c r="D405" s="3"/>
      <c r="E405" s="3"/>
      <c r="F405" s="3"/>
      <c r="G405" s="3"/>
      <c r="H405" s="3"/>
      <c r="I405" s="10"/>
      <c r="J405" s="10"/>
      <c r="K405" s="10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10"/>
      <c r="AE405" s="10"/>
      <c r="AF405" s="3"/>
      <c r="AG405" s="3"/>
      <c r="AH405" s="3"/>
      <c r="AI405" s="3"/>
      <c r="AJ405" s="3"/>
      <c r="AK405" s="3"/>
      <c r="AL405" s="3"/>
      <c r="AM405" s="3"/>
      <c r="AN405" s="4" t="b">
        <f>COUNTIF(资产分类!B:B,以前年度!A405)=1</f>
        <v>0</v>
      </c>
      <c r="AO405" s="4" t="b">
        <f>COUNTIF(单位编码!C:C,H405)=1</f>
        <v>0</v>
      </c>
      <c r="AP405" s="4" t="e">
        <f t="shared" si="67"/>
        <v>#VALUE!</v>
      </c>
      <c r="AQ405" s="4" t="b">
        <f>COUNTIF(业务范围!B:B,以前年度!L405)=1</f>
        <v>0</v>
      </c>
      <c r="AR405" s="4" t="b">
        <f>COUNTIF(成本中心!B:B,以前年度!M405)=1</f>
        <v>0</v>
      </c>
      <c r="AS405" s="4" t="b">
        <f>COUNTIF(成本中心!B:B,以前年度!N405)=1</f>
        <v>0</v>
      </c>
      <c r="AT405" s="4" t="b">
        <f>COUNTIF(资产状态!B:B,Q405)=1</f>
        <v>0</v>
      </c>
      <c r="AU405" s="4" t="b">
        <f>COUNTIF(资产增加、减少方式!B:C,以前年度!R405)=1</f>
        <v>0</v>
      </c>
      <c r="AV405" s="4" t="b">
        <f t="shared" si="68"/>
        <v>1</v>
      </c>
      <c r="AW405" s="4" t="b">
        <f>COUNTIF(折旧码!B:B,以前年度!X405)=1</f>
        <v>0</v>
      </c>
      <c r="AX405" s="5" t="b">
        <f t="shared" si="69"/>
        <v>0</v>
      </c>
      <c r="AY405" s="59" t="e">
        <f>IF(((2015-LEFT(AD405,4))*12+12-MID(AD405,5,2)+1)/(Z405*12+AB405)&gt;1,AF405*(1-VLOOKUP(X405,折旧码!B:D,3,FALSE)),AF405*(1-VLOOKUP(X405,折旧码!B:D,3,FALSE))*((2015-LEFT(AD405,4))*12+12-MID(AD405,5,2)+1)/(Z405*12+AB405))</f>
        <v>#VALUE!</v>
      </c>
      <c r="AZ405" s="60" t="e">
        <f t="shared" si="70"/>
        <v>#VALUE!</v>
      </c>
      <c r="BA405" s="5" t="e">
        <f>IF(((2015-LEFT(AD405,4))*12+12-MID(AD405,5,2)+1)/(Z405*12+AB405)&gt;1,0, AF405*(1-VLOOKUP(X405,折旧码!B:D,3,FALSE))*(12/(Z405*12+AB405)))</f>
        <v>#VALUE!</v>
      </c>
      <c r="BB405" s="2" t="e">
        <f t="shared" si="71"/>
        <v>#VALUE!</v>
      </c>
      <c r="BC405" s="2">
        <f t="shared" si="72"/>
        <v>0</v>
      </c>
      <c r="BD405" s="2" t="e">
        <f t="shared" si="73"/>
        <v>#VALUE!</v>
      </c>
      <c r="BE405" s="4" t="e">
        <f t="shared" si="74"/>
        <v>#VALUE!</v>
      </c>
      <c r="BF405" s="56" t="e">
        <f t="shared" si="75"/>
        <v>#VALUE!</v>
      </c>
      <c r="BG405" s="56" t="e">
        <f>IF(BE405="否",0,AF405*(1-VLOOKUP(X405,折旧码!B:D,3,FALSE))/BC405)</f>
        <v>#VALUE!</v>
      </c>
      <c r="BH405" s="56" t="e">
        <f t="shared" si="76"/>
        <v>#VALUE!</v>
      </c>
      <c r="BI405" s="4" t="e">
        <f>IF(OR(BE405="否",BC405&lt;=BD405),ROUND(AF405-ABS(AG405)-ABS(AI405)-AF405*VLOOKUP(X405,折旧码!B:D,3,FALSE),2)=0,ROUND(AF405-ABS(AG405)-ABS(AI405)-AF405*VLOOKUP(X405,折旧码!B:D,3,FALSE),2)&lt;&gt;0)</f>
        <v>#VALUE!</v>
      </c>
      <c r="BJ405" s="4" t="e">
        <f>ROUND(AF405-ABS(AG405)-ABS(AI405)-AF405*VLOOKUP(X405,折旧码!B:D,3,FALSE),2)</f>
        <v>#N/A</v>
      </c>
    </row>
    <row r="406" spans="1:62" ht="17.25" x14ac:dyDescent="0.35">
      <c r="A406" s="3"/>
      <c r="B406" s="3"/>
      <c r="C406" s="3"/>
      <c r="D406" s="3"/>
      <c r="E406" s="3"/>
      <c r="F406" s="3"/>
      <c r="G406" s="3"/>
      <c r="H406" s="3"/>
      <c r="I406" s="10"/>
      <c r="J406" s="10"/>
      <c r="K406" s="10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10"/>
      <c r="AE406" s="10"/>
      <c r="AF406" s="3"/>
      <c r="AG406" s="3"/>
      <c r="AH406" s="3"/>
      <c r="AI406" s="3"/>
      <c r="AJ406" s="3"/>
      <c r="AK406" s="3"/>
      <c r="AL406" s="3"/>
      <c r="AM406" s="3"/>
      <c r="AN406" s="4" t="b">
        <f>COUNTIF(资产分类!B:B,以前年度!A406)=1</f>
        <v>0</v>
      </c>
      <c r="AO406" s="4" t="b">
        <f>COUNTIF(单位编码!C:C,H406)=1</f>
        <v>0</v>
      </c>
      <c r="AP406" s="4" t="e">
        <f t="shared" si="67"/>
        <v>#VALUE!</v>
      </c>
      <c r="AQ406" s="4" t="b">
        <f>COUNTIF(业务范围!B:B,以前年度!L406)=1</f>
        <v>0</v>
      </c>
      <c r="AR406" s="4" t="b">
        <f>COUNTIF(成本中心!B:B,以前年度!M406)=1</f>
        <v>0</v>
      </c>
      <c r="AS406" s="4" t="b">
        <f>COUNTIF(成本中心!B:B,以前年度!N406)=1</f>
        <v>0</v>
      </c>
      <c r="AT406" s="4" t="b">
        <f>COUNTIF(资产状态!B:B,Q406)=1</f>
        <v>0</v>
      </c>
      <c r="AU406" s="4" t="b">
        <f>COUNTIF(资产增加、减少方式!B:C,以前年度!R406)=1</f>
        <v>0</v>
      </c>
      <c r="AV406" s="4" t="b">
        <f t="shared" si="68"/>
        <v>1</v>
      </c>
      <c r="AW406" s="4" t="b">
        <f>COUNTIF(折旧码!B:B,以前年度!X406)=1</f>
        <v>0</v>
      </c>
      <c r="AX406" s="5" t="b">
        <f t="shared" si="69"/>
        <v>0</v>
      </c>
      <c r="AY406" s="59" t="e">
        <f>IF(((2015-LEFT(AD406,4))*12+12-MID(AD406,5,2)+1)/(Z406*12+AB406)&gt;1,AF406*(1-VLOOKUP(X406,折旧码!B:D,3,FALSE)),AF406*(1-VLOOKUP(X406,折旧码!B:D,3,FALSE))*((2015-LEFT(AD406,4))*12+12-MID(AD406,5,2)+1)/(Z406*12+AB406))</f>
        <v>#VALUE!</v>
      </c>
      <c r="AZ406" s="60" t="e">
        <f t="shared" si="70"/>
        <v>#VALUE!</v>
      </c>
      <c r="BA406" s="5" t="e">
        <f>IF(((2015-LEFT(AD406,4))*12+12-MID(AD406,5,2)+1)/(Z406*12+AB406)&gt;1,0, AF406*(1-VLOOKUP(X406,折旧码!B:D,3,FALSE))*(12/(Z406*12+AB406)))</f>
        <v>#VALUE!</v>
      </c>
      <c r="BB406" s="2" t="e">
        <f t="shared" si="71"/>
        <v>#VALUE!</v>
      </c>
      <c r="BC406" s="2">
        <f t="shared" si="72"/>
        <v>0</v>
      </c>
      <c r="BD406" s="2" t="e">
        <f t="shared" si="73"/>
        <v>#VALUE!</v>
      </c>
      <c r="BE406" s="4" t="e">
        <f t="shared" si="74"/>
        <v>#VALUE!</v>
      </c>
      <c r="BF406" s="56" t="e">
        <f t="shared" si="75"/>
        <v>#VALUE!</v>
      </c>
      <c r="BG406" s="56" t="e">
        <f>IF(BE406="否",0,AF406*(1-VLOOKUP(X406,折旧码!B:D,3,FALSE))/BC406)</f>
        <v>#VALUE!</v>
      </c>
      <c r="BH406" s="56" t="e">
        <f t="shared" si="76"/>
        <v>#VALUE!</v>
      </c>
      <c r="BI406" s="4" t="e">
        <f>IF(OR(BE406="否",BC406&lt;=BD406),ROUND(AF406-ABS(AG406)-ABS(AI406)-AF406*VLOOKUP(X406,折旧码!B:D,3,FALSE),2)=0,ROUND(AF406-ABS(AG406)-ABS(AI406)-AF406*VLOOKUP(X406,折旧码!B:D,3,FALSE),2)&lt;&gt;0)</f>
        <v>#VALUE!</v>
      </c>
      <c r="BJ406" s="4" t="e">
        <f>ROUND(AF406-ABS(AG406)-ABS(AI406)-AF406*VLOOKUP(X406,折旧码!B:D,3,FALSE),2)</f>
        <v>#N/A</v>
      </c>
    </row>
    <row r="407" spans="1:62" ht="17.25" x14ac:dyDescent="0.35">
      <c r="A407" s="3"/>
      <c r="B407" s="3"/>
      <c r="C407" s="3"/>
      <c r="D407" s="3"/>
      <c r="E407" s="3"/>
      <c r="F407" s="3"/>
      <c r="G407" s="3"/>
      <c r="H407" s="3"/>
      <c r="I407" s="10"/>
      <c r="J407" s="10"/>
      <c r="K407" s="10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10"/>
      <c r="AE407" s="10"/>
      <c r="AF407" s="3"/>
      <c r="AG407" s="3"/>
      <c r="AH407" s="3"/>
      <c r="AI407" s="3"/>
      <c r="AJ407" s="3"/>
      <c r="AK407" s="3"/>
      <c r="AL407" s="3"/>
      <c r="AM407" s="3"/>
      <c r="AN407" s="4" t="b">
        <f>COUNTIF(资产分类!B:B,以前年度!A407)=1</f>
        <v>0</v>
      </c>
      <c r="AO407" s="4" t="b">
        <f>COUNTIF(单位编码!C:C,H407)=1</f>
        <v>0</v>
      </c>
      <c r="AP407" s="4" t="e">
        <f t="shared" si="67"/>
        <v>#VALUE!</v>
      </c>
      <c r="AQ407" s="4" t="b">
        <f>COUNTIF(业务范围!B:B,以前年度!L407)=1</f>
        <v>0</v>
      </c>
      <c r="AR407" s="4" t="b">
        <f>COUNTIF(成本中心!B:B,以前年度!M407)=1</f>
        <v>0</v>
      </c>
      <c r="AS407" s="4" t="b">
        <f>COUNTIF(成本中心!B:B,以前年度!N407)=1</f>
        <v>0</v>
      </c>
      <c r="AT407" s="4" t="b">
        <f>COUNTIF(资产状态!B:B,Q407)=1</f>
        <v>0</v>
      </c>
      <c r="AU407" s="4" t="b">
        <f>COUNTIF(资产增加、减少方式!B:C,以前年度!R407)=1</f>
        <v>0</v>
      </c>
      <c r="AV407" s="4" t="b">
        <f t="shared" si="68"/>
        <v>1</v>
      </c>
      <c r="AW407" s="4" t="b">
        <f>COUNTIF(折旧码!B:B,以前年度!X407)=1</f>
        <v>0</v>
      </c>
      <c r="AX407" s="5" t="b">
        <f t="shared" si="69"/>
        <v>0</v>
      </c>
      <c r="AY407" s="59" t="e">
        <f>IF(((2015-LEFT(AD407,4))*12+12-MID(AD407,5,2)+1)/(Z407*12+AB407)&gt;1,AF407*(1-VLOOKUP(X407,折旧码!B:D,3,FALSE)),AF407*(1-VLOOKUP(X407,折旧码!B:D,3,FALSE))*((2015-LEFT(AD407,4))*12+12-MID(AD407,5,2)+1)/(Z407*12+AB407))</f>
        <v>#VALUE!</v>
      </c>
      <c r="AZ407" s="60" t="e">
        <f t="shared" si="70"/>
        <v>#VALUE!</v>
      </c>
      <c r="BA407" s="5" t="e">
        <f>IF(((2015-LEFT(AD407,4))*12+12-MID(AD407,5,2)+1)/(Z407*12+AB407)&gt;1,0, AF407*(1-VLOOKUP(X407,折旧码!B:D,3,FALSE))*(12/(Z407*12+AB407)))</f>
        <v>#VALUE!</v>
      </c>
      <c r="BB407" s="2" t="e">
        <f t="shared" si="71"/>
        <v>#VALUE!</v>
      </c>
      <c r="BC407" s="2">
        <f t="shared" si="72"/>
        <v>0</v>
      </c>
      <c r="BD407" s="2" t="e">
        <f t="shared" si="73"/>
        <v>#VALUE!</v>
      </c>
      <c r="BE407" s="4" t="e">
        <f t="shared" si="74"/>
        <v>#VALUE!</v>
      </c>
      <c r="BF407" s="56" t="e">
        <f t="shared" si="75"/>
        <v>#VALUE!</v>
      </c>
      <c r="BG407" s="56" t="e">
        <f>IF(BE407="否",0,AF407*(1-VLOOKUP(X407,折旧码!B:D,3,FALSE))/BC407)</f>
        <v>#VALUE!</v>
      </c>
      <c r="BH407" s="56" t="e">
        <f t="shared" si="76"/>
        <v>#VALUE!</v>
      </c>
      <c r="BI407" s="4" t="e">
        <f>IF(OR(BE407="否",BC407&lt;=BD407),ROUND(AF407-ABS(AG407)-ABS(AI407)-AF407*VLOOKUP(X407,折旧码!B:D,3,FALSE),2)=0,ROUND(AF407-ABS(AG407)-ABS(AI407)-AF407*VLOOKUP(X407,折旧码!B:D,3,FALSE),2)&lt;&gt;0)</f>
        <v>#VALUE!</v>
      </c>
      <c r="BJ407" s="4" t="e">
        <f>ROUND(AF407-ABS(AG407)-ABS(AI407)-AF407*VLOOKUP(X407,折旧码!B:D,3,FALSE),2)</f>
        <v>#N/A</v>
      </c>
    </row>
    <row r="408" spans="1:62" ht="17.25" x14ac:dyDescent="0.35">
      <c r="A408" s="3"/>
      <c r="B408" s="3"/>
      <c r="C408" s="3"/>
      <c r="D408" s="3"/>
      <c r="E408" s="3"/>
      <c r="F408" s="3"/>
      <c r="G408" s="3"/>
      <c r="H408" s="3"/>
      <c r="I408" s="10"/>
      <c r="J408" s="10"/>
      <c r="K408" s="10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10"/>
      <c r="AE408" s="10"/>
      <c r="AF408" s="3"/>
      <c r="AG408" s="3"/>
      <c r="AH408" s="3"/>
      <c r="AI408" s="3"/>
      <c r="AJ408" s="3"/>
      <c r="AK408" s="3"/>
      <c r="AL408" s="3"/>
      <c r="AM408" s="3"/>
      <c r="AN408" s="4" t="b">
        <f>COUNTIF(资产分类!B:B,以前年度!A408)=1</f>
        <v>0</v>
      </c>
      <c r="AO408" s="4" t="b">
        <f>COUNTIF(单位编码!C:C,H408)=1</f>
        <v>0</v>
      </c>
      <c r="AP408" s="4" t="e">
        <f t="shared" si="67"/>
        <v>#VALUE!</v>
      </c>
      <c r="AQ408" s="4" t="b">
        <f>COUNTIF(业务范围!B:B,以前年度!L408)=1</f>
        <v>0</v>
      </c>
      <c r="AR408" s="4" t="b">
        <f>COUNTIF(成本中心!B:B,以前年度!M408)=1</f>
        <v>0</v>
      </c>
      <c r="AS408" s="4" t="b">
        <f>COUNTIF(成本中心!B:B,以前年度!N408)=1</f>
        <v>0</v>
      </c>
      <c r="AT408" s="4" t="b">
        <f>COUNTIF(资产状态!B:B,Q408)=1</f>
        <v>0</v>
      </c>
      <c r="AU408" s="4" t="b">
        <f>COUNTIF(资产增加、减少方式!B:C,以前年度!R408)=1</f>
        <v>0</v>
      </c>
      <c r="AV408" s="4" t="b">
        <f t="shared" si="68"/>
        <v>1</v>
      </c>
      <c r="AW408" s="4" t="b">
        <f>COUNTIF(折旧码!B:B,以前年度!X408)=1</f>
        <v>0</v>
      </c>
      <c r="AX408" s="5" t="b">
        <f t="shared" si="69"/>
        <v>0</v>
      </c>
      <c r="AY408" s="59" t="e">
        <f>IF(((2015-LEFT(AD408,4))*12+12-MID(AD408,5,2)+1)/(Z408*12+AB408)&gt;1,AF408*(1-VLOOKUP(X408,折旧码!B:D,3,FALSE)),AF408*(1-VLOOKUP(X408,折旧码!B:D,3,FALSE))*((2015-LEFT(AD408,4))*12+12-MID(AD408,5,2)+1)/(Z408*12+AB408))</f>
        <v>#VALUE!</v>
      </c>
      <c r="AZ408" s="60" t="e">
        <f t="shared" si="70"/>
        <v>#VALUE!</v>
      </c>
      <c r="BA408" s="5" t="e">
        <f>IF(((2015-LEFT(AD408,4))*12+12-MID(AD408,5,2)+1)/(Z408*12+AB408)&gt;1,0, AF408*(1-VLOOKUP(X408,折旧码!B:D,3,FALSE))*(12/(Z408*12+AB408)))</f>
        <v>#VALUE!</v>
      </c>
      <c r="BB408" s="2" t="e">
        <f t="shared" si="71"/>
        <v>#VALUE!</v>
      </c>
      <c r="BC408" s="2">
        <f t="shared" si="72"/>
        <v>0</v>
      </c>
      <c r="BD408" s="2" t="e">
        <f t="shared" si="73"/>
        <v>#VALUE!</v>
      </c>
      <c r="BE408" s="4" t="e">
        <f t="shared" si="74"/>
        <v>#VALUE!</v>
      </c>
      <c r="BF408" s="56" t="e">
        <f t="shared" si="75"/>
        <v>#VALUE!</v>
      </c>
      <c r="BG408" s="56" t="e">
        <f>IF(BE408="否",0,AF408*(1-VLOOKUP(X408,折旧码!B:D,3,FALSE))/BC408)</f>
        <v>#VALUE!</v>
      </c>
      <c r="BH408" s="56" t="e">
        <f t="shared" si="76"/>
        <v>#VALUE!</v>
      </c>
      <c r="BI408" s="4" t="e">
        <f>IF(OR(BE408="否",BC408&lt;=BD408),ROUND(AF408-ABS(AG408)-ABS(AI408)-AF408*VLOOKUP(X408,折旧码!B:D,3,FALSE),2)=0,ROUND(AF408-ABS(AG408)-ABS(AI408)-AF408*VLOOKUP(X408,折旧码!B:D,3,FALSE),2)&lt;&gt;0)</f>
        <v>#VALUE!</v>
      </c>
      <c r="BJ408" s="4" t="e">
        <f>ROUND(AF408-ABS(AG408)-ABS(AI408)-AF408*VLOOKUP(X408,折旧码!B:D,3,FALSE),2)</f>
        <v>#N/A</v>
      </c>
    </row>
    <row r="409" spans="1:62" ht="17.25" x14ac:dyDescent="0.35">
      <c r="A409" s="3"/>
      <c r="B409" s="3"/>
      <c r="C409" s="3"/>
      <c r="D409" s="3"/>
      <c r="E409" s="3"/>
      <c r="F409" s="3"/>
      <c r="G409" s="3"/>
      <c r="H409" s="3"/>
      <c r="I409" s="10"/>
      <c r="J409" s="10"/>
      <c r="K409" s="10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10"/>
      <c r="AE409" s="10"/>
      <c r="AF409" s="3"/>
      <c r="AG409" s="3"/>
      <c r="AH409" s="3"/>
      <c r="AI409" s="3"/>
      <c r="AJ409" s="3"/>
      <c r="AK409" s="3"/>
      <c r="AL409" s="3"/>
      <c r="AM409" s="3"/>
      <c r="AN409" s="4" t="b">
        <f>COUNTIF(资产分类!B:B,以前年度!A409)=1</f>
        <v>0</v>
      </c>
      <c r="AO409" s="4" t="b">
        <f>COUNTIF(单位编码!C:C,H409)=1</f>
        <v>0</v>
      </c>
      <c r="AP409" s="4" t="e">
        <f t="shared" si="67"/>
        <v>#VALUE!</v>
      </c>
      <c r="AQ409" s="4" t="b">
        <f>COUNTIF(业务范围!B:B,以前年度!L409)=1</f>
        <v>0</v>
      </c>
      <c r="AR409" s="4" t="b">
        <f>COUNTIF(成本中心!B:B,以前年度!M409)=1</f>
        <v>0</v>
      </c>
      <c r="AS409" s="4" t="b">
        <f>COUNTIF(成本中心!B:B,以前年度!N409)=1</f>
        <v>0</v>
      </c>
      <c r="AT409" s="4" t="b">
        <f>COUNTIF(资产状态!B:B,Q409)=1</f>
        <v>0</v>
      </c>
      <c r="AU409" s="4" t="b">
        <f>COUNTIF(资产增加、减少方式!B:C,以前年度!R409)=1</f>
        <v>0</v>
      </c>
      <c r="AV409" s="4" t="b">
        <f t="shared" si="68"/>
        <v>1</v>
      </c>
      <c r="AW409" s="4" t="b">
        <f>COUNTIF(折旧码!B:B,以前年度!X409)=1</f>
        <v>0</v>
      </c>
      <c r="AX409" s="5" t="b">
        <f t="shared" si="69"/>
        <v>0</v>
      </c>
      <c r="AY409" s="59" t="e">
        <f>IF(((2015-LEFT(AD409,4))*12+12-MID(AD409,5,2)+1)/(Z409*12+AB409)&gt;1,AF409*(1-VLOOKUP(X409,折旧码!B:D,3,FALSE)),AF409*(1-VLOOKUP(X409,折旧码!B:D,3,FALSE))*((2015-LEFT(AD409,4))*12+12-MID(AD409,5,2)+1)/(Z409*12+AB409))</f>
        <v>#VALUE!</v>
      </c>
      <c r="AZ409" s="60" t="e">
        <f t="shared" si="70"/>
        <v>#VALUE!</v>
      </c>
      <c r="BA409" s="5" t="e">
        <f>IF(((2015-LEFT(AD409,4))*12+12-MID(AD409,5,2)+1)/(Z409*12+AB409)&gt;1,0, AF409*(1-VLOOKUP(X409,折旧码!B:D,3,FALSE))*(12/(Z409*12+AB409)))</f>
        <v>#VALUE!</v>
      </c>
      <c r="BB409" s="2" t="e">
        <f t="shared" si="71"/>
        <v>#VALUE!</v>
      </c>
      <c r="BC409" s="2">
        <f t="shared" si="72"/>
        <v>0</v>
      </c>
      <c r="BD409" s="2" t="e">
        <f t="shared" si="73"/>
        <v>#VALUE!</v>
      </c>
      <c r="BE409" s="4" t="e">
        <f t="shared" si="74"/>
        <v>#VALUE!</v>
      </c>
      <c r="BF409" s="56" t="e">
        <f t="shared" si="75"/>
        <v>#VALUE!</v>
      </c>
      <c r="BG409" s="56" t="e">
        <f>IF(BE409="否",0,AF409*(1-VLOOKUP(X409,折旧码!B:D,3,FALSE))/BC409)</f>
        <v>#VALUE!</v>
      </c>
      <c r="BH409" s="56" t="e">
        <f t="shared" si="76"/>
        <v>#VALUE!</v>
      </c>
      <c r="BI409" s="4" t="e">
        <f>IF(OR(BE409="否",BC409&lt;=BD409),ROUND(AF409-ABS(AG409)-ABS(AI409)-AF409*VLOOKUP(X409,折旧码!B:D,3,FALSE),2)=0,ROUND(AF409-ABS(AG409)-ABS(AI409)-AF409*VLOOKUP(X409,折旧码!B:D,3,FALSE),2)&lt;&gt;0)</f>
        <v>#VALUE!</v>
      </c>
      <c r="BJ409" s="4" t="e">
        <f>ROUND(AF409-ABS(AG409)-ABS(AI409)-AF409*VLOOKUP(X409,折旧码!B:D,3,FALSE),2)</f>
        <v>#N/A</v>
      </c>
    </row>
    <row r="410" spans="1:62" ht="17.25" x14ac:dyDescent="0.35">
      <c r="A410" s="3"/>
      <c r="B410" s="3"/>
      <c r="C410" s="3"/>
      <c r="D410" s="3"/>
      <c r="E410" s="3"/>
      <c r="F410" s="3"/>
      <c r="G410" s="3"/>
      <c r="H410" s="3"/>
      <c r="I410" s="6"/>
      <c r="J410" s="6"/>
      <c r="K410" s="6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12"/>
      <c r="AE410" s="12"/>
      <c r="AF410" s="3"/>
      <c r="AG410" s="3"/>
      <c r="AH410" s="3"/>
      <c r="AI410" s="3"/>
      <c r="AJ410" s="3"/>
      <c r="AK410" s="3"/>
      <c r="AL410" s="3"/>
      <c r="AM410" s="3"/>
      <c r="AN410" s="4" t="b">
        <f>COUNTIF(资产分类!B:B,以前年度!A410)=1</f>
        <v>0</v>
      </c>
      <c r="AO410" s="4" t="b">
        <f>COUNTIF(单位编码!C:C,H410)=1</f>
        <v>0</v>
      </c>
      <c r="AP410" s="4" t="e">
        <f t="shared" ref="AP410:AP473" si="77">LEFT(J410,4)*1&lt;2016</f>
        <v>#VALUE!</v>
      </c>
      <c r="AQ410" s="4" t="b">
        <f>COUNTIF(业务范围!B:B,以前年度!L410)=1</f>
        <v>0</v>
      </c>
      <c r="AR410" s="4" t="b">
        <f>COUNTIF(成本中心!B:B,以前年度!M410)=1</f>
        <v>0</v>
      </c>
      <c r="AS410" s="4" t="b">
        <f>COUNTIF(成本中心!B:B,以前年度!N410)=1</f>
        <v>0</v>
      </c>
      <c r="AT410" s="4" t="b">
        <f>COUNTIF(资产状态!B:B,Q410)=1</f>
        <v>0</v>
      </c>
      <c r="AU410" s="4" t="b">
        <f>COUNTIF(资产增加、减少方式!B:C,以前年度!R410)=1</f>
        <v>0</v>
      </c>
      <c r="AV410" s="4" t="b">
        <f t="shared" ref="AV410:AV473" si="78">IF(OR(A410="Z1005",A410="Z1004",A410="Z1003"),V410&lt;&gt;"",TRUE)</f>
        <v>1</v>
      </c>
      <c r="AW410" s="4" t="b">
        <f>COUNTIF(折旧码!B:B,以前年度!X410)=1</f>
        <v>0</v>
      </c>
      <c r="AX410" s="5" t="b">
        <f t="shared" si="69"/>
        <v>0</v>
      </c>
      <c r="AY410" s="59" t="e">
        <f>IF(((2015-LEFT(AD410,4))*12+12-MID(AD410,5,2)+1)/(Z410*12+AB410)&gt;1,AF410*(1-VLOOKUP(X410,折旧码!B:D,3,FALSE)),AF410*(1-VLOOKUP(X410,折旧码!B:D,3,FALSE))*((2015-LEFT(AD410,4))*12+12-MID(AD410,5,2)+1)/(Z410*12+AB410))</f>
        <v>#VALUE!</v>
      </c>
      <c r="AZ410" s="60" t="e">
        <f t="shared" si="70"/>
        <v>#VALUE!</v>
      </c>
      <c r="BA410" s="5" t="e">
        <f>IF(((2015-LEFT(AD410,4))*12+12-MID(AD410,5,2)+1)/(Z410*12+AB410)&gt;1,0, AF410*(1-VLOOKUP(X410,折旧码!B:D,3,FALSE))*(12/(Z410*12+AB410)))</f>
        <v>#VALUE!</v>
      </c>
      <c r="BB410" s="2" t="e">
        <f t="shared" si="71"/>
        <v>#VALUE!</v>
      </c>
      <c r="BC410" s="2">
        <f t="shared" si="72"/>
        <v>0</v>
      </c>
      <c r="BD410" s="2" t="e">
        <f t="shared" si="73"/>
        <v>#VALUE!</v>
      </c>
      <c r="BE410" s="4" t="e">
        <f t="shared" si="74"/>
        <v>#VALUE!</v>
      </c>
      <c r="BF410" s="56" t="e">
        <f t="shared" si="75"/>
        <v>#VALUE!</v>
      </c>
      <c r="BG410" s="56" t="e">
        <f>IF(BE410="否",0,AF410*(1-VLOOKUP(X410,折旧码!B:D,3,FALSE))/BC410)</f>
        <v>#VALUE!</v>
      </c>
      <c r="BH410" s="56" t="e">
        <f t="shared" si="76"/>
        <v>#VALUE!</v>
      </c>
      <c r="BI410" s="4" t="e">
        <f>IF(OR(BE410="否",BC410&lt;=BD410),ROUND(AF410-ABS(AG410)-ABS(AI410)-AF410*VLOOKUP(X410,折旧码!B:D,3,FALSE),2)=0,ROUND(AF410-ABS(AG410)-ABS(AI410)-AF410*VLOOKUP(X410,折旧码!B:D,3,FALSE),2)&lt;&gt;0)</f>
        <v>#VALUE!</v>
      </c>
      <c r="BJ410" s="4" t="e">
        <f>ROUND(AF410-ABS(AG410)-ABS(AI410)-AF410*VLOOKUP(X410,折旧码!B:D,3,FALSE),2)</f>
        <v>#N/A</v>
      </c>
    </row>
    <row r="411" spans="1:62" ht="17.25" x14ac:dyDescent="0.35">
      <c r="A411" s="3"/>
      <c r="B411" s="3"/>
      <c r="C411" s="3"/>
      <c r="D411" s="3"/>
      <c r="E411" s="3"/>
      <c r="F411" s="3"/>
      <c r="G411" s="3"/>
      <c r="H411" s="3"/>
      <c r="I411" s="6"/>
      <c r="J411" s="6"/>
      <c r="K411" s="6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12"/>
      <c r="AE411" s="12"/>
      <c r="AF411" s="3"/>
      <c r="AG411" s="3"/>
      <c r="AH411" s="3"/>
      <c r="AI411" s="3"/>
      <c r="AJ411" s="3"/>
      <c r="AK411" s="3"/>
      <c r="AL411" s="3"/>
      <c r="AM411" s="3"/>
      <c r="AN411" s="4" t="b">
        <f>COUNTIF(资产分类!B:B,以前年度!A411)=1</f>
        <v>0</v>
      </c>
      <c r="AO411" s="4" t="b">
        <f>COUNTIF(单位编码!C:C,H411)=1</f>
        <v>0</v>
      </c>
      <c r="AP411" s="4" t="e">
        <f t="shared" si="77"/>
        <v>#VALUE!</v>
      </c>
      <c r="AQ411" s="4" t="b">
        <f>COUNTIF(业务范围!B:B,以前年度!L411)=1</f>
        <v>0</v>
      </c>
      <c r="AR411" s="4" t="b">
        <f>COUNTIF(成本中心!B:B,以前年度!M411)=1</f>
        <v>0</v>
      </c>
      <c r="AS411" s="4" t="b">
        <f>COUNTIF(成本中心!B:B,以前年度!N411)=1</f>
        <v>0</v>
      </c>
      <c r="AT411" s="4" t="b">
        <f>COUNTIF(资产状态!B:B,Q411)=1</f>
        <v>0</v>
      </c>
      <c r="AU411" s="4" t="b">
        <f>COUNTIF(资产增加、减少方式!B:C,以前年度!R411)=1</f>
        <v>0</v>
      </c>
      <c r="AV411" s="4" t="b">
        <f t="shared" si="78"/>
        <v>1</v>
      </c>
      <c r="AW411" s="4" t="b">
        <f>COUNTIF(折旧码!B:B,以前年度!X411)=1</f>
        <v>0</v>
      </c>
      <c r="AX411" s="5" t="b">
        <f t="shared" si="69"/>
        <v>0</v>
      </c>
      <c r="AY411" s="59" t="e">
        <f>IF(((2015-LEFT(AD411,4))*12+12-MID(AD411,5,2)+1)/(Z411*12+AB411)&gt;1,AF411*(1-VLOOKUP(X411,折旧码!B:D,3,FALSE)),AF411*(1-VLOOKUP(X411,折旧码!B:D,3,FALSE))*((2015-LEFT(AD411,4))*12+12-MID(AD411,5,2)+1)/(Z411*12+AB411))</f>
        <v>#VALUE!</v>
      </c>
      <c r="AZ411" s="60" t="e">
        <f t="shared" si="70"/>
        <v>#VALUE!</v>
      </c>
      <c r="BA411" s="5" t="e">
        <f>IF(((2015-LEFT(AD411,4))*12+12-MID(AD411,5,2)+1)/(Z411*12+AB411)&gt;1,0, AF411*(1-VLOOKUP(X411,折旧码!B:D,3,FALSE))*(12/(Z411*12+AB411)))</f>
        <v>#VALUE!</v>
      </c>
      <c r="BB411" s="2" t="e">
        <f t="shared" si="71"/>
        <v>#VALUE!</v>
      </c>
      <c r="BC411" s="2">
        <f t="shared" si="72"/>
        <v>0</v>
      </c>
      <c r="BD411" s="2" t="e">
        <f t="shared" si="73"/>
        <v>#VALUE!</v>
      </c>
      <c r="BE411" s="4" t="e">
        <f t="shared" si="74"/>
        <v>#VALUE!</v>
      </c>
      <c r="BF411" s="56" t="e">
        <f t="shared" si="75"/>
        <v>#VALUE!</v>
      </c>
      <c r="BG411" s="56" t="e">
        <f>IF(BE411="否",0,AF411*(1-VLOOKUP(X411,折旧码!B:D,3,FALSE))/BC411)</f>
        <v>#VALUE!</v>
      </c>
      <c r="BH411" s="56" t="e">
        <f t="shared" si="76"/>
        <v>#VALUE!</v>
      </c>
      <c r="BI411" s="4" t="e">
        <f>IF(OR(BE411="否",BC411&lt;=BD411),ROUND(AF411-ABS(AG411)-ABS(AI411)-AF411*VLOOKUP(X411,折旧码!B:D,3,FALSE),2)=0,ROUND(AF411-ABS(AG411)-ABS(AI411)-AF411*VLOOKUP(X411,折旧码!B:D,3,FALSE),2)&lt;&gt;0)</f>
        <v>#VALUE!</v>
      </c>
      <c r="BJ411" s="4" t="e">
        <f>ROUND(AF411-ABS(AG411)-ABS(AI411)-AF411*VLOOKUP(X411,折旧码!B:D,3,FALSE),2)</f>
        <v>#N/A</v>
      </c>
    </row>
    <row r="412" spans="1:62" ht="17.25" x14ac:dyDescent="0.35">
      <c r="A412" s="3"/>
      <c r="B412" s="3"/>
      <c r="C412" s="3"/>
      <c r="D412" s="3"/>
      <c r="E412" s="3"/>
      <c r="F412" s="3"/>
      <c r="G412" s="3"/>
      <c r="H412" s="3"/>
      <c r="I412" s="6"/>
      <c r="J412" s="6"/>
      <c r="K412" s="6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12"/>
      <c r="AE412" s="12"/>
      <c r="AF412" s="3"/>
      <c r="AG412" s="3"/>
      <c r="AH412" s="3"/>
      <c r="AI412" s="3"/>
      <c r="AJ412" s="3"/>
      <c r="AK412" s="3"/>
      <c r="AL412" s="3"/>
      <c r="AM412" s="3"/>
      <c r="AN412" s="4" t="b">
        <f>COUNTIF(资产分类!B:B,以前年度!A412)=1</f>
        <v>0</v>
      </c>
      <c r="AO412" s="4" t="b">
        <f>COUNTIF(单位编码!C:C,H412)=1</f>
        <v>0</v>
      </c>
      <c r="AP412" s="4" t="e">
        <f t="shared" si="77"/>
        <v>#VALUE!</v>
      </c>
      <c r="AQ412" s="4" t="b">
        <f>COUNTIF(业务范围!B:B,以前年度!L412)=1</f>
        <v>0</v>
      </c>
      <c r="AR412" s="4" t="b">
        <f>COUNTIF(成本中心!B:B,以前年度!M412)=1</f>
        <v>0</v>
      </c>
      <c r="AS412" s="4" t="b">
        <f>COUNTIF(成本中心!B:B,以前年度!N412)=1</f>
        <v>0</v>
      </c>
      <c r="AT412" s="4" t="b">
        <f>COUNTIF(资产状态!B:B,Q412)=1</f>
        <v>0</v>
      </c>
      <c r="AU412" s="4" t="b">
        <f>COUNTIF(资产增加、减少方式!B:C,以前年度!R412)=1</f>
        <v>0</v>
      </c>
      <c r="AV412" s="4" t="b">
        <f t="shared" si="78"/>
        <v>1</v>
      </c>
      <c r="AW412" s="4" t="b">
        <f>COUNTIF(折旧码!B:B,以前年度!X412)=1</f>
        <v>0</v>
      </c>
      <c r="AX412" s="5" t="b">
        <f t="shared" si="69"/>
        <v>0</v>
      </c>
      <c r="AY412" s="59" t="e">
        <f>IF(((2015-LEFT(AD412,4))*12+12-MID(AD412,5,2)+1)/(Z412*12+AB412)&gt;1,AF412*(1-VLOOKUP(X412,折旧码!B:D,3,FALSE)),AF412*(1-VLOOKUP(X412,折旧码!B:D,3,FALSE))*((2015-LEFT(AD412,4))*12+12-MID(AD412,5,2)+1)/(Z412*12+AB412))</f>
        <v>#VALUE!</v>
      </c>
      <c r="AZ412" s="60" t="e">
        <f t="shared" si="70"/>
        <v>#VALUE!</v>
      </c>
      <c r="BA412" s="5" t="e">
        <f>IF(((2015-LEFT(AD412,4))*12+12-MID(AD412,5,2)+1)/(Z412*12+AB412)&gt;1,0, AF412*(1-VLOOKUP(X412,折旧码!B:D,3,FALSE))*(12/(Z412*12+AB412)))</f>
        <v>#VALUE!</v>
      </c>
      <c r="BB412" s="2" t="e">
        <f t="shared" si="71"/>
        <v>#VALUE!</v>
      </c>
      <c r="BC412" s="2">
        <f t="shared" si="72"/>
        <v>0</v>
      </c>
      <c r="BD412" s="2" t="e">
        <f t="shared" si="73"/>
        <v>#VALUE!</v>
      </c>
      <c r="BE412" s="4" t="e">
        <f t="shared" si="74"/>
        <v>#VALUE!</v>
      </c>
      <c r="BF412" s="56" t="e">
        <f t="shared" si="75"/>
        <v>#VALUE!</v>
      </c>
      <c r="BG412" s="56" t="e">
        <f>IF(BE412="否",0,AF412*(1-VLOOKUP(X412,折旧码!B:D,3,FALSE))/BC412)</f>
        <v>#VALUE!</v>
      </c>
      <c r="BH412" s="56" t="e">
        <f t="shared" si="76"/>
        <v>#VALUE!</v>
      </c>
      <c r="BI412" s="4" t="e">
        <f>IF(OR(BE412="否",BC412&lt;=BD412),ROUND(AF412-ABS(AG412)-ABS(AI412)-AF412*VLOOKUP(X412,折旧码!B:D,3,FALSE),2)=0,ROUND(AF412-ABS(AG412)-ABS(AI412)-AF412*VLOOKUP(X412,折旧码!B:D,3,FALSE),2)&lt;&gt;0)</f>
        <v>#VALUE!</v>
      </c>
      <c r="BJ412" s="4" t="e">
        <f>ROUND(AF412-ABS(AG412)-ABS(AI412)-AF412*VLOOKUP(X412,折旧码!B:D,3,FALSE),2)</f>
        <v>#N/A</v>
      </c>
    </row>
    <row r="413" spans="1:62" ht="17.25" x14ac:dyDescent="0.35">
      <c r="A413" s="3"/>
      <c r="B413" s="3"/>
      <c r="C413" s="3"/>
      <c r="D413" s="3"/>
      <c r="E413" s="3"/>
      <c r="F413" s="3"/>
      <c r="G413" s="3"/>
      <c r="H413" s="3"/>
      <c r="I413" s="6"/>
      <c r="J413" s="6"/>
      <c r="K413" s="6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12"/>
      <c r="AE413" s="12"/>
      <c r="AF413" s="3"/>
      <c r="AG413" s="3"/>
      <c r="AH413" s="3"/>
      <c r="AI413" s="3"/>
      <c r="AJ413" s="3"/>
      <c r="AK413" s="3"/>
      <c r="AL413" s="3"/>
      <c r="AM413" s="3"/>
      <c r="AN413" s="4" t="b">
        <f>COUNTIF(资产分类!B:B,以前年度!A413)=1</f>
        <v>0</v>
      </c>
      <c r="AO413" s="4" t="b">
        <f>COUNTIF(单位编码!C:C,H413)=1</f>
        <v>0</v>
      </c>
      <c r="AP413" s="4" t="e">
        <f t="shared" si="77"/>
        <v>#VALUE!</v>
      </c>
      <c r="AQ413" s="4" t="b">
        <f>COUNTIF(业务范围!B:B,以前年度!L413)=1</f>
        <v>0</v>
      </c>
      <c r="AR413" s="4" t="b">
        <f>COUNTIF(成本中心!B:B,以前年度!M413)=1</f>
        <v>0</v>
      </c>
      <c r="AS413" s="4" t="b">
        <f>COUNTIF(成本中心!B:B,以前年度!N413)=1</f>
        <v>0</v>
      </c>
      <c r="AT413" s="4" t="b">
        <f>COUNTIF(资产状态!B:B,Q413)=1</f>
        <v>0</v>
      </c>
      <c r="AU413" s="4" t="b">
        <f>COUNTIF(资产增加、减少方式!B:C,以前年度!R413)=1</f>
        <v>0</v>
      </c>
      <c r="AV413" s="4" t="b">
        <f t="shared" si="78"/>
        <v>1</v>
      </c>
      <c r="AW413" s="4" t="b">
        <f>COUNTIF(折旧码!B:B,以前年度!X413)=1</f>
        <v>0</v>
      </c>
      <c r="AX413" s="5" t="b">
        <f t="shared" si="69"/>
        <v>0</v>
      </c>
      <c r="AY413" s="59" t="e">
        <f>IF(((2015-LEFT(AD413,4))*12+12-MID(AD413,5,2)+1)/(Z413*12+AB413)&gt;1,AF413*(1-VLOOKUP(X413,折旧码!B:D,3,FALSE)),AF413*(1-VLOOKUP(X413,折旧码!B:D,3,FALSE))*((2015-LEFT(AD413,4))*12+12-MID(AD413,5,2)+1)/(Z413*12+AB413))</f>
        <v>#VALUE!</v>
      </c>
      <c r="AZ413" s="60" t="e">
        <f t="shared" si="70"/>
        <v>#VALUE!</v>
      </c>
      <c r="BA413" s="5" t="e">
        <f>IF(((2015-LEFT(AD413,4))*12+12-MID(AD413,5,2)+1)/(Z413*12+AB413)&gt;1,0, AF413*(1-VLOOKUP(X413,折旧码!B:D,3,FALSE))*(12/(Z413*12+AB413)))</f>
        <v>#VALUE!</v>
      </c>
      <c r="BB413" s="2" t="e">
        <f t="shared" si="71"/>
        <v>#VALUE!</v>
      </c>
      <c r="BC413" s="2">
        <f t="shared" si="72"/>
        <v>0</v>
      </c>
      <c r="BD413" s="2" t="e">
        <f t="shared" si="73"/>
        <v>#VALUE!</v>
      </c>
      <c r="BE413" s="4" t="e">
        <f t="shared" si="74"/>
        <v>#VALUE!</v>
      </c>
      <c r="BF413" s="56" t="e">
        <f t="shared" si="75"/>
        <v>#VALUE!</v>
      </c>
      <c r="BG413" s="56" t="e">
        <f>IF(BE413="否",0,AF413*(1-VLOOKUP(X413,折旧码!B:D,3,FALSE))/BC413)</f>
        <v>#VALUE!</v>
      </c>
      <c r="BH413" s="56" t="e">
        <f t="shared" si="76"/>
        <v>#VALUE!</v>
      </c>
      <c r="BI413" s="4" t="e">
        <f>IF(OR(BE413="否",BC413&lt;=BD413),ROUND(AF413-ABS(AG413)-ABS(AI413)-AF413*VLOOKUP(X413,折旧码!B:D,3,FALSE),2)=0,ROUND(AF413-ABS(AG413)-ABS(AI413)-AF413*VLOOKUP(X413,折旧码!B:D,3,FALSE),2)&lt;&gt;0)</f>
        <v>#VALUE!</v>
      </c>
      <c r="BJ413" s="4" t="e">
        <f>ROUND(AF413-ABS(AG413)-ABS(AI413)-AF413*VLOOKUP(X413,折旧码!B:D,3,FALSE),2)</f>
        <v>#N/A</v>
      </c>
    </row>
    <row r="414" spans="1:62" ht="17.25" x14ac:dyDescent="0.35">
      <c r="A414" s="3"/>
      <c r="B414" s="3"/>
      <c r="C414" s="3"/>
      <c r="D414" s="3"/>
      <c r="E414" s="3"/>
      <c r="F414" s="3"/>
      <c r="G414" s="3"/>
      <c r="H414" s="3"/>
      <c r="I414" s="6"/>
      <c r="J414" s="6"/>
      <c r="K414" s="6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12"/>
      <c r="AE414" s="12"/>
      <c r="AF414" s="3"/>
      <c r="AG414" s="3"/>
      <c r="AH414" s="3"/>
      <c r="AI414" s="3"/>
      <c r="AJ414" s="3"/>
      <c r="AK414" s="3"/>
      <c r="AL414" s="3"/>
      <c r="AM414" s="3"/>
      <c r="AN414" s="4" t="b">
        <f>COUNTIF(资产分类!B:B,以前年度!A414)=1</f>
        <v>0</v>
      </c>
      <c r="AO414" s="4" t="b">
        <f>COUNTIF(单位编码!C:C,H414)=1</f>
        <v>0</v>
      </c>
      <c r="AP414" s="4" t="e">
        <f t="shared" si="77"/>
        <v>#VALUE!</v>
      </c>
      <c r="AQ414" s="4" t="b">
        <f>COUNTIF(业务范围!B:B,以前年度!L414)=1</f>
        <v>0</v>
      </c>
      <c r="AR414" s="4" t="b">
        <f>COUNTIF(成本中心!B:B,以前年度!M414)=1</f>
        <v>0</v>
      </c>
      <c r="AS414" s="4" t="b">
        <f>COUNTIF(成本中心!B:B,以前年度!N414)=1</f>
        <v>0</v>
      </c>
      <c r="AT414" s="4" t="b">
        <f>COUNTIF(资产状态!B:B,Q414)=1</f>
        <v>0</v>
      </c>
      <c r="AU414" s="4" t="b">
        <f>COUNTIF(资产增加、减少方式!B:C,以前年度!R414)=1</f>
        <v>0</v>
      </c>
      <c r="AV414" s="4" t="b">
        <f t="shared" si="78"/>
        <v>1</v>
      </c>
      <c r="AW414" s="4" t="b">
        <f>COUNTIF(折旧码!B:B,以前年度!X414)=1</f>
        <v>0</v>
      </c>
      <c r="AX414" s="5" t="b">
        <f t="shared" si="69"/>
        <v>0</v>
      </c>
      <c r="AY414" s="59" t="e">
        <f>IF(((2015-LEFT(AD414,4))*12+12-MID(AD414,5,2)+1)/(Z414*12+AB414)&gt;1,AF414*(1-VLOOKUP(X414,折旧码!B:D,3,FALSE)),AF414*(1-VLOOKUP(X414,折旧码!B:D,3,FALSE))*((2015-LEFT(AD414,4))*12+12-MID(AD414,5,2)+1)/(Z414*12+AB414))</f>
        <v>#VALUE!</v>
      </c>
      <c r="AZ414" s="60" t="e">
        <f t="shared" si="70"/>
        <v>#VALUE!</v>
      </c>
      <c r="BA414" s="5" t="e">
        <f>IF(((2015-LEFT(AD414,4))*12+12-MID(AD414,5,2)+1)/(Z414*12+AB414)&gt;1,0, AF414*(1-VLOOKUP(X414,折旧码!B:D,3,FALSE))*(12/(Z414*12+AB414)))</f>
        <v>#VALUE!</v>
      </c>
      <c r="BB414" s="2" t="e">
        <f t="shared" si="71"/>
        <v>#VALUE!</v>
      </c>
      <c r="BC414" s="2">
        <f t="shared" si="72"/>
        <v>0</v>
      </c>
      <c r="BD414" s="2" t="e">
        <f t="shared" si="73"/>
        <v>#VALUE!</v>
      </c>
      <c r="BE414" s="4" t="e">
        <f t="shared" si="74"/>
        <v>#VALUE!</v>
      </c>
      <c r="BF414" s="56" t="e">
        <f t="shared" si="75"/>
        <v>#VALUE!</v>
      </c>
      <c r="BG414" s="56" t="e">
        <f>IF(BE414="否",0,AF414*(1-VLOOKUP(X414,折旧码!B:D,3,FALSE))/BC414)</f>
        <v>#VALUE!</v>
      </c>
      <c r="BH414" s="56" t="e">
        <f t="shared" si="76"/>
        <v>#VALUE!</v>
      </c>
      <c r="BI414" s="4" t="e">
        <f>IF(OR(BE414="否",BC414&lt;=BD414),ROUND(AF414-ABS(AG414)-ABS(AI414)-AF414*VLOOKUP(X414,折旧码!B:D,3,FALSE),2)=0,ROUND(AF414-ABS(AG414)-ABS(AI414)-AF414*VLOOKUP(X414,折旧码!B:D,3,FALSE),2)&lt;&gt;0)</f>
        <v>#VALUE!</v>
      </c>
      <c r="BJ414" s="4" t="e">
        <f>ROUND(AF414-ABS(AG414)-ABS(AI414)-AF414*VLOOKUP(X414,折旧码!B:D,3,FALSE),2)</f>
        <v>#N/A</v>
      </c>
    </row>
    <row r="415" spans="1:62" ht="17.25" x14ac:dyDescent="0.35">
      <c r="A415" s="3"/>
      <c r="B415" s="3"/>
      <c r="C415" s="3"/>
      <c r="D415" s="3"/>
      <c r="E415" s="3"/>
      <c r="F415" s="3"/>
      <c r="G415" s="3"/>
      <c r="H415" s="3"/>
      <c r="I415" s="6"/>
      <c r="J415" s="6"/>
      <c r="K415" s="6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12"/>
      <c r="AE415" s="12"/>
      <c r="AF415" s="3"/>
      <c r="AG415" s="3"/>
      <c r="AH415" s="3"/>
      <c r="AI415" s="3"/>
      <c r="AJ415" s="3"/>
      <c r="AK415" s="3"/>
      <c r="AL415" s="3"/>
      <c r="AM415" s="3"/>
      <c r="AN415" s="4" t="b">
        <f>COUNTIF(资产分类!B:B,以前年度!A415)=1</f>
        <v>0</v>
      </c>
      <c r="AO415" s="4" t="b">
        <f>COUNTIF(单位编码!C:C,H415)=1</f>
        <v>0</v>
      </c>
      <c r="AP415" s="4" t="e">
        <f t="shared" si="77"/>
        <v>#VALUE!</v>
      </c>
      <c r="AQ415" s="4" t="b">
        <f>COUNTIF(业务范围!B:B,以前年度!L415)=1</f>
        <v>0</v>
      </c>
      <c r="AR415" s="4" t="b">
        <f>COUNTIF(成本中心!B:B,以前年度!M415)=1</f>
        <v>0</v>
      </c>
      <c r="AS415" s="4" t="b">
        <f>COUNTIF(成本中心!B:B,以前年度!N415)=1</f>
        <v>0</v>
      </c>
      <c r="AT415" s="4" t="b">
        <f>COUNTIF(资产状态!B:B,Q415)=1</f>
        <v>0</v>
      </c>
      <c r="AU415" s="4" t="b">
        <f>COUNTIF(资产增加、减少方式!B:C,以前年度!R415)=1</f>
        <v>0</v>
      </c>
      <c r="AV415" s="4" t="b">
        <f t="shared" si="78"/>
        <v>1</v>
      </c>
      <c r="AW415" s="4" t="b">
        <f>COUNTIF(折旧码!B:B,以前年度!X415)=1</f>
        <v>0</v>
      </c>
      <c r="AX415" s="5" t="b">
        <f t="shared" si="69"/>
        <v>0</v>
      </c>
      <c r="AY415" s="59" t="e">
        <f>IF(((2015-LEFT(AD415,4))*12+12-MID(AD415,5,2)+1)/(Z415*12+AB415)&gt;1,AF415*(1-VLOOKUP(X415,折旧码!B:D,3,FALSE)),AF415*(1-VLOOKUP(X415,折旧码!B:D,3,FALSE))*((2015-LEFT(AD415,4))*12+12-MID(AD415,5,2)+1)/(Z415*12+AB415))</f>
        <v>#VALUE!</v>
      </c>
      <c r="AZ415" s="60" t="e">
        <f t="shared" si="70"/>
        <v>#VALUE!</v>
      </c>
      <c r="BA415" s="5" t="e">
        <f>IF(((2015-LEFT(AD415,4))*12+12-MID(AD415,5,2)+1)/(Z415*12+AB415)&gt;1,0, AF415*(1-VLOOKUP(X415,折旧码!B:D,3,FALSE))*(12/(Z415*12+AB415)))</f>
        <v>#VALUE!</v>
      </c>
      <c r="BB415" s="2" t="e">
        <f t="shared" si="71"/>
        <v>#VALUE!</v>
      </c>
      <c r="BC415" s="2">
        <f t="shared" si="72"/>
        <v>0</v>
      </c>
      <c r="BD415" s="2" t="e">
        <f t="shared" si="73"/>
        <v>#VALUE!</v>
      </c>
      <c r="BE415" s="4" t="e">
        <f t="shared" si="74"/>
        <v>#VALUE!</v>
      </c>
      <c r="BF415" s="56" t="e">
        <f t="shared" si="75"/>
        <v>#VALUE!</v>
      </c>
      <c r="BG415" s="56" t="e">
        <f>IF(BE415="否",0,AF415*(1-VLOOKUP(X415,折旧码!B:D,3,FALSE))/BC415)</f>
        <v>#VALUE!</v>
      </c>
      <c r="BH415" s="56" t="e">
        <f t="shared" si="76"/>
        <v>#VALUE!</v>
      </c>
      <c r="BI415" s="4" t="e">
        <f>IF(OR(BE415="否",BC415&lt;=BD415),ROUND(AF415-ABS(AG415)-ABS(AI415)-AF415*VLOOKUP(X415,折旧码!B:D,3,FALSE),2)=0,ROUND(AF415-ABS(AG415)-ABS(AI415)-AF415*VLOOKUP(X415,折旧码!B:D,3,FALSE),2)&lt;&gt;0)</f>
        <v>#VALUE!</v>
      </c>
      <c r="BJ415" s="4" t="e">
        <f>ROUND(AF415-ABS(AG415)-ABS(AI415)-AF415*VLOOKUP(X415,折旧码!B:D,3,FALSE),2)</f>
        <v>#N/A</v>
      </c>
    </row>
    <row r="416" spans="1:62" ht="17.25" x14ac:dyDescent="0.35">
      <c r="A416" s="3"/>
      <c r="B416" s="3"/>
      <c r="C416" s="3"/>
      <c r="D416" s="3"/>
      <c r="E416" s="3"/>
      <c r="F416" s="3"/>
      <c r="G416" s="3"/>
      <c r="H416" s="3"/>
      <c r="I416" s="6"/>
      <c r="J416" s="6"/>
      <c r="K416" s="6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12"/>
      <c r="AE416" s="12"/>
      <c r="AF416" s="3"/>
      <c r="AG416" s="3"/>
      <c r="AH416" s="3"/>
      <c r="AI416" s="3"/>
      <c r="AJ416" s="3"/>
      <c r="AK416" s="3"/>
      <c r="AL416" s="3"/>
      <c r="AM416" s="3"/>
      <c r="AN416" s="4" t="b">
        <f>COUNTIF(资产分类!B:B,以前年度!A416)=1</f>
        <v>0</v>
      </c>
      <c r="AO416" s="4" t="b">
        <f>COUNTIF(单位编码!C:C,H416)=1</f>
        <v>0</v>
      </c>
      <c r="AP416" s="4" t="e">
        <f t="shared" si="77"/>
        <v>#VALUE!</v>
      </c>
      <c r="AQ416" s="4" t="b">
        <f>COUNTIF(业务范围!B:B,以前年度!L416)=1</f>
        <v>0</v>
      </c>
      <c r="AR416" s="4" t="b">
        <f>COUNTIF(成本中心!B:B,以前年度!M416)=1</f>
        <v>0</v>
      </c>
      <c r="AS416" s="4" t="b">
        <f>COUNTIF(成本中心!B:B,以前年度!N416)=1</f>
        <v>0</v>
      </c>
      <c r="AT416" s="4" t="b">
        <f>COUNTIF(资产状态!B:B,Q416)=1</f>
        <v>0</v>
      </c>
      <c r="AU416" s="4" t="b">
        <f>COUNTIF(资产增加、减少方式!B:C,以前年度!R416)=1</f>
        <v>0</v>
      </c>
      <c r="AV416" s="4" t="b">
        <f t="shared" si="78"/>
        <v>1</v>
      </c>
      <c r="AW416" s="4" t="b">
        <f>COUNTIF(折旧码!B:B,以前年度!X416)=1</f>
        <v>0</v>
      </c>
      <c r="AX416" s="5" t="b">
        <f t="shared" si="69"/>
        <v>0</v>
      </c>
      <c r="AY416" s="59" t="e">
        <f>IF(((2015-LEFT(AD416,4))*12+12-MID(AD416,5,2)+1)/(Z416*12+AB416)&gt;1,AF416*(1-VLOOKUP(X416,折旧码!B:D,3,FALSE)),AF416*(1-VLOOKUP(X416,折旧码!B:D,3,FALSE))*((2015-LEFT(AD416,4))*12+12-MID(AD416,5,2)+1)/(Z416*12+AB416))</f>
        <v>#VALUE!</v>
      </c>
      <c r="AZ416" s="60" t="e">
        <f t="shared" si="70"/>
        <v>#VALUE!</v>
      </c>
      <c r="BA416" s="5" t="e">
        <f>IF(((2015-LEFT(AD416,4))*12+12-MID(AD416,5,2)+1)/(Z416*12+AB416)&gt;1,0, AF416*(1-VLOOKUP(X416,折旧码!B:D,3,FALSE))*(12/(Z416*12+AB416)))</f>
        <v>#VALUE!</v>
      </c>
      <c r="BB416" s="2" t="e">
        <f t="shared" si="71"/>
        <v>#VALUE!</v>
      </c>
      <c r="BC416" s="2">
        <f t="shared" si="72"/>
        <v>0</v>
      </c>
      <c r="BD416" s="2" t="e">
        <f t="shared" si="73"/>
        <v>#VALUE!</v>
      </c>
      <c r="BE416" s="4" t="e">
        <f t="shared" si="74"/>
        <v>#VALUE!</v>
      </c>
      <c r="BF416" s="56" t="e">
        <f t="shared" si="75"/>
        <v>#VALUE!</v>
      </c>
      <c r="BG416" s="56" t="e">
        <f>IF(BE416="否",0,AF416*(1-VLOOKUP(X416,折旧码!B:D,3,FALSE))/BC416)</f>
        <v>#VALUE!</v>
      </c>
      <c r="BH416" s="56" t="e">
        <f t="shared" si="76"/>
        <v>#VALUE!</v>
      </c>
      <c r="BI416" s="4" t="e">
        <f>IF(OR(BE416="否",BC416&lt;=BD416),ROUND(AF416-ABS(AG416)-ABS(AI416)-AF416*VLOOKUP(X416,折旧码!B:D,3,FALSE),2)=0,ROUND(AF416-ABS(AG416)-ABS(AI416)-AF416*VLOOKUP(X416,折旧码!B:D,3,FALSE),2)&lt;&gt;0)</f>
        <v>#VALUE!</v>
      </c>
      <c r="BJ416" s="4" t="e">
        <f>ROUND(AF416-ABS(AG416)-ABS(AI416)-AF416*VLOOKUP(X416,折旧码!B:D,3,FALSE),2)</f>
        <v>#N/A</v>
      </c>
    </row>
    <row r="417" spans="1:62" ht="17.25" x14ac:dyDescent="0.35">
      <c r="A417" s="3"/>
      <c r="B417" s="3"/>
      <c r="C417" s="3"/>
      <c r="D417" s="3"/>
      <c r="E417" s="3"/>
      <c r="F417" s="3"/>
      <c r="G417" s="3"/>
      <c r="H417" s="3"/>
      <c r="I417" s="6"/>
      <c r="J417" s="6"/>
      <c r="K417" s="6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12"/>
      <c r="AE417" s="12"/>
      <c r="AF417" s="3"/>
      <c r="AG417" s="3"/>
      <c r="AH417" s="3"/>
      <c r="AI417" s="3"/>
      <c r="AJ417" s="3"/>
      <c r="AK417" s="3"/>
      <c r="AL417" s="3"/>
      <c r="AM417" s="3"/>
      <c r="AN417" s="4" t="b">
        <f>COUNTIF(资产分类!B:B,以前年度!A417)=1</f>
        <v>0</v>
      </c>
      <c r="AO417" s="4" t="b">
        <f>COUNTIF(单位编码!C:C,H417)=1</f>
        <v>0</v>
      </c>
      <c r="AP417" s="4" t="e">
        <f t="shared" si="77"/>
        <v>#VALUE!</v>
      </c>
      <c r="AQ417" s="4" t="b">
        <f>COUNTIF(业务范围!B:B,以前年度!L417)=1</f>
        <v>0</v>
      </c>
      <c r="AR417" s="4" t="b">
        <f>COUNTIF(成本中心!B:B,以前年度!M417)=1</f>
        <v>0</v>
      </c>
      <c r="AS417" s="4" t="b">
        <f>COUNTIF(成本中心!B:B,以前年度!N417)=1</f>
        <v>0</v>
      </c>
      <c r="AT417" s="4" t="b">
        <f>COUNTIF(资产状态!B:B,Q417)=1</f>
        <v>0</v>
      </c>
      <c r="AU417" s="4" t="b">
        <f>COUNTIF(资产增加、减少方式!B:C,以前年度!R417)=1</f>
        <v>0</v>
      </c>
      <c r="AV417" s="4" t="b">
        <f t="shared" si="78"/>
        <v>1</v>
      </c>
      <c r="AW417" s="4" t="b">
        <f>COUNTIF(折旧码!B:B,以前年度!X417)=1</f>
        <v>0</v>
      </c>
      <c r="AX417" s="5" t="b">
        <f t="shared" si="69"/>
        <v>0</v>
      </c>
      <c r="AY417" s="59" t="e">
        <f>IF(((2015-LEFT(AD417,4))*12+12-MID(AD417,5,2)+1)/(Z417*12+AB417)&gt;1,AF417*(1-VLOOKUP(X417,折旧码!B:D,3,FALSE)),AF417*(1-VLOOKUP(X417,折旧码!B:D,3,FALSE))*((2015-LEFT(AD417,4))*12+12-MID(AD417,5,2)+1)/(Z417*12+AB417))</f>
        <v>#VALUE!</v>
      </c>
      <c r="AZ417" s="60" t="e">
        <f t="shared" si="70"/>
        <v>#VALUE!</v>
      </c>
      <c r="BA417" s="5" t="e">
        <f>IF(((2015-LEFT(AD417,4))*12+12-MID(AD417,5,2)+1)/(Z417*12+AB417)&gt;1,0, AF417*(1-VLOOKUP(X417,折旧码!B:D,3,FALSE))*(12/(Z417*12+AB417)))</f>
        <v>#VALUE!</v>
      </c>
      <c r="BB417" s="2" t="e">
        <f t="shared" si="71"/>
        <v>#VALUE!</v>
      </c>
      <c r="BC417" s="2">
        <f t="shared" si="72"/>
        <v>0</v>
      </c>
      <c r="BD417" s="2" t="e">
        <f t="shared" si="73"/>
        <v>#VALUE!</v>
      </c>
      <c r="BE417" s="4" t="e">
        <f t="shared" si="74"/>
        <v>#VALUE!</v>
      </c>
      <c r="BF417" s="56" t="e">
        <f t="shared" si="75"/>
        <v>#VALUE!</v>
      </c>
      <c r="BG417" s="56" t="e">
        <f>IF(BE417="否",0,AF417*(1-VLOOKUP(X417,折旧码!B:D,3,FALSE))/BC417)</f>
        <v>#VALUE!</v>
      </c>
      <c r="BH417" s="56" t="e">
        <f t="shared" si="76"/>
        <v>#VALUE!</v>
      </c>
      <c r="BI417" s="4" t="e">
        <f>IF(OR(BE417="否",BC417&lt;=BD417),ROUND(AF417-ABS(AG417)-ABS(AI417)-AF417*VLOOKUP(X417,折旧码!B:D,3,FALSE),2)=0,ROUND(AF417-ABS(AG417)-ABS(AI417)-AF417*VLOOKUP(X417,折旧码!B:D,3,FALSE),2)&lt;&gt;0)</f>
        <v>#VALUE!</v>
      </c>
      <c r="BJ417" s="4" t="e">
        <f>ROUND(AF417-ABS(AG417)-ABS(AI417)-AF417*VLOOKUP(X417,折旧码!B:D,3,FALSE),2)</f>
        <v>#N/A</v>
      </c>
    </row>
    <row r="418" spans="1:62" ht="17.25" x14ac:dyDescent="0.35">
      <c r="A418" s="3"/>
      <c r="B418" s="3"/>
      <c r="C418" s="3"/>
      <c r="D418" s="3"/>
      <c r="E418" s="3"/>
      <c r="F418" s="3"/>
      <c r="G418" s="3"/>
      <c r="H418" s="3"/>
      <c r="I418" s="6"/>
      <c r="J418" s="6"/>
      <c r="K418" s="6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12"/>
      <c r="AE418" s="12"/>
      <c r="AF418" s="3"/>
      <c r="AG418" s="3"/>
      <c r="AH418" s="3"/>
      <c r="AI418" s="3"/>
      <c r="AJ418" s="3"/>
      <c r="AK418" s="3"/>
      <c r="AL418" s="3"/>
      <c r="AM418" s="3"/>
      <c r="AN418" s="4" t="b">
        <f>COUNTIF(资产分类!B:B,以前年度!A418)=1</f>
        <v>0</v>
      </c>
      <c r="AO418" s="4" t="b">
        <f>COUNTIF(单位编码!C:C,H418)=1</f>
        <v>0</v>
      </c>
      <c r="AP418" s="4" t="e">
        <f t="shared" si="77"/>
        <v>#VALUE!</v>
      </c>
      <c r="AQ418" s="4" t="b">
        <f>COUNTIF(业务范围!B:B,以前年度!L418)=1</f>
        <v>0</v>
      </c>
      <c r="AR418" s="4" t="b">
        <f>COUNTIF(成本中心!B:B,以前年度!M418)=1</f>
        <v>0</v>
      </c>
      <c r="AS418" s="4" t="b">
        <f>COUNTIF(成本中心!B:B,以前年度!N418)=1</f>
        <v>0</v>
      </c>
      <c r="AT418" s="4" t="b">
        <f>COUNTIF(资产状态!B:B,Q418)=1</f>
        <v>0</v>
      </c>
      <c r="AU418" s="4" t="b">
        <f>COUNTIF(资产增加、减少方式!B:C,以前年度!R418)=1</f>
        <v>0</v>
      </c>
      <c r="AV418" s="4" t="b">
        <f t="shared" si="78"/>
        <v>1</v>
      </c>
      <c r="AW418" s="4" t="b">
        <f>COUNTIF(折旧码!B:B,以前年度!X418)=1</f>
        <v>0</v>
      </c>
      <c r="AX418" s="5" t="b">
        <f t="shared" si="69"/>
        <v>0</v>
      </c>
      <c r="AY418" s="59" t="e">
        <f>IF(((2015-LEFT(AD418,4))*12+12-MID(AD418,5,2)+1)/(Z418*12+AB418)&gt;1,AF418*(1-VLOOKUP(X418,折旧码!B:D,3,FALSE)),AF418*(1-VLOOKUP(X418,折旧码!B:D,3,FALSE))*((2015-LEFT(AD418,4))*12+12-MID(AD418,5,2)+1)/(Z418*12+AB418))</f>
        <v>#VALUE!</v>
      </c>
      <c r="AZ418" s="60" t="e">
        <f t="shared" si="70"/>
        <v>#VALUE!</v>
      </c>
      <c r="BA418" s="5" t="e">
        <f>IF(((2015-LEFT(AD418,4))*12+12-MID(AD418,5,2)+1)/(Z418*12+AB418)&gt;1,0, AF418*(1-VLOOKUP(X418,折旧码!B:D,3,FALSE))*(12/(Z418*12+AB418)))</f>
        <v>#VALUE!</v>
      </c>
      <c r="BB418" s="2" t="e">
        <f t="shared" si="71"/>
        <v>#VALUE!</v>
      </c>
      <c r="BC418" s="2">
        <f t="shared" si="72"/>
        <v>0</v>
      </c>
      <c r="BD418" s="2" t="e">
        <f t="shared" si="73"/>
        <v>#VALUE!</v>
      </c>
      <c r="BE418" s="4" t="e">
        <f t="shared" si="74"/>
        <v>#VALUE!</v>
      </c>
      <c r="BF418" s="56" t="e">
        <f t="shared" si="75"/>
        <v>#VALUE!</v>
      </c>
      <c r="BG418" s="56" t="e">
        <f>IF(BE418="否",0,AF418*(1-VLOOKUP(X418,折旧码!B:D,3,FALSE))/BC418)</f>
        <v>#VALUE!</v>
      </c>
      <c r="BH418" s="56" t="e">
        <f t="shared" si="76"/>
        <v>#VALUE!</v>
      </c>
      <c r="BI418" s="4" t="e">
        <f>IF(OR(BE418="否",BC418&lt;=BD418),ROUND(AF418-ABS(AG418)-ABS(AI418)-AF418*VLOOKUP(X418,折旧码!B:D,3,FALSE),2)=0,ROUND(AF418-ABS(AG418)-ABS(AI418)-AF418*VLOOKUP(X418,折旧码!B:D,3,FALSE),2)&lt;&gt;0)</f>
        <v>#VALUE!</v>
      </c>
      <c r="BJ418" s="4" t="e">
        <f>ROUND(AF418-ABS(AG418)-ABS(AI418)-AF418*VLOOKUP(X418,折旧码!B:D,3,FALSE),2)</f>
        <v>#N/A</v>
      </c>
    </row>
    <row r="419" spans="1:62" ht="17.25" x14ac:dyDescent="0.35">
      <c r="A419" s="3"/>
      <c r="B419" s="3"/>
      <c r="C419" s="3"/>
      <c r="D419" s="3"/>
      <c r="E419" s="3"/>
      <c r="F419" s="3"/>
      <c r="G419" s="3"/>
      <c r="H419" s="3"/>
      <c r="I419" s="6"/>
      <c r="J419" s="6"/>
      <c r="K419" s="6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12"/>
      <c r="AE419" s="12"/>
      <c r="AF419" s="3"/>
      <c r="AG419" s="3"/>
      <c r="AH419" s="3"/>
      <c r="AI419" s="3"/>
      <c r="AJ419" s="3"/>
      <c r="AK419" s="3"/>
      <c r="AL419" s="3"/>
      <c r="AM419" s="3"/>
      <c r="AN419" s="4" t="b">
        <f>COUNTIF(资产分类!B:B,以前年度!A419)=1</f>
        <v>0</v>
      </c>
      <c r="AO419" s="4" t="b">
        <f>COUNTIF(单位编码!C:C,H419)=1</f>
        <v>0</v>
      </c>
      <c r="AP419" s="4" t="e">
        <f t="shared" si="77"/>
        <v>#VALUE!</v>
      </c>
      <c r="AQ419" s="4" t="b">
        <f>COUNTIF(业务范围!B:B,以前年度!L419)=1</f>
        <v>0</v>
      </c>
      <c r="AR419" s="4" t="b">
        <f>COUNTIF(成本中心!B:B,以前年度!M419)=1</f>
        <v>0</v>
      </c>
      <c r="AS419" s="4" t="b">
        <f>COUNTIF(成本中心!B:B,以前年度!N419)=1</f>
        <v>0</v>
      </c>
      <c r="AT419" s="4" t="b">
        <f>COUNTIF(资产状态!B:B,Q419)=1</f>
        <v>0</v>
      </c>
      <c r="AU419" s="4" t="b">
        <f>COUNTIF(资产增加、减少方式!B:C,以前年度!R419)=1</f>
        <v>0</v>
      </c>
      <c r="AV419" s="4" t="b">
        <f t="shared" si="78"/>
        <v>1</v>
      </c>
      <c r="AW419" s="4" t="b">
        <f>COUNTIF(折旧码!B:B,以前年度!X419)=1</f>
        <v>0</v>
      </c>
      <c r="AX419" s="5" t="b">
        <f t="shared" si="69"/>
        <v>0</v>
      </c>
      <c r="AY419" s="59" t="e">
        <f>IF(((2015-LEFT(AD419,4))*12+12-MID(AD419,5,2)+1)/(Z419*12+AB419)&gt;1,AF419*(1-VLOOKUP(X419,折旧码!B:D,3,FALSE)),AF419*(1-VLOOKUP(X419,折旧码!B:D,3,FALSE))*((2015-LEFT(AD419,4))*12+12-MID(AD419,5,2)+1)/(Z419*12+AB419))</f>
        <v>#VALUE!</v>
      </c>
      <c r="AZ419" s="60" t="e">
        <f t="shared" si="70"/>
        <v>#VALUE!</v>
      </c>
      <c r="BA419" s="5" t="e">
        <f>IF(((2015-LEFT(AD419,4))*12+12-MID(AD419,5,2)+1)/(Z419*12+AB419)&gt;1,0, AF419*(1-VLOOKUP(X419,折旧码!B:D,3,FALSE))*(12/(Z419*12+AB419)))</f>
        <v>#VALUE!</v>
      </c>
      <c r="BB419" s="2" t="e">
        <f t="shared" si="71"/>
        <v>#VALUE!</v>
      </c>
      <c r="BC419" s="2">
        <f t="shared" si="72"/>
        <v>0</v>
      </c>
      <c r="BD419" s="2" t="e">
        <f t="shared" si="73"/>
        <v>#VALUE!</v>
      </c>
      <c r="BE419" s="4" t="e">
        <f t="shared" si="74"/>
        <v>#VALUE!</v>
      </c>
      <c r="BF419" s="56" t="e">
        <f t="shared" si="75"/>
        <v>#VALUE!</v>
      </c>
      <c r="BG419" s="56" t="e">
        <f>IF(BE419="否",0,AF419*(1-VLOOKUP(X419,折旧码!B:D,3,FALSE))/BC419)</f>
        <v>#VALUE!</v>
      </c>
      <c r="BH419" s="56" t="e">
        <f t="shared" si="76"/>
        <v>#VALUE!</v>
      </c>
      <c r="BI419" s="4" t="e">
        <f>IF(OR(BE419="否",BC419&lt;=BD419),ROUND(AF419-ABS(AG419)-ABS(AI419)-AF419*VLOOKUP(X419,折旧码!B:D,3,FALSE),2)=0,ROUND(AF419-ABS(AG419)-ABS(AI419)-AF419*VLOOKUP(X419,折旧码!B:D,3,FALSE),2)&lt;&gt;0)</f>
        <v>#VALUE!</v>
      </c>
      <c r="BJ419" s="4" t="e">
        <f>ROUND(AF419-ABS(AG419)-ABS(AI419)-AF419*VLOOKUP(X419,折旧码!B:D,3,FALSE),2)</f>
        <v>#N/A</v>
      </c>
    </row>
    <row r="420" spans="1:62" ht="17.25" x14ac:dyDescent="0.35">
      <c r="A420" s="3"/>
      <c r="B420" s="3"/>
      <c r="C420" s="3"/>
      <c r="D420" s="3"/>
      <c r="E420" s="3"/>
      <c r="F420" s="3"/>
      <c r="G420" s="3"/>
      <c r="H420" s="3"/>
      <c r="I420" s="6"/>
      <c r="J420" s="6"/>
      <c r="K420" s="6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12"/>
      <c r="AE420" s="12"/>
      <c r="AF420" s="3"/>
      <c r="AG420" s="3"/>
      <c r="AH420" s="3"/>
      <c r="AI420" s="3"/>
      <c r="AJ420" s="3"/>
      <c r="AK420" s="3"/>
      <c r="AL420" s="3"/>
      <c r="AM420" s="3"/>
      <c r="AN420" s="4" t="b">
        <f>COUNTIF(资产分类!B:B,以前年度!A420)=1</f>
        <v>0</v>
      </c>
      <c r="AO420" s="4" t="b">
        <f>COUNTIF(单位编码!C:C,H420)=1</f>
        <v>0</v>
      </c>
      <c r="AP420" s="4" t="e">
        <f t="shared" si="77"/>
        <v>#VALUE!</v>
      </c>
      <c r="AQ420" s="4" t="b">
        <f>COUNTIF(业务范围!B:B,以前年度!L420)=1</f>
        <v>0</v>
      </c>
      <c r="AR420" s="4" t="b">
        <f>COUNTIF(成本中心!B:B,以前年度!M420)=1</f>
        <v>0</v>
      </c>
      <c r="AS420" s="4" t="b">
        <f>COUNTIF(成本中心!B:B,以前年度!N420)=1</f>
        <v>0</v>
      </c>
      <c r="AT420" s="4" t="b">
        <f>COUNTIF(资产状态!B:B,Q420)=1</f>
        <v>0</v>
      </c>
      <c r="AU420" s="4" t="b">
        <f>COUNTIF(资产增加、减少方式!B:C,以前年度!R420)=1</f>
        <v>0</v>
      </c>
      <c r="AV420" s="4" t="b">
        <f t="shared" si="78"/>
        <v>1</v>
      </c>
      <c r="AW420" s="4" t="b">
        <f>COUNTIF(折旧码!B:B,以前年度!X420)=1</f>
        <v>0</v>
      </c>
      <c r="AX420" s="5" t="b">
        <f t="shared" si="69"/>
        <v>0</v>
      </c>
      <c r="AY420" s="59" t="e">
        <f>IF(((2015-LEFT(AD420,4))*12+12-MID(AD420,5,2)+1)/(Z420*12+AB420)&gt;1,AF420*(1-VLOOKUP(X420,折旧码!B:D,3,FALSE)),AF420*(1-VLOOKUP(X420,折旧码!B:D,3,FALSE))*((2015-LEFT(AD420,4))*12+12-MID(AD420,5,2)+1)/(Z420*12+AB420))</f>
        <v>#VALUE!</v>
      </c>
      <c r="AZ420" s="60" t="e">
        <f t="shared" si="70"/>
        <v>#VALUE!</v>
      </c>
      <c r="BA420" s="5" t="e">
        <f>IF(((2015-LEFT(AD420,4))*12+12-MID(AD420,5,2)+1)/(Z420*12+AB420)&gt;1,0, AF420*(1-VLOOKUP(X420,折旧码!B:D,3,FALSE))*(12/(Z420*12+AB420)))</f>
        <v>#VALUE!</v>
      </c>
      <c r="BB420" s="2" t="e">
        <f t="shared" si="71"/>
        <v>#VALUE!</v>
      </c>
      <c r="BC420" s="2">
        <f t="shared" si="72"/>
        <v>0</v>
      </c>
      <c r="BD420" s="2" t="e">
        <f t="shared" si="73"/>
        <v>#VALUE!</v>
      </c>
      <c r="BE420" s="4" t="e">
        <f t="shared" si="74"/>
        <v>#VALUE!</v>
      </c>
      <c r="BF420" s="56" t="e">
        <f t="shared" si="75"/>
        <v>#VALUE!</v>
      </c>
      <c r="BG420" s="56" t="e">
        <f>IF(BE420="否",0,AF420*(1-VLOOKUP(X420,折旧码!B:D,3,FALSE))/BC420)</f>
        <v>#VALUE!</v>
      </c>
      <c r="BH420" s="56" t="e">
        <f t="shared" si="76"/>
        <v>#VALUE!</v>
      </c>
      <c r="BI420" s="4" t="e">
        <f>IF(OR(BE420="否",BC420&lt;=BD420),ROUND(AF420-ABS(AG420)-ABS(AI420)-AF420*VLOOKUP(X420,折旧码!B:D,3,FALSE),2)=0,ROUND(AF420-ABS(AG420)-ABS(AI420)-AF420*VLOOKUP(X420,折旧码!B:D,3,FALSE),2)&lt;&gt;0)</f>
        <v>#VALUE!</v>
      </c>
      <c r="BJ420" s="4" t="e">
        <f>ROUND(AF420-ABS(AG420)-ABS(AI420)-AF420*VLOOKUP(X420,折旧码!B:D,3,FALSE),2)</f>
        <v>#N/A</v>
      </c>
    </row>
    <row r="421" spans="1:62" ht="17.25" x14ac:dyDescent="0.35">
      <c r="A421" s="3"/>
      <c r="B421" s="3"/>
      <c r="C421" s="3"/>
      <c r="D421" s="3"/>
      <c r="E421" s="3"/>
      <c r="F421" s="3"/>
      <c r="G421" s="3"/>
      <c r="H421" s="3"/>
      <c r="I421" s="6"/>
      <c r="J421" s="6"/>
      <c r="K421" s="6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12"/>
      <c r="AE421" s="12"/>
      <c r="AF421" s="3"/>
      <c r="AG421" s="3"/>
      <c r="AH421" s="3"/>
      <c r="AI421" s="3"/>
      <c r="AJ421" s="3"/>
      <c r="AK421" s="3"/>
      <c r="AL421" s="3"/>
      <c r="AM421" s="3"/>
      <c r="AN421" s="4" t="b">
        <f>COUNTIF(资产分类!B:B,以前年度!A421)=1</f>
        <v>0</v>
      </c>
      <c r="AO421" s="4" t="b">
        <f>COUNTIF(单位编码!C:C,H421)=1</f>
        <v>0</v>
      </c>
      <c r="AP421" s="4" t="e">
        <f t="shared" si="77"/>
        <v>#VALUE!</v>
      </c>
      <c r="AQ421" s="4" t="b">
        <f>COUNTIF(业务范围!B:B,以前年度!L421)=1</f>
        <v>0</v>
      </c>
      <c r="AR421" s="4" t="b">
        <f>COUNTIF(成本中心!B:B,以前年度!M421)=1</f>
        <v>0</v>
      </c>
      <c r="AS421" s="4" t="b">
        <f>COUNTIF(成本中心!B:B,以前年度!N421)=1</f>
        <v>0</v>
      </c>
      <c r="AT421" s="4" t="b">
        <f>COUNTIF(资产状态!B:B,Q421)=1</f>
        <v>0</v>
      </c>
      <c r="AU421" s="4" t="b">
        <f>COUNTIF(资产增加、减少方式!B:C,以前年度!R421)=1</f>
        <v>0</v>
      </c>
      <c r="AV421" s="4" t="b">
        <f t="shared" si="78"/>
        <v>1</v>
      </c>
      <c r="AW421" s="4" t="b">
        <f>COUNTIF(折旧码!B:B,以前年度!X421)=1</f>
        <v>0</v>
      </c>
      <c r="AX421" s="5" t="b">
        <f t="shared" si="69"/>
        <v>0</v>
      </c>
      <c r="AY421" s="59" t="e">
        <f>IF(((2015-LEFT(AD421,4))*12+12-MID(AD421,5,2)+1)/(Z421*12+AB421)&gt;1,AF421*(1-VLOOKUP(X421,折旧码!B:D,3,FALSE)),AF421*(1-VLOOKUP(X421,折旧码!B:D,3,FALSE))*((2015-LEFT(AD421,4))*12+12-MID(AD421,5,2)+1)/(Z421*12+AB421))</f>
        <v>#VALUE!</v>
      </c>
      <c r="AZ421" s="60" t="e">
        <f t="shared" si="70"/>
        <v>#VALUE!</v>
      </c>
      <c r="BA421" s="5" t="e">
        <f>IF(((2015-LEFT(AD421,4))*12+12-MID(AD421,5,2)+1)/(Z421*12+AB421)&gt;1,0, AF421*(1-VLOOKUP(X421,折旧码!B:D,3,FALSE))*(12/(Z421*12+AB421)))</f>
        <v>#VALUE!</v>
      </c>
      <c r="BB421" s="2" t="e">
        <f t="shared" si="71"/>
        <v>#VALUE!</v>
      </c>
      <c r="BC421" s="2">
        <f t="shared" si="72"/>
        <v>0</v>
      </c>
      <c r="BD421" s="2" t="e">
        <f t="shared" si="73"/>
        <v>#VALUE!</v>
      </c>
      <c r="BE421" s="4" t="e">
        <f t="shared" si="74"/>
        <v>#VALUE!</v>
      </c>
      <c r="BF421" s="56" t="e">
        <f t="shared" si="75"/>
        <v>#VALUE!</v>
      </c>
      <c r="BG421" s="56" t="e">
        <f>IF(BE421="否",0,AF421*(1-VLOOKUP(X421,折旧码!B:D,3,FALSE))/BC421)</f>
        <v>#VALUE!</v>
      </c>
      <c r="BH421" s="56" t="e">
        <f t="shared" si="76"/>
        <v>#VALUE!</v>
      </c>
      <c r="BI421" s="4" t="e">
        <f>IF(OR(BE421="否",BC421&lt;=BD421),ROUND(AF421-ABS(AG421)-ABS(AI421)-AF421*VLOOKUP(X421,折旧码!B:D,3,FALSE),2)=0,ROUND(AF421-ABS(AG421)-ABS(AI421)-AF421*VLOOKUP(X421,折旧码!B:D,3,FALSE),2)&lt;&gt;0)</f>
        <v>#VALUE!</v>
      </c>
      <c r="BJ421" s="4" t="e">
        <f>ROUND(AF421-ABS(AG421)-ABS(AI421)-AF421*VLOOKUP(X421,折旧码!B:D,3,FALSE),2)</f>
        <v>#N/A</v>
      </c>
    </row>
    <row r="422" spans="1:62" ht="17.25" x14ac:dyDescent="0.35">
      <c r="A422" s="3"/>
      <c r="B422" s="3"/>
      <c r="C422" s="3"/>
      <c r="D422" s="3"/>
      <c r="E422" s="3"/>
      <c r="F422" s="3"/>
      <c r="G422" s="3"/>
      <c r="H422" s="3"/>
      <c r="I422" s="6"/>
      <c r="J422" s="6"/>
      <c r="K422" s="6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12"/>
      <c r="AE422" s="12"/>
      <c r="AF422" s="3"/>
      <c r="AG422" s="3"/>
      <c r="AH422" s="3"/>
      <c r="AI422" s="3"/>
      <c r="AJ422" s="3"/>
      <c r="AK422" s="3"/>
      <c r="AL422" s="3"/>
      <c r="AM422" s="3"/>
      <c r="AN422" s="4" t="b">
        <f>COUNTIF(资产分类!B:B,以前年度!A422)=1</f>
        <v>0</v>
      </c>
      <c r="AO422" s="4" t="b">
        <f>COUNTIF(单位编码!C:C,H422)=1</f>
        <v>0</v>
      </c>
      <c r="AP422" s="4" t="e">
        <f t="shared" si="77"/>
        <v>#VALUE!</v>
      </c>
      <c r="AQ422" s="4" t="b">
        <f>COUNTIF(业务范围!B:B,以前年度!L422)=1</f>
        <v>0</v>
      </c>
      <c r="AR422" s="4" t="b">
        <f>COUNTIF(成本中心!B:B,以前年度!M422)=1</f>
        <v>0</v>
      </c>
      <c r="AS422" s="4" t="b">
        <f>COUNTIF(成本中心!B:B,以前年度!N422)=1</f>
        <v>0</v>
      </c>
      <c r="AT422" s="4" t="b">
        <f>COUNTIF(资产状态!B:B,Q422)=1</f>
        <v>0</v>
      </c>
      <c r="AU422" s="4" t="b">
        <f>COUNTIF(资产增加、减少方式!B:C,以前年度!R422)=1</f>
        <v>0</v>
      </c>
      <c r="AV422" s="4" t="b">
        <f t="shared" si="78"/>
        <v>1</v>
      </c>
      <c r="AW422" s="4" t="b">
        <f>COUNTIF(折旧码!B:B,以前年度!X422)=1</f>
        <v>0</v>
      </c>
      <c r="AX422" s="5" t="b">
        <f t="shared" si="69"/>
        <v>0</v>
      </c>
      <c r="AY422" s="59" t="e">
        <f>IF(((2015-LEFT(AD422,4))*12+12-MID(AD422,5,2)+1)/(Z422*12+AB422)&gt;1,AF422*(1-VLOOKUP(X422,折旧码!B:D,3,FALSE)),AF422*(1-VLOOKUP(X422,折旧码!B:D,3,FALSE))*((2015-LEFT(AD422,4))*12+12-MID(AD422,5,2)+1)/(Z422*12+AB422))</f>
        <v>#VALUE!</v>
      </c>
      <c r="AZ422" s="60" t="e">
        <f t="shared" si="70"/>
        <v>#VALUE!</v>
      </c>
      <c r="BA422" s="5" t="e">
        <f>IF(((2015-LEFT(AD422,4))*12+12-MID(AD422,5,2)+1)/(Z422*12+AB422)&gt;1,0, AF422*(1-VLOOKUP(X422,折旧码!B:D,3,FALSE))*(12/(Z422*12+AB422)))</f>
        <v>#VALUE!</v>
      </c>
      <c r="BB422" s="2" t="e">
        <f t="shared" si="71"/>
        <v>#VALUE!</v>
      </c>
      <c r="BC422" s="2">
        <f t="shared" si="72"/>
        <v>0</v>
      </c>
      <c r="BD422" s="2" t="e">
        <f t="shared" si="73"/>
        <v>#VALUE!</v>
      </c>
      <c r="BE422" s="4" t="e">
        <f t="shared" si="74"/>
        <v>#VALUE!</v>
      </c>
      <c r="BF422" s="56" t="e">
        <f t="shared" si="75"/>
        <v>#VALUE!</v>
      </c>
      <c r="BG422" s="56" t="e">
        <f>IF(BE422="否",0,AF422*(1-VLOOKUP(X422,折旧码!B:D,3,FALSE))/BC422)</f>
        <v>#VALUE!</v>
      </c>
      <c r="BH422" s="56" t="e">
        <f t="shared" si="76"/>
        <v>#VALUE!</v>
      </c>
      <c r="BI422" s="4" t="e">
        <f>IF(OR(BE422="否",BC422&lt;=BD422),ROUND(AF422-ABS(AG422)-ABS(AI422)-AF422*VLOOKUP(X422,折旧码!B:D,3,FALSE),2)=0,ROUND(AF422-ABS(AG422)-ABS(AI422)-AF422*VLOOKUP(X422,折旧码!B:D,3,FALSE),2)&lt;&gt;0)</f>
        <v>#VALUE!</v>
      </c>
      <c r="BJ422" s="4" t="e">
        <f>ROUND(AF422-ABS(AG422)-ABS(AI422)-AF422*VLOOKUP(X422,折旧码!B:D,3,FALSE),2)</f>
        <v>#N/A</v>
      </c>
    </row>
    <row r="423" spans="1:62" ht="17.25" x14ac:dyDescent="0.35">
      <c r="A423" s="3"/>
      <c r="B423" s="3"/>
      <c r="C423" s="3"/>
      <c r="D423" s="3"/>
      <c r="E423" s="3"/>
      <c r="F423" s="3"/>
      <c r="G423" s="3"/>
      <c r="H423" s="3"/>
      <c r="I423" s="6"/>
      <c r="J423" s="6"/>
      <c r="K423" s="6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12"/>
      <c r="AE423" s="12"/>
      <c r="AF423" s="3"/>
      <c r="AG423" s="3"/>
      <c r="AH423" s="3"/>
      <c r="AI423" s="3"/>
      <c r="AJ423" s="3"/>
      <c r="AK423" s="3"/>
      <c r="AL423" s="3"/>
      <c r="AM423" s="3"/>
      <c r="AN423" s="4" t="b">
        <f>COUNTIF(资产分类!B:B,以前年度!A423)=1</f>
        <v>0</v>
      </c>
      <c r="AO423" s="4" t="b">
        <f>COUNTIF(单位编码!C:C,H423)=1</f>
        <v>0</v>
      </c>
      <c r="AP423" s="4" t="e">
        <f t="shared" si="77"/>
        <v>#VALUE!</v>
      </c>
      <c r="AQ423" s="4" t="b">
        <f>COUNTIF(业务范围!B:B,以前年度!L423)=1</f>
        <v>0</v>
      </c>
      <c r="AR423" s="4" t="b">
        <f>COUNTIF(成本中心!B:B,以前年度!M423)=1</f>
        <v>0</v>
      </c>
      <c r="AS423" s="4" t="b">
        <f>COUNTIF(成本中心!B:B,以前年度!N423)=1</f>
        <v>0</v>
      </c>
      <c r="AT423" s="4" t="b">
        <f>COUNTIF(资产状态!B:B,Q423)=1</f>
        <v>0</v>
      </c>
      <c r="AU423" s="4" t="b">
        <f>COUNTIF(资产增加、减少方式!B:C,以前年度!R423)=1</f>
        <v>0</v>
      </c>
      <c r="AV423" s="4" t="b">
        <f t="shared" si="78"/>
        <v>1</v>
      </c>
      <c r="AW423" s="4" t="b">
        <f>COUNTIF(折旧码!B:B,以前年度!X423)=1</f>
        <v>0</v>
      </c>
      <c r="AX423" s="5" t="b">
        <f t="shared" si="69"/>
        <v>0</v>
      </c>
      <c r="AY423" s="59" t="e">
        <f>IF(((2015-LEFT(AD423,4))*12+12-MID(AD423,5,2)+1)/(Z423*12+AB423)&gt;1,AF423*(1-VLOOKUP(X423,折旧码!B:D,3,FALSE)),AF423*(1-VLOOKUP(X423,折旧码!B:D,3,FALSE))*((2015-LEFT(AD423,4))*12+12-MID(AD423,5,2)+1)/(Z423*12+AB423))</f>
        <v>#VALUE!</v>
      </c>
      <c r="AZ423" s="60" t="e">
        <f t="shared" si="70"/>
        <v>#VALUE!</v>
      </c>
      <c r="BA423" s="5" t="e">
        <f>IF(((2015-LEFT(AD423,4))*12+12-MID(AD423,5,2)+1)/(Z423*12+AB423)&gt;1,0, AF423*(1-VLOOKUP(X423,折旧码!B:D,3,FALSE))*(12/(Z423*12+AB423)))</f>
        <v>#VALUE!</v>
      </c>
      <c r="BB423" s="2" t="e">
        <f t="shared" si="71"/>
        <v>#VALUE!</v>
      </c>
      <c r="BC423" s="2">
        <f t="shared" si="72"/>
        <v>0</v>
      </c>
      <c r="BD423" s="2" t="e">
        <f t="shared" si="73"/>
        <v>#VALUE!</v>
      </c>
      <c r="BE423" s="4" t="e">
        <f t="shared" si="74"/>
        <v>#VALUE!</v>
      </c>
      <c r="BF423" s="56" t="e">
        <f t="shared" si="75"/>
        <v>#VALUE!</v>
      </c>
      <c r="BG423" s="56" t="e">
        <f>IF(BE423="否",0,AF423*(1-VLOOKUP(X423,折旧码!B:D,3,FALSE))/BC423)</f>
        <v>#VALUE!</v>
      </c>
      <c r="BH423" s="56" t="e">
        <f t="shared" si="76"/>
        <v>#VALUE!</v>
      </c>
      <c r="BI423" s="4" t="e">
        <f>IF(OR(BE423="否",BC423&lt;=BD423),ROUND(AF423-ABS(AG423)-ABS(AI423)-AF423*VLOOKUP(X423,折旧码!B:D,3,FALSE),2)=0,ROUND(AF423-ABS(AG423)-ABS(AI423)-AF423*VLOOKUP(X423,折旧码!B:D,3,FALSE),2)&lt;&gt;0)</f>
        <v>#VALUE!</v>
      </c>
      <c r="BJ423" s="4" t="e">
        <f>ROUND(AF423-ABS(AG423)-ABS(AI423)-AF423*VLOOKUP(X423,折旧码!B:D,3,FALSE),2)</f>
        <v>#N/A</v>
      </c>
    </row>
    <row r="424" spans="1:62" ht="17.25" x14ac:dyDescent="0.35">
      <c r="A424" s="3"/>
      <c r="B424" s="3"/>
      <c r="C424" s="3"/>
      <c r="D424" s="3"/>
      <c r="E424" s="3"/>
      <c r="F424" s="3"/>
      <c r="G424" s="3"/>
      <c r="H424" s="3"/>
      <c r="I424" s="6"/>
      <c r="J424" s="6"/>
      <c r="K424" s="6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12"/>
      <c r="AE424" s="12"/>
      <c r="AF424" s="3"/>
      <c r="AG424" s="3"/>
      <c r="AH424" s="3"/>
      <c r="AI424" s="3"/>
      <c r="AJ424" s="3"/>
      <c r="AK424" s="3"/>
      <c r="AL424" s="3"/>
      <c r="AM424" s="3"/>
      <c r="AN424" s="4" t="b">
        <f>COUNTIF(资产分类!B:B,以前年度!A424)=1</f>
        <v>0</v>
      </c>
      <c r="AO424" s="4" t="b">
        <f>COUNTIF(单位编码!C:C,H424)=1</f>
        <v>0</v>
      </c>
      <c r="AP424" s="4" t="e">
        <f t="shared" si="77"/>
        <v>#VALUE!</v>
      </c>
      <c r="AQ424" s="4" t="b">
        <f>COUNTIF(业务范围!B:B,以前年度!L424)=1</f>
        <v>0</v>
      </c>
      <c r="AR424" s="4" t="b">
        <f>COUNTIF(成本中心!B:B,以前年度!M424)=1</f>
        <v>0</v>
      </c>
      <c r="AS424" s="4" t="b">
        <f>COUNTIF(成本中心!B:B,以前年度!N424)=1</f>
        <v>0</v>
      </c>
      <c r="AT424" s="4" t="b">
        <f>COUNTIF(资产状态!B:B,Q424)=1</f>
        <v>0</v>
      </c>
      <c r="AU424" s="4" t="b">
        <f>COUNTIF(资产增加、减少方式!B:C,以前年度!R424)=1</f>
        <v>0</v>
      </c>
      <c r="AV424" s="4" t="b">
        <f t="shared" si="78"/>
        <v>1</v>
      </c>
      <c r="AW424" s="4" t="b">
        <f>COUNTIF(折旧码!B:B,以前年度!X424)=1</f>
        <v>0</v>
      </c>
      <c r="AX424" s="5" t="b">
        <f t="shared" si="69"/>
        <v>0</v>
      </c>
      <c r="AY424" s="59" t="e">
        <f>IF(((2015-LEFT(AD424,4))*12+12-MID(AD424,5,2)+1)/(Z424*12+AB424)&gt;1,AF424*(1-VLOOKUP(X424,折旧码!B:D,3,FALSE)),AF424*(1-VLOOKUP(X424,折旧码!B:D,3,FALSE))*((2015-LEFT(AD424,4))*12+12-MID(AD424,5,2)+1)/(Z424*12+AB424))</f>
        <v>#VALUE!</v>
      </c>
      <c r="AZ424" s="60" t="e">
        <f t="shared" si="70"/>
        <v>#VALUE!</v>
      </c>
      <c r="BA424" s="5" t="e">
        <f>IF(((2015-LEFT(AD424,4))*12+12-MID(AD424,5,2)+1)/(Z424*12+AB424)&gt;1,0, AF424*(1-VLOOKUP(X424,折旧码!B:D,3,FALSE))*(12/(Z424*12+AB424)))</f>
        <v>#VALUE!</v>
      </c>
      <c r="BB424" s="2" t="e">
        <f t="shared" si="71"/>
        <v>#VALUE!</v>
      </c>
      <c r="BC424" s="2">
        <f t="shared" si="72"/>
        <v>0</v>
      </c>
      <c r="BD424" s="2" t="e">
        <f t="shared" si="73"/>
        <v>#VALUE!</v>
      </c>
      <c r="BE424" s="4" t="e">
        <f t="shared" si="74"/>
        <v>#VALUE!</v>
      </c>
      <c r="BF424" s="56" t="e">
        <f t="shared" si="75"/>
        <v>#VALUE!</v>
      </c>
      <c r="BG424" s="56" t="e">
        <f>IF(BE424="否",0,AF424*(1-VLOOKUP(X424,折旧码!B:D,3,FALSE))/BC424)</f>
        <v>#VALUE!</v>
      </c>
      <c r="BH424" s="56" t="e">
        <f t="shared" si="76"/>
        <v>#VALUE!</v>
      </c>
      <c r="BI424" s="4" t="e">
        <f>IF(OR(BE424="否",BC424&lt;=BD424),ROUND(AF424-ABS(AG424)-ABS(AI424)-AF424*VLOOKUP(X424,折旧码!B:D,3,FALSE),2)=0,ROUND(AF424-ABS(AG424)-ABS(AI424)-AF424*VLOOKUP(X424,折旧码!B:D,3,FALSE),2)&lt;&gt;0)</f>
        <v>#VALUE!</v>
      </c>
      <c r="BJ424" s="4" t="e">
        <f>ROUND(AF424-ABS(AG424)-ABS(AI424)-AF424*VLOOKUP(X424,折旧码!B:D,3,FALSE),2)</f>
        <v>#N/A</v>
      </c>
    </row>
    <row r="425" spans="1:62" ht="17.25" x14ac:dyDescent="0.35">
      <c r="A425" s="3"/>
      <c r="B425" s="3"/>
      <c r="C425" s="3"/>
      <c r="D425" s="3"/>
      <c r="E425" s="3"/>
      <c r="F425" s="3"/>
      <c r="G425" s="3"/>
      <c r="H425" s="3"/>
      <c r="I425" s="6"/>
      <c r="J425" s="6"/>
      <c r="K425" s="6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12"/>
      <c r="AE425" s="12"/>
      <c r="AF425" s="3"/>
      <c r="AG425" s="3"/>
      <c r="AH425" s="3"/>
      <c r="AI425" s="3"/>
      <c r="AJ425" s="3"/>
      <c r="AK425" s="3"/>
      <c r="AL425" s="3"/>
      <c r="AM425" s="3"/>
      <c r="AN425" s="4" t="b">
        <f>COUNTIF(资产分类!B:B,以前年度!A425)=1</f>
        <v>0</v>
      </c>
      <c r="AO425" s="4" t="b">
        <f>COUNTIF(单位编码!C:C,H425)=1</f>
        <v>0</v>
      </c>
      <c r="AP425" s="4" t="e">
        <f t="shared" si="77"/>
        <v>#VALUE!</v>
      </c>
      <c r="AQ425" s="4" t="b">
        <f>COUNTIF(业务范围!B:B,以前年度!L425)=1</f>
        <v>0</v>
      </c>
      <c r="AR425" s="4" t="b">
        <f>COUNTIF(成本中心!B:B,以前年度!M425)=1</f>
        <v>0</v>
      </c>
      <c r="AS425" s="4" t="b">
        <f>COUNTIF(成本中心!B:B,以前年度!N425)=1</f>
        <v>0</v>
      </c>
      <c r="AT425" s="4" t="b">
        <f>COUNTIF(资产状态!B:B,Q425)=1</f>
        <v>0</v>
      </c>
      <c r="AU425" s="4" t="b">
        <f>COUNTIF(资产增加、减少方式!B:C,以前年度!R425)=1</f>
        <v>0</v>
      </c>
      <c r="AV425" s="4" t="b">
        <f t="shared" si="78"/>
        <v>1</v>
      </c>
      <c r="AW425" s="4" t="b">
        <f>COUNTIF(折旧码!B:B,以前年度!X425)=1</f>
        <v>0</v>
      </c>
      <c r="AX425" s="5" t="b">
        <f t="shared" si="69"/>
        <v>0</v>
      </c>
      <c r="AY425" s="59" t="e">
        <f>IF(((2015-LEFT(AD425,4))*12+12-MID(AD425,5,2)+1)/(Z425*12+AB425)&gt;1,AF425*(1-VLOOKUP(X425,折旧码!B:D,3,FALSE)),AF425*(1-VLOOKUP(X425,折旧码!B:D,3,FALSE))*((2015-LEFT(AD425,4))*12+12-MID(AD425,5,2)+1)/(Z425*12+AB425))</f>
        <v>#VALUE!</v>
      </c>
      <c r="AZ425" s="60" t="e">
        <f t="shared" si="70"/>
        <v>#VALUE!</v>
      </c>
      <c r="BA425" s="5" t="e">
        <f>IF(((2015-LEFT(AD425,4))*12+12-MID(AD425,5,2)+1)/(Z425*12+AB425)&gt;1,0, AF425*(1-VLOOKUP(X425,折旧码!B:D,3,FALSE))*(12/(Z425*12+AB425)))</f>
        <v>#VALUE!</v>
      </c>
      <c r="BB425" s="2" t="e">
        <f t="shared" si="71"/>
        <v>#VALUE!</v>
      </c>
      <c r="BC425" s="2">
        <f t="shared" si="72"/>
        <v>0</v>
      </c>
      <c r="BD425" s="2" t="e">
        <f t="shared" si="73"/>
        <v>#VALUE!</v>
      </c>
      <c r="BE425" s="4" t="e">
        <f t="shared" si="74"/>
        <v>#VALUE!</v>
      </c>
      <c r="BF425" s="56" t="e">
        <f t="shared" si="75"/>
        <v>#VALUE!</v>
      </c>
      <c r="BG425" s="56" t="e">
        <f>IF(BE425="否",0,AF425*(1-VLOOKUP(X425,折旧码!B:D,3,FALSE))/BC425)</f>
        <v>#VALUE!</v>
      </c>
      <c r="BH425" s="56" t="e">
        <f t="shared" si="76"/>
        <v>#VALUE!</v>
      </c>
      <c r="BI425" s="4" t="e">
        <f>IF(OR(BE425="否",BC425&lt;=BD425),ROUND(AF425-ABS(AG425)-ABS(AI425)-AF425*VLOOKUP(X425,折旧码!B:D,3,FALSE),2)=0,ROUND(AF425-ABS(AG425)-ABS(AI425)-AF425*VLOOKUP(X425,折旧码!B:D,3,FALSE),2)&lt;&gt;0)</f>
        <v>#VALUE!</v>
      </c>
      <c r="BJ425" s="4" t="e">
        <f>ROUND(AF425-ABS(AG425)-ABS(AI425)-AF425*VLOOKUP(X425,折旧码!B:D,3,FALSE),2)</f>
        <v>#N/A</v>
      </c>
    </row>
    <row r="426" spans="1:62" ht="17.25" x14ac:dyDescent="0.35">
      <c r="A426" s="3"/>
      <c r="B426" s="3"/>
      <c r="C426" s="3"/>
      <c r="D426" s="3"/>
      <c r="E426" s="3"/>
      <c r="F426" s="3"/>
      <c r="G426" s="3"/>
      <c r="H426" s="3"/>
      <c r="I426" s="6"/>
      <c r="J426" s="6"/>
      <c r="K426" s="6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12"/>
      <c r="AE426" s="12"/>
      <c r="AF426" s="3"/>
      <c r="AG426" s="3"/>
      <c r="AH426" s="3"/>
      <c r="AI426" s="3"/>
      <c r="AJ426" s="3"/>
      <c r="AK426" s="3"/>
      <c r="AL426" s="3"/>
      <c r="AM426" s="3"/>
      <c r="AN426" s="4" t="b">
        <f>COUNTIF(资产分类!B:B,以前年度!A426)=1</f>
        <v>0</v>
      </c>
      <c r="AO426" s="4" t="b">
        <f>COUNTIF(单位编码!C:C,H426)=1</f>
        <v>0</v>
      </c>
      <c r="AP426" s="4" t="e">
        <f t="shared" si="77"/>
        <v>#VALUE!</v>
      </c>
      <c r="AQ426" s="4" t="b">
        <f>COUNTIF(业务范围!B:B,以前年度!L426)=1</f>
        <v>0</v>
      </c>
      <c r="AR426" s="4" t="b">
        <f>COUNTIF(成本中心!B:B,以前年度!M426)=1</f>
        <v>0</v>
      </c>
      <c r="AS426" s="4" t="b">
        <f>COUNTIF(成本中心!B:B,以前年度!N426)=1</f>
        <v>0</v>
      </c>
      <c r="AT426" s="4" t="b">
        <f>COUNTIF(资产状态!B:B,Q426)=1</f>
        <v>0</v>
      </c>
      <c r="AU426" s="4" t="b">
        <f>COUNTIF(资产增加、减少方式!B:C,以前年度!R426)=1</f>
        <v>0</v>
      </c>
      <c r="AV426" s="4" t="b">
        <f t="shared" si="78"/>
        <v>1</v>
      </c>
      <c r="AW426" s="4" t="b">
        <f>COUNTIF(折旧码!B:B,以前年度!X426)=1</f>
        <v>0</v>
      </c>
      <c r="AX426" s="5" t="b">
        <f t="shared" si="69"/>
        <v>0</v>
      </c>
      <c r="AY426" s="59" t="e">
        <f>IF(((2015-LEFT(AD426,4))*12+12-MID(AD426,5,2)+1)/(Z426*12+AB426)&gt;1,AF426*(1-VLOOKUP(X426,折旧码!B:D,3,FALSE)),AF426*(1-VLOOKUP(X426,折旧码!B:D,3,FALSE))*((2015-LEFT(AD426,4))*12+12-MID(AD426,5,2)+1)/(Z426*12+AB426))</f>
        <v>#VALUE!</v>
      </c>
      <c r="AZ426" s="60" t="e">
        <f t="shared" si="70"/>
        <v>#VALUE!</v>
      </c>
      <c r="BA426" s="5" t="e">
        <f>IF(((2015-LEFT(AD426,4))*12+12-MID(AD426,5,2)+1)/(Z426*12+AB426)&gt;1,0, AF426*(1-VLOOKUP(X426,折旧码!B:D,3,FALSE))*(12/(Z426*12+AB426)))</f>
        <v>#VALUE!</v>
      </c>
      <c r="BB426" s="2" t="e">
        <f t="shared" si="71"/>
        <v>#VALUE!</v>
      </c>
      <c r="BC426" s="2">
        <f t="shared" si="72"/>
        <v>0</v>
      </c>
      <c r="BD426" s="2" t="e">
        <f t="shared" si="73"/>
        <v>#VALUE!</v>
      </c>
      <c r="BE426" s="4" t="e">
        <f t="shared" si="74"/>
        <v>#VALUE!</v>
      </c>
      <c r="BF426" s="56" t="e">
        <f t="shared" si="75"/>
        <v>#VALUE!</v>
      </c>
      <c r="BG426" s="56" t="e">
        <f>IF(BE426="否",0,AF426*(1-VLOOKUP(X426,折旧码!B:D,3,FALSE))/BC426)</f>
        <v>#VALUE!</v>
      </c>
      <c r="BH426" s="56" t="e">
        <f t="shared" si="76"/>
        <v>#VALUE!</v>
      </c>
      <c r="BI426" s="4" t="e">
        <f>IF(OR(BE426="否",BC426&lt;=BD426),ROUND(AF426-ABS(AG426)-ABS(AI426)-AF426*VLOOKUP(X426,折旧码!B:D,3,FALSE),2)=0,ROUND(AF426-ABS(AG426)-ABS(AI426)-AF426*VLOOKUP(X426,折旧码!B:D,3,FALSE),2)&lt;&gt;0)</f>
        <v>#VALUE!</v>
      </c>
      <c r="BJ426" s="4" t="e">
        <f>ROUND(AF426-ABS(AG426)-ABS(AI426)-AF426*VLOOKUP(X426,折旧码!B:D,3,FALSE),2)</f>
        <v>#N/A</v>
      </c>
    </row>
    <row r="427" spans="1:62" ht="17.25" x14ac:dyDescent="0.35">
      <c r="A427" s="3"/>
      <c r="B427" s="3"/>
      <c r="C427" s="3"/>
      <c r="D427" s="3"/>
      <c r="E427" s="3"/>
      <c r="F427" s="3"/>
      <c r="G427" s="3"/>
      <c r="H427" s="3"/>
      <c r="I427" s="6"/>
      <c r="J427" s="6"/>
      <c r="K427" s="6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12"/>
      <c r="AE427" s="12"/>
      <c r="AF427" s="3"/>
      <c r="AG427" s="3"/>
      <c r="AH427" s="3"/>
      <c r="AI427" s="3"/>
      <c r="AJ427" s="3"/>
      <c r="AK427" s="3"/>
      <c r="AL427" s="3"/>
      <c r="AM427" s="3"/>
      <c r="AN427" s="4" t="b">
        <f>COUNTIF(资产分类!B:B,以前年度!A427)=1</f>
        <v>0</v>
      </c>
      <c r="AO427" s="4" t="b">
        <f>COUNTIF(单位编码!C:C,H427)=1</f>
        <v>0</v>
      </c>
      <c r="AP427" s="4" t="e">
        <f t="shared" si="77"/>
        <v>#VALUE!</v>
      </c>
      <c r="AQ427" s="4" t="b">
        <f>COUNTIF(业务范围!B:B,以前年度!L427)=1</f>
        <v>0</v>
      </c>
      <c r="AR427" s="4" t="b">
        <f>COUNTIF(成本中心!B:B,以前年度!M427)=1</f>
        <v>0</v>
      </c>
      <c r="AS427" s="4" t="b">
        <f>COUNTIF(成本中心!B:B,以前年度!N427)=1</f>
        <v>0</v>
      </c>
      <c r="AT427" s="4" t="b">
        <f>COUNTIF(资产状态!B:B,Q427)=1</f>
        <v>0</v>
      </c>
      <c r="AU427" s="4" t="b">
        <f>COUNTIF(资产增加、减少方式!B:C,以前年度!R427)=1</f>
        <v>0</v>
      </c>
      <c r="AV427" s="4" t="b">
        <f t="shared" si="78"/>
        <v>1</v>
      </c>
      <c r="AW427" s="4" t="b">
        <f>COUNTIF(折旧码!B:B,以前年度!X427)=1</f>
        <v>0</v>
      </c>
      <c r="AX427" s="5" t="b">
        <f t="shared" si="69"/>
        <v>0</v>
      </c>
      <c r="AY427" s="59" t="e">
        <f>IF(((2015-LEFT(AD427,4))*12+12-MID(AD427,5,2)+1)/(Z427*12+AB427)&gt;1,AF427*(1-VLOOKUP(X427,折旧码!B:D,3,FALSE)),AF427*(1-VLOOKUP(X427,折旧码!B:D,3,FALSE))*((2015-LEFT(AD427,4))*12+12-MID(AD427,5,2)+1)/(Z427*12+AB427))</f>
        <v>#VALUE!</v>
      </c>
      <c r="AZ427" s="60" t="e">
        <f t="shared" si="70"/>
        <v>#VALUE!</v>
      </c>
      <c r="BA427" s="5" t="e">
        <f>IF(((2015-LEFT(AD427,4))*12+12-MID(AD427,5,2)+1)/(Z427*12+AB427)&gt;1,0, AF427*(1-VLOOKUP(X427,折旧码!B:D,3,FALSE))*(12/(Z427*12+AB427)))</f>
        <v>#VALUE!</v>
      </c>
      <c r="BB427" s="2" t="e">
        <f t="shared" si="71"/>
        <v>#VALUE!</v>
      </c>
      <c r="BC427" s="2">
        <f t="shared" si="72"/>
        <v>0</v>
      </c>
      <c r="BD427" s="2" t="e">
        <f t="shared" si="73"/>
        <v>#VALUE!</v>
      </c>
      <c r="BE427" s="4" t="e">
        <f t="shared" si="74"/>
        <v>#VALUE!</v>
      </c>
      <c r="BF427" s="56" t="e">
        <f t="shared" si="75"/>
        <v>#VALUE!</v>
      </c>
      <c r="BG427" s="56" t="e">
        <f>IF(BE427="否",0,AF427*(1-VLOOKUP(X427,折旧码!B:D,3,FALSE))/BC427)</f>
        <v>#VALUE!</v>
      </c>
      <c r="BH427" s="56" t="e">
        <f t="shared" si="76"/>
        <v>#VALUE!</v>
      </c>
      <c r="BI427" s="4" t="e">
        <f>IF(OR(BE427="否",BC427&lt;=BD427),ROUND(AF427-ABS(AG427)-ABS(AI427)-AF427*VLOOKUP(X427,折旧码!B:D,3,FALSE),2)=0,ROUND(AF427-ABS(AG427)-ABS(AI427)-AF427*VLOOKUP(X427,折旧码!B:D,3,FALSE),2)&lt;&gt;0)</f>
        <v>#VALUE!</v>
      </c>
      <c r="BJ427" s="4" t="e">
        <f>ROUND(AF427-ABS(AG427)-ABS(AI427)-AF427*VLOOKUP(X427,折旧码!B:D,3,FALSE),2)</f>
        <v>#N/A</v>
      </c>
    </row>
    <row r="428" spans="1:62" ht="17.25" x14ac:dyDescent="0.35">
      <c r="A428" s="3"/>
      <c r="B428" s="3"/>
      <c r="C428" s="3"/>
      <c r="D428" s="3"/>
      <c r="E428" s="3"/>
      <c r="F428" s="3"/>
      <c r="G428" s="3"/>
      <c r="H428" s="3"/>
      <c r="I428" s="6"/>
      <c r="J428" s="6"/>
      <c r="K428" s="6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12"/>
      <c r="AE428" s="12"/>
      <c r="AF428" s="3"/>
      <c r="AG428" s="3"/>
      <c r="AH428" s="3"/>
      <c r="AI428" s="3"/>
      <c r="AJ428" s="3"/>
      <c r="AK428" s="3"/>
      <c r="AL428" s="3"/>
      <c r="AM428" s="3"/>
      <c r="AN428" s="4" t="b">
        <f>COUNTIF(资产分类!B:B,以前年度!A428)=1</f>
        <v>0</v>
      </c>
      <c r="AO428" s="4" t="b">
        <f>COUNTIF(单位编码!C:C,H428)=1</f>
        <v>0</v>
      </c>
      <c r="AP428" s="4" t="e">
        <f t="shared" si="77"/>
        <v>#VALUE!</v>
      </c>
      <c r="AQ428" s="4" t="b">
        <f>COUNTIF(业务范围!B:B,以前年度!L428)=1</f>
        <v>0</v>
      </c>
      <c r="AR428" s="4" t="b">
        <f>COUNTIF(成本中心!B:B,以前年度!M428)=1</f>
        <v>0</v>
      </c>
      <c r="AS428" s="4" t="b">
        <f>COUNTIF(成本中心!B:B,以前年度!N428)=1</f>
        <v>0</v>
      </c>
      <c r="AT428" s="4" t="b">
        <f>COUNTIF(资产状态!B:B,Q428)=1</f>
        <v>0</v>
      </c>
      <c r="AU428" s="4" t="b">
        <f>COUNTIF(资产增加、减少方式!B:C,以前年度!R428)=1</f>
        <v>0</v>
      </c>
      <c r="AV428" s="4" t="b">
        <f t="shared" si="78"/>
        <v>1</v>
      </c>
      <c r="AW428" s="4" t="b">
        <f>COUNTIF(折旧码!B:B,以前年度!X428)=1</f>
        <v>0</v>
      </c>
      <c r="AX428" s="5" t="b">
        <f t="shared" si="69"/>
        <v>0</v>
      </c>
      <c r="AY428" s="59" t="e">
        <f>IF(((2015-LEFT(AD428,4))*12+12-MID(AD428,5,2)+1)/(Z428*12+AB428)&gt;1,AF428*(1-VLOOKUP(X428,折旧码!B:D,3,FALSE)),AF428*(1-VLOOKUP(X428,折旧码!B:D,3,FALSE))*((2015-LEFT(AD428,4))*12+12-MID(AD428,5,2)+1)/(Z428*12+AB428))</f>
        <v>#VALUE!</v>
      </c>
      <c r="AZ428" s="60" t="e">
        <f t="shared" si="70"/>
        <v>#VALUE!</v>
      </c>
      <c r="BA428" s="5" t="e">
        <f>IF(((2015-LEFT(AD428,4))*12+12-MID(AD428,5,2)+1)/(Z428*12+AB428)&gt;1,0, AF428*(1-VLOOKUP(X428,折旧码!B:D,3,FALSE))*(12/(Z428*12+AB428)))</f>
        <v>#VALUE!</v>
      </c>
      <c r="BB428" s="2" t="e">
        <f t="shared" si="71"/>
        <v>#VALUE!</v>
      </c>
      <c r="BC428" s="2">
        <f t="shared" si="72"/>
        <v>0</v>
      </c>
      <c r="BD428" s="2" t="e">
        <f t="shared" si="73"/>
        <v>#VALUE!</v>
      </c>
      <c r="BE428" s="4" t="e">
        <f t="shared" si="74"/>
        <v>#VALUE!</v>
      </c>
      <c r="BF428" s="56" t="e">
        <f t="shared" si="75"/>
        <v>#VALUE!</v>
      </c>
      <c r="BG428" s="56" t="e">
        <f>IF(BE428="否",0,AF428*(1-VLOOKUP(X428,折旧码!B:D,3,FALSE))/BC428)</f>
        <v>#VALUE!</v>
      </c>
      <c r="BH428" s="56" t="e">
        <f t="shared" si="76"/>
        <v>#VALUE!</v>
      </c>
      <c r="BI428" s="4" t="e">
        <f>IF(OR(BE428="否",BC428&lt;=BD428),ROUND(AF428-ABS(AG428)-ABS(AI428)-AF428*VLOOKUP(X428,折旧码!B:D,3,FALSE),2)=0,ROUND(AF428-ABS(AG428)-ABS(AI428)-AF428*VLOOKUP(X428,折旧码!B:D,3,FALSE),2)&lt;&gt;0)</f>
        <v>#VALUE!</v>
      </c>
      <c r="BJ428" s="4" t="e">
        <f>ROUND(AF428-ABS(AG428)-ABS(AI428)-AF428*VLOOKUP(X428,折旧码!B:D,3,FALSE),2)</f>
        <v>#N/A</v>
      </c>
    </row>
    <row r="429" spans="1:62" ht="17.25" x14ac:dyDescent="0.35">
      <c r="A429" s="3"/>
      <c r="B429" s="3"/>
      <c r="C429" s="3"/>
      <c r="D429" s="3"/>
      <c r="E429" s="3"/>
      <c r="F429" s="3"/>
      <c r="G429" s="3"/>
      <c r="H429" s="3"/>
      <c r="I429" s="6"/>
      <c r="J429" s="6"/>
      <c r="K429" s="6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12"/>
      <c r="AE429" s="12"/>
      <c r="AF429" s="3"/>
      <c r="AG429" s="3"/>
      <c r="AH429" s="3"/>
      <c r="AI429" s="3"/>
      <c r="AJ429" s="3"/>
      <c r="AK429" s="3"/>
      <c r="AL429" s="3"/>
      <c r="AM429" s="3"/>
      <c r="AN429" s="4" t="b">
        <f>COUNTIF(资产分类!B:B,以前年度!A429)=1</f>
        <v>0</v>
      </c>
      <c r="AO429" s="4" t="b">
        <f>COUNTIF(单位编码!C:C,H429)=1</f>
        <v>0</v>
      </c>
      <c r="AP429" s="4" t="e">
        <f t="shared" si="77"/>
        <v>#VALUE!</v>
      </c>
      <c r="AQ429" s="4" t="b">
        <f>COUNTIF(业务范围!B:B,以前年度!L429)=1</f>
        <v>0</v>
      </c>
      <c r="AR429" s="4" t="b">
        <f>COUNTIF(成本中心!B:B,以前年度!M429)=1</f>
        <v>0</v>
      </c>
      <c r="AS429" s="4" t="b">
        <f>COUNTIF(成本中心!B:B,以前年度!N429)=1</f>
        <v>0</v>
      </c>
      <c r="AT429" s="4" t="b">
        <f>COUNTIF(资产状态!B:B,Q429)=1</f>
        <v>0</v>
      </c>
      <c r="AU429" s="4" t="b">
        <f>COUNTIF(资产增加、减少方式!B:C,以前年度!R429)=1</f>
        <v>0</v>
      </c>
      <c r="AV429" s="4" t="b">
        <f t="shared" si="78"/>
        <v>1</v>
      </c>
      <c r="AW429" s="4" t="b">
        <f>COUNTIF(折旧码!B:B,以前年度!X429)=1</f>
        <v>0</v>
      </c>
      <c r="AX429" s="5" t="b">
        <f t="shared" si="69"/>
        <v>0</v>
      </c>
      <c r="AY429" s="59" t="e">
        <f>IF(((2015-LEFT(AD429,4))*12+12-MID(AD429,5,2)+1)/(Z429*12+AB429)&gt;1,AF429*(1-VLOOKUP(X429,折旧码!B:D,3,FALSE)),AF429*(1-VLOOKUP(X429,折旧码!B:D,3,FALSE))*((2015-LEFT(AD429,4))*12+12-MID(AD429,5,2)+1)/(Z429*12+AB429))</f>
        <v>#VALUE!</v>
      </c>
      <c r="AZ429" s="60" t="e">
        <f t="shared" si="70"/>
        <v>#VALUE!</v>
      </c>
      <c r="BA429" s="5" t="e">
        <f>IF(((2015-LEFT(AD429,4))*12+12-MID(AD429,5,2)+1)/(Z429*12+AB429)&gt;1,0, AF429*(1-VLOOKUP(X429,折旧码!B:D,3,FALSE))*(12/(Z429*12+AB429)))</f>
        <v>#VALUE!</v>
      </c>
      <c r="BB429" s="2" t="e">
        <f t="shared" si="71"/>
        <v>#VALUE!</v>
      </c>
      <c r="BC429" s="2">
        <f t="shared" si="72"/>
        <v>0</v>
      </c>
      <c r="BD429" s="2" t="e">
        <f t="shared" si="73"/>
        <v>#VALUE!</v>
      </c>
      <c r="BE429" s="4" t="e">
        <f t="shared" si="74"/>
        <v>#VALUE!</v>
      </c>
      <c r="BF429" s="56" t="e">
        <f t="shared" si="75"/>
        <v>#VALUE!</v>
      </c>
      <c r="BG429" s="56" t="e">
        <f>IF(BE429="否",0,AF429*(1-VLOOKUP(X429,折旧码!B:D,3,FALSE))/BC429)</f>
        <v>#VALUE!</v>
      </c>
      <c r="BH429" s="56" t="e">
        <f t="shared" si="76"/>
        <v>#VALUE!</v>
      </c>
      <c r="BI429" s="4" t="e">
        <f>IF(OR(BE429="否",BC429&lt;=BD429),ROUND(AF429-ABS(AG429)-ABS(AI429)-AF429*VLOOKUP(X429,折旧码!B:D,3,FALSE),2)=0,ROUND(AF429-ABS(AG429)-ABS(AI429)-AF429*VLOOKUP(X429,折旧码!B:D,3,FALSE),2)&lt;&gt;0)</f>
        <v>#VALUE!</v>
      </c>
      <c r="BJ429" s="4" t="e">
        <f>ROUND(AF429-ABS(AG429)-ABS(AI429)-AF429*VLOOKUP(X429,折旧码!B:D,3,FALSE),2)</f>
        <v>#N/A</v>
      </c>
    </row>
    <row r="430" spans="1:62" ht="17.25" x14ac:dyDescent="0.35">
      <c r="A430" s="3"/>
      <c r="B430" s="3"/>
      <c r="C430" s="3"/>
      <c r="D430" s="3"/>
      <c r="E430" s="3"/>
      <c r="F430" s="3"/>
      <c r="G430" s="3"/>
      <c r="H430" s="3"/>
      <c r="I430" s="6"/>
      <c r="J430" s="6"/>
      <c r="K430" s="6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12"/>
      <c r="AE430" s="12"/>
      <c r="AF430" s="3"/>
      <c r="AG430" s="3"/>
      <c r="AH430" s="3"/>
      <c r="AI430" s="3"/>
      <c r="AJ430" s="3"/>
      <c r="AK430" s="3"/>
      <c r="AL430" s="3"/>
      <c r="AM430" s="3"/>
      <c r="AN430" s="4" t="b">
        <f>COUNTIF(资产分类!B:B,以前年度!A430)=1</f>
        <v>0</v>
      </c>
      <c r="AO430" s="4" t="b">
        <f>COUNTIF(单位编码!C:C,H430)=1</f>
        <v>0</v>
      </c>
      <c r="AP430" s="4" t="e">
        <f t="shared" si="77"/>
        <v>#VALUE!</v>
      </c>
      <c r="AQ430" s="4" t="b">
        <f>COUNTIF(业务范围!B:B,以前年度!L430)=1</f>
        <v>0</v>
      </c>
      <c r="AR430" s="4" t="b">
        <f>COUNTIF(成本中心!B:B,以前年度!M430)=1</f>
        <v>0</v>
      </c>
      <c r="AS430" s="4" t="b">
        <f>COUNTIF(成本中心!B:B,以前年度!N430)=1</f>
        <v>0</v>
      </c>
      <c r="AT430" s="4" t="b">
        <f>COUNTIF(资产状态!B:B,Q430)=1</f>
        <v>0</v>
      </c>
      <c r="AU430" s="4" t="b">
        <f>COUNTIF(资产增加、减少方式!B:C,以前年度!R430)=1</f>
        <v>0</v>
      </c>
      <c r="AV430" s="4" t="b">
        <f t="shared" si="78"/>
        <v>1</v>
      </c>
      <c r="AW430" s="4" t="b">
        <f>COUNTIF(折旧码!B:B,以前年度!X430)=1</f>
        <v>0</v>
      </c>
      <c r="AX430" s="5" t="b">
        <f t="shared" si="69"/>
        <v>0</v>
      </c>
      <c r="AY430" s="59" t="e">
        <f>IF(((2015-LEFT(AD430,4))*12+12-MID(AD430,5,2)+1)/(Z430*12+AB430)&gt;1,AF430*(1-VLOOKUP(X430,折旧码!B:D,3,FALSE)),AF430*(1-VLOOKUP(X430,折旧码!B:D,3,FALSE))*((2015-LEFT(AD430,4))*12+12-MID(AD430,5,2)+1)/(Z430*12+AB430))</f>
        <v>#VALUE!</v>
      </c>
      <c r="AZ430" s="60" t="e">
        <f t="shared" si="70"/>
        <v>#VALUE!</v>
      </c>
      <c r="BA430" s="5" t="e">
        <f>IF(((2015-LEFT(AD430,4))*12+12-MID(AD430,5,2)+1)/(Z430*12+AB430)&gt;1,0, AF430*(1-VLOOKUP(X430,折旧码!B:D,3,FALSE))*(12/(Z430*12+AB430)))</f>
        <v>#VALUE!</v>
      </c>
      <c r="BB430" s="2" t="e">
        <f t="shared" si="71"/>
        <v>#VALUE!</v>
      </c>
      <c r="BC430" s="2">
        <f t="shared" si="72"/>
        <v>0</v>
      </c>
      <c r="BD430" s="2" t="e">
        <f t="shared" si="73"/>
        <v>#VALUE!</v>
      </c>
      <c r="BE430" s="4" t="e">
        <f t="shared" si="74"/>
        <v>#VALUE!</v>
      </c>
      <c r="BF430" s="56" t="e">
        <f t="shared" si="75"/>
        <v>#VALUE!</v>
      </c>
      <c r="BG430" s="56" t="e">
        <f>IF(BE430="否",0,AF430*(1-VLOOKUP(X430,折旧码!B:D,3,FALSE))/BC430)</f>
        <v>#VALUE!</v>
      </c>
      <c r="BH430" s="56" t="e">
        <f t="shared" si="76"/>
        <v>#VALUE!</v>
      </c>
      <c r="BI430" s="4" t="e">
        <f>IF(OR(BE430="否",BC430&lt;=BD430),ROUND(AF430-ABS(AG430)-ABS(AI430)-AF430*VLOOKUP(X430,折旧码!B:D,3,FALSE),2)=0,ROUND(AF430-ABS(AG430)-ABS(AI430)-AF430*VLOOKUP(X430,折旧码!B:D,3,FALSE),2)&lt;&gt;0)</f>
        <v>#VALUE!</v>
      </c>
      <c r="BJ430" s="4" t="e">
        <f>ROUND(AF430-ABS(AG430)-ABS(AI430)-AF430*VLOOKUP(X430,折旧码!B:D,3,FALSE),2)</f>
        <v>#N/A</v>
      </c>
    </row>
    <row r="431" spans="1:62" ht="17.25" x14ac:dyDescent="0.35">
      <c r="A431" s="3"/>
      <c r="B431" s="3"/>
      <c r="C431" s="3"/>
      <c r="D431" s="3"/>
      <c r="E431" s="3"/>
      <c r="F431" s="3"/>
      <c r="G431" s="3"/>
      <c r="H431" s="3"/>
      <c r="I431" s="6"/>
      <c r="J431" s="6"/>
      <c r="K431" s="6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12"/>
      <c r="AE431" s="12"/>
      <c r="AF431" s="3"/>
      <c r="AG431" s="3"/>
      <c r="AH431" s="3"/>
      <c r="AI431" s="3"/>
      <c r="AJ431" s="3"/>
      <c r="AK431" s="3"/>
      <c r="AL431" s="3"/>
      <c r="AM431" s="3"/>
      <c r="AN431" s="4" t="b">
        <f>COUNTIF(资产分类!B:B,以前年度!A431)=1</f>
        <v>0</v>
      </c>
      <c r="AO431" s="4" t="b">
        <f>COUNTIF(单位编码!C:C,H431)=1</f>
        <v>0</v>
      </c>
      <c r="AP431" s="4" t="e">
        <f t="shared" si="77"/>
        <v>#VALUE!</v>
      </c>
      <c r="AQ431" s="4" t="b">
        <f>COUNTIF(业务范围!B:B,以前年度!L431)=1</f>
        <v>0</v>
      </c>
      <c r="AR431" s="4" t="b">
        <f>COUNTIF(成本中心!B:B,以前年度!M431)=1</f>
        <v>0</v>
      </c>
      <c r="AS431" s="4" t="b">
        <f>COUNTIF(成本中心!B:B,以前年度!N431)=1</f>
        <v>0</v>
      </c>
      <c r="AT431" s="4" t="b">
        <f>COUNTIF(资产状态!B:B,Q431)=1</f>
        <v>0</v>
      </c>
      <c r="AU431" s="4" t="b">
        <f>COUNTIF(资产增加、减少方式!B:C,以前年度!R431)=1</f>
        <v>0</v>
      </c>
      <c r="AV431" s="4" t="b">
        <f t="shared" si="78"/>
        <v>1</v>
      </c>
      <c r="AW431" s="4" t="b">
        <f>COUNTIF(折旧码!B:B,以前年度!X431)=1</f>
        <v>0</v>
      </c>
      <c r="AX431" s="5" t="b">
        <f t="shared" si="69"/>
        <v>0</v>
      </c>
      <c r="AY431" s="59" t="e">
        <f>IF(((2015-LEFT(AD431,4))*12+12-MID(AD431,5,2)+1)/(Z431*12+AB431)&gt;1,AF431*(1-VLOOKUP(X431,折旧码!B:D,3,FALSE)),AF431*(1-VLOOKUP(X431,折旧码!B:D,3,FALSE))*((2015-LEFT(AD431,4))*12+12-MID(AD431,5,2)+1)/(Z431*12+AB431))</f>
        <v>#VALUE!</v>
      </c>
      <c r="AZ431" s="60" t="e">
        <f t="shared" si="70"/>
        <v>#VALUE!</v>
      </c>
      <c r="BA431" s="5" t="e">
        <f>IF(((2015-LEFT(AD431,4))*12+12-MID(AD431,5,2)+1)/(Z431*12+AB431)&gt;1,0, AF431*(1-VLOOKUP(X431,折旧码!B:D,3,FALSE))*(12/(Z431*12+AB431)))</f>
        <v>#VALUE!</v>
      </c>
      <c r="BB431" s="2" t="e">
        <f t="shared" si="71"/>
        <v>#VALUE!</v>
      </c>
      <c r="BC431" s="2">
        <f t="shared" si="72"/>
        <v>0</v>
      </c>
      <c r="BD431" s="2" t="e">
        <f t="shared" si="73"/>
        <v>#VALUE!</v>
      </c>
      <c r="BE431" s="4" t="e">
        <f t="shared" si="74"/>
        <v>#VALUE!</v>
      </c>
      <c r="BF431" s="56" t="e">
        <f t="shared" si="75"/>
        <v>#VALUE!</v>
      </c>
      <c r="BG431" s="56" t="e">
        <f>IF(BE431="否",0,AF431*(1-VLOOKUP(X431,折旧码!B:D,3,FALSE))/BC431)</f>
        <v>#VALUE!</v>
      </c>
      <c r="BH431" s="56" t="e">
        <f t="shared" si="76"/>
        <v>#VALUE!</v>
      </c>
      <c r="BI431" s="4" t="e">
        <f>IF(OR(BE431="否",BC431&lt;=BD431),ROUND(AF431-ABS(AG431)-ABS(AI431)-AF431*VLOOKUP(X431,折旧码!B:D,3,FALSE),2)=0,ROUND(AF431-ABS(AG431)-ABS(AI431)-AF431*VLOOKUP(X431,折旧码!B:D,3,FALSE),2)&lt;&gt;0)</f>
        <v>#VALUE!</v>
      </c>
      <c r="BJ431" s="4" t="e">
        <f>ROUND(AF431-ABS(AG431)-ABS(AI431)-AF431*VLOOKUP(X431,折旧码!B:D,3,FALSE),2)</f>
        <v>#N/A</v>
      </c>
    </row>
    <row r="432" spans="1:62" ht="17.25" x14ac:dyDescent="0.35">
      <c r="A432" s="3"/>
      <c r="B432" s="3"/>
      <c r="C432" s="3"/>
      <c r="D432" s="3"/>
      <c r="E432" s="3"/>
      <c r="F432" s="3"/>
      <c r="G432" s="3"/>
      <c r="H432" s="3"/>
      <c r="I432" s="6"/>
      <c r="J432" s="6"/>
      <c r="K432" s="6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12"/>
      <c r="AE432" s="12"/>
      <c r="AF432" s="3"/>
      <c r="AG432" s="3"/>
      <c r="AH432" s="3"/>
      <c r="AI432" s="3"/>
      <c r="AJ432" s="3"/>
      <c r="AK432" s="3"/>
      <c r="AL432" s="3"/>
      <c r="AM432" s="3"/>
      <c r="AN432" s="4" t="b">
        <f>COUNTIF(资产分类!B:B,以前年度!A432)=1</f>
        <v>0</v>
      </c>
      <c r="AO432" s="4" t="b">
        <f>COUNTIF(单位编码!C:C,H432)=1</f>
        <v>0</v>
      </c>
      <c r="AP432" s="4" t="e">
        <f t="shared" si="77"/>
        <v>#VALUE!</v>
      </c>
      <c r="AQ432" s="4" t="b">
        <f>COUNTIF(业务范围!B:B,以前年度!L432)=1</f>
        <v>0</v>
      </c>
      <c r="AR432" s="4" t="b">
        <f>COUNTIF(成本中心!B:B,以前年度!M432)=1</f>
        <v>0</v>
      </c>
      <c r="AS432" s="4" t="b">
        <f>COUNTIF(成本中心!B:B,以前年度!N432)=1</f>
        <v>0</v>
      </c>
      <c r="AT432" s="4" t="b">
        <f>COUNTIF(资产状态!B:B,Q432)=1</f>
        <v>0</v>
      </c>
      <c r="AU432" s="4" t="b">
        <f>COUNTIF(资产增加、减少方式!B:C,以前年度!R432)=1</f>
        <v>0</v>
      </c>
      <c r="AV432" s="4" t="b">
        <f t="shared" si="78"/>
        <v>1</v>
      </c>
      <c r="AW432" s="4" t="b">
        <f>COUNTIF(折旧码!B:B,以前年度!X432)=1</f>
        <v>0</v>
      </c>
      <c r="AX432" s="5" t="b">
        <f t="shared" si="69"/>
        <v>0</v>
      </c>
      <c r="AY432" s="59" t="e">
        <f>IF(((2015-LEFT(AD432,4))*12+12-MID(AD432,5,2)+1)/(Z432*12+AB432)&gt;1,AF432*(1-VLOOKUP(X432,折旧码!B:D,3,FALSE)),AF432*(1-VLOOKUP(X432,折旧码!B:D,3,FALSE))*((2015-LEFT(AD432,4))*12+12-MID(AD432,5,2)+1)/(Z432*12+AB432))</f>
        <v>#VALUE!</v>
      </c>
      <c r="AZ432" s="60" t="e">
        <f t="shared" si="70"/>
        <v>#VALUE!</v>
      </c>
      <c r="BA432" s="5" t="e">
        <f>IF(((2015-LEFT(AD432,4))*12+12-MID(AD432,5,2)+1)/(Z432*12+AB432)&gt;1,0, AF432*(1-VLOOKUP(X432,折旧码!B:D,3,FALSE))*(12/(Z432*12+AB432)))</f>
        <v>#VALUE!</v>
      </c>
      <c r="BB432" s="2" t="e">
        <f t="shared" si="71"/>
        <v>#VALUE!</v>
      </c>
      <c r="BC432" s="2">
        <f t="shared" si="72"/>
        <v>0</v>
      </c>
      <c r="BD432" s="2" t="e">
        <f t="shared" si="73"/>
        <v>#VALUE!</v>
      </c>
      <c r="BE432" s="4" t="e">
        <f t="shared" si="74"/>
        <v>#VALUE!</v>
      </c>
      <c r="BF432" s="56" t="e">
        <f t="shared" si="75"/>
        <v>#VALUE!</v>
      </c>
      <c r="BG432" s="56" t="e">
        <f>IF(BE432="否",0,AF432*(1-VLOOKUP(X432,折旧码!B:D,3,FALSE))/BC432)</f>
        <v>#VALUE!</v>
      </c>
      <c r="BH432" s="56" t="e">
        <f t="shared" si="76"/>
        <v>#VALUE!</v>
      </c>
      <c r="BI432" s="4" t="e">
        <f>IF(OR(BE432="否",BC432&lt;=BD432),ROUND(AF432-ABS(AG432)-ABS(AI432)-AF432*VLOOKUP(X432,折旧码!B:D,3,FALSE),2)=0,ROUND(AF432-ABS(AG432)-ABS(AI432)-AF432*VLOOKUP(X432,折旧码!B:D,3,FALSE),2)&lt;&gt;0)</f>
        <v>#VALUE!</v>
      </c>
      <c r="BJ432" s="4" t="e">
        <f>ROUND(AF432-ABS(AG432)-ABS(AI432)-AF432*VLOOKUP(X432,折旧码!B:D,3,FALSE),2)</f>
        <v>#N/A</v>
      </c>
    </row>
    <row r="433" spans="1:62" ht="17.25" x14ac:dyDescent="0.35">
      <c r="A433" s="3"/>
      <c r="B433" s="3"/>
      <c r="C433" s="3"/>
      <c r="D433" s="3"/>
      <c r="E433" s="3"/>
      <c r="F433" s="3"/>
      <c r="G433" s="3"/>
      <c r="H433" s="3"/>
      <c r="I433" s="6"/>
      <c r="J433" s="6"/>
      <c r="K433" s="6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12"/>
      <c r="AE433" s="12"/>
      <c r="AF433" s="3"/>
      <c r="AG433" s="3"/>
      <c r="AH433" s="3"/>
      <c r="AI433" s="3"/>
      <c r="AJ433" s="3"/>
      <c r="AK433" s="3"/>
      <c r="AL433" s="3"/>
      <c r="AM433" s="3"/>
      <c r="AN433" s="4" t="b">
        <f>COUNTIF(资产分类!B:B,以前年度!A433)=1</f>
        <v>0</v>
      </c>
      <c r="AO433" s="4" t="b">
        <f>COUNTIF(单位编码!C:C,H433)=1</f>
        <v>0</v>
      </c>
      <c r="AP433" s="4" t="e">
        <f t="shared" si="77"/>
        <v>#VALUE!</v>
      </c>
      <c r="AQ433" s="4" t="b">
        <f>COUNTIF(业务范围!B:B,以前年度!L433)=1</f>
        <v>0</v>
      </c>
      <c r="AR433" s="4" t="b">
        <f>COUNTIF(成本中心!B:B,以前年度!M433)=1</f>
        <v>0</v>
      </c>
      <c r="AS433" s="4" t="b">
        <f>COUNTIF(成本中心!B:B,以前年度!N433)=1</f>
        <v>0</v>
      </c>
      <c r="AT433" s="4" t="b">
        <f>COUNTIF(资产状态!B:B,Q433)=1</f>
        <v>0</v>
      </c>
      <c r="AU433" s="4" t="b">
        <f>COUNTIF(资产增加、减少方式!B:C,以前年度!R433)=1</f>
        <v>0</v>
      </c>
      <c r="AV433" s="4" t="b">
        <f t="shared" si="78"/>
        <v>1</v>
      </c>
      <c r="AW433" s="4" t="b">
        <f>COUNTIF(折旧码!B:B,以前年度!X433)=1</f>
        <v>0</v>
      </c>
      <c r="AX433" s="5" t="b">
        <f t="shared" si="69"/>
        <v>0</v>
      </c>
      <c r="AY433" s="59" t="e">
        <f>IF(((2015-LEFT(AD433,4))*12+12-MID(AD433,5,2)+1)/(Z433*12+AB433)&gt;1,AF433*(1-VLOOKUP(X433,折旧码!B:D,3,FALSE)),AF433*(1-VLOOKUP(X433,折旧码!B:D,3,FALSE))*((2015-LEFT(AD433,4))*12+12-MID(AD433,5,2)+1)/(Z433*12+AB433))</f>
        <v>#VALUE!</v>
      </c>
      <c r="AZ433" s="60" t="e">
        <f t="shared" si="70"/>
        <v>#VALUE!</v>
      </c>
      <c r="BA433" s="5" t="e">
        <f>IF(((2015-LEFT(AD433,4))*12+12-MID(AD433,5,2)+1)/(Z433*12+AB433)&gt;1,0, AF433*(1-VLOOKUP(X433,折旧码!B:D,3,FALSE))*(12/(Z433*12+AB433)))</f>
        <v>#VALUE!</v>
      </c>
      <c r="BB433" s="2" t="e">
        <f t="shared" si="71"/>
        <v>#VALUE!</v>
      </c>
      <c r="BC433" s="2">
        <f t="shared" si="72"/>
        <v>0</v>
      </c>
      <c r="BD433" s="2" t="e">
        <f t="shared" si="73"/>
        <v>#VALUE!</v>
      </c>
      <c r="BE433" s="4" t="e">
        <f t="shared" si="74"/>
        <v>#VALUE!</v>
      </c>
      <c r="BF433" s="56" t="e">
        <f t="shared" si="75"/>
        <v>#VALUE!</v>
      </c>
      <c r="BG433" s="56" t="e">
        <f>IF(BE433="否",0,AF433*(1-VLOOKUP(X433,折旧码!B:D,3,FALSE))/BC433)</f>
        <v>#VALUE!</v>
      </c>
      <c r="BH433" s="56" t="e">
        <f t="shared" si="76"/>
        <v>#VALUE!</v>
      </c>
      <c r="BI433" s="4" t="e">
        <f>IF(OR(BE433="否",BC433&lt;=BD433),ROUND(AF433-ABS(AG433)-ABS(AI433)-AF433*VLOOKUP(X433,折旧码!B:D,3,FALSE),2)=0,ROUND(AF433-ABS(AG433)-ABS(AI433)-AF433*VLOOKUP(X433,折旧码!B:D,3,FALSE),2)&lt;&gt;0)</f>
        <v>#VALUE!</v>
      </c>
      <c r="BJ433" s="4" t="e">
        <f>ROUND(AF433-ABS(AG433)-ABS(AI433)-AF433*VLOOKUP(X433,折旧码!B:D,3,FALSE),2)</f>
        <v>#N/A</v>
      </c>
    </row>
    <row r="434" spans="1:62" ht="17.25" x14ac:dyDescent="0.35">
      <c r="A434" s="3"/>
      <c r="B434" s="3"/>
      <c r="C434" s="3"/>
      <c r="D434" s="3"/>
      <c r="E434" s="3"/>
      <c r="F434" s="3"/>
      <c r="G434" s="3"/>
      <c r="H434" s="3"/>
      <c r="I434" s="6"/>
      <c r="J434" s="6"/>
      <c r="K434" s="6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12"/>
      <c r="AE434" s="12"/>
      <c r="AF434" s="3"/>
      <c r="AG434" s="3"/>
      <c r="AH434" s="3"/>
      <c r="AI434" s="3"/>
      <c r="AJ434" s="3"/>
      <c r="AK434" s="3"/>
      <c r="AL434" s="3"/>
      <c r="AM434" s="3"/>
      <c r="AN434" s="4" t="b">
        <f>COUNTIF(资产分类!B:B,以前年度!A434)=1</f>
        <v>0</v>
      </c>
      <c r="AO434" s="4" t="b">
        <f>COUNTIF(单位编码!C:C,H434)=1</f>
        <v>0</v>
      </c>
      <c r="AP434" s="4" t="e">
        <f t="shared" si="77"/>
        <v>#VALUE!</v>
      </c>
      <c r="AQ434" s="4" t="b">
        <f>COUNTIF(业务范围!B:B,以前年度!L434)=1</f>
        <v>0</v>
      </c>
      <c r="AR434" s="4" t="b">
        <f>COUNTIF(成本中心!B:B,以前年度!M434)=1</f>
        <v>0</v>
      </c>
      <c r="AS434" s="4" t="b">
        <f>COUNTIF(成本中心!B:B,以前年度!N434)=1</f>
        <v>0</v>
      </c>
      <c r="AT434" s="4" t="b">
        <f>COUNTIF(资产状态!B:B,Q434)=1</f>
        <v>0</v>
      </c>
      <c r="AU434" s="4" t="b">
        <f>COUNTIF(资产增加、减少方式!B:C,以前年度!R434)=1</f>
        <v>0</v>
      </c>
      <c r="AV434" s="4" t="b">
        <f t="shared" si="78"/>
        <v>1</v>
      </c>
      <c r="AW434" s="4" t="b">
        <f>COUNTIF(折旧码!B:B,以前年度!X434)=1</f>
        <v>0</v>
      </c>
      <c r="AX434" s="5" t="b">
        <f t="shared" si="69"/>
        <v>0</v>
      </c>
      <c r="AY434" s="59" t="e">
        <f>IF(((2015-LEFT(AD434,4))*12+12-MID(AD434,5,2)+1)/(Z434*12+AB434)&gt;1,AF434*(1-VLOOKUP(X434,折旧码!B:D,3,FALSE)),AF434*(1-VLOOKUP(X434,折旧码!B:D,3,FALSE))*((2015-LEFT(AD434,4))*12+12-MID(AD434,5,2)+1)/(Z434*12+AB434))</f>
        <v>#VALUE!</v>
      </c>
      <c r="AZ434" s="60" t="e">
        <f t="shared" si="70"/>
        <v>#VALUE!</v>
      </c>
      <c r="BA434" s="5" t="e">
        <f>IF(((2015-LEFT(AD434,4))*12+12-MID(AD434,5,2)+1)/(Z434*12+AB434)&gt;1,0, AF434*(1-VLOOKUP(X434,折旧码!B:D,3,FALSE))*(12/(Z434*12+AB434)))</f>
        <v>#VALUE!</v>
      </c>
      <c r="BB434" s="2" t="e">
        <f t="shared" si="71"/>
        <v>#VALUE!</v>
      </c>
      <c r="BC434" s="2">
        <f t="shared" si="72"/>
        <v>0</v>
      </c>
      <c r="BD434" s="2" t="e">
        <f t="shared" si="73"/>
        <v>#VALUE!</v>
      </c>
      <c r="BE434" s="4" t="e">
        <f t="shared" si="74"/>
        <v>#VALUE!</v>
      </c>
      <c r="BF434" s="56" t="e">
        <f t="shared" si="75"/>
        <v>#VALUE!</v>
      </c>
      <c r="BG434" s="56" t="e">
        <f>IF(BE434="否",0,AF434*(1-VLOOKUP(X434,折旧码!B:D,3,FALSE))/BC434)</f>
        <v>#VALUE!</v>
      </c>
      <c r="BH434" s="56" t="e">
        <f t="shared" si="76"/>
        <v>#VALUE!</v>
      </c>
      <c r="BI434" s="4" t="e">
        <f>IF(OR(BE434="否",BC434&lt;=BD434),ROUND(AF434-ABS(AG434)-ABS(AI434)-AF434*VLOOKUP(X434,折旧码!B:D,3,FALSE),2)=0,ROUND(AF434-ABS(AG434)-ABS(AI434)-AF434*VLOOKUP(X434,折旧码!B:D,3,FALSE),2)&lt;&gt;0)</f>
        <v>#VALUE!</v>
      </c>
      <c r="BJ434" s="4" t="e">
        <f>ROUND(AF434-ABS(AG434)-ABS(AI434)-AF434*VLOOKUP(X434,折旧码!B:D,3,FALSE),2)</f>
        <v>#N/A</v>
      </c>
    </row>
    <row r="435" spans="1:62" ht="17.25" x14ac:dyDescent="0.35">
      <c r="A435" s="3"/>
      <c r="B435" s="3"/>
      <c r="C435" s="3"/>
      <c r="D435" s="3"/>
      <c r="E435" s="3"/>
      <c r="F435" s="3"/>
      <c r="G435" s="3"/>
      <c r="H435" s="3"/>
      <c r="I435" s="6"/>
      <c r="J435" s="6"/>
      <c r="K435" s="6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12"/>
      <c r="AE435" s="12"/>
      <c r="AF435" s="3"/>
      <c r="AG435" s="3"/>
      <c r="AH435" s="3"/>
      <c r="AI435" s="3"/>
      <c r="AJ435" s="3"/>
      <c r="AK435" s="3"/>
      <c r="AL435" s="3"/>
      <c r="AM435" s="3"/>
      <c r="AN435" s="4" t="b">
        <f>COUNTIF(资产分类!B:B,以前年度!A435)=1</f>
        <v>0</v>
      </c>
      <c r="AO435" s="4" t="b">
        <f>COUNTIF(单位编码!C:C,H435)=1</f>
        <v>0</v>
      </c>
      <c r="AP435" s="4" t="e">
        <f t="shared" si="77"/>
        <v>#VALUE!</v>
      </c>
      <c r="AQ435" s="4" t="b">
        <f>COUNTIF(业务范围!B:B,以前年度!L435)=1</f>
        <v>0</v>
      </c>
      <c r="AR435" s="4" t="b">
        <f>COUNTIF(成本中心!B:B,以前年度!M435)=1</f>
        <v>0</v>
      </c>
      <c r="AS435" s="4" t="b">
        <f>COUNTIF(成本中心!B:B,以前年度!N435)=1</f>
        <v>0</v>
      </c>
      <c r="AT435" s="4" t="b">
        <f>COUNTIF(资产状态!B:B,Q435)=1</f>
        <v>0</v>
      </c>
      <c r="AU435" s="4" t="b">
        <f>COUNTIF(资产增加、减少方式!B:C,以前年度!R435)=1</f>
        <v>0</v>
      </c>
      <c r="AV435" s="4" t="b">
        <f t="shared" si="78"/>
        <v>1</v>
      </c>
      <c r="AW435" s="4" t="b">
        <f>COUNTIF(折旧码!B:B,以前年度!X435)=1</f>
        <v>0</v>
      </c>
      <c r="AX435" s="5" t="b">
        <f t="shared" si="69"/>
        <v>0</v>
      </c>
      <c r="AY435" s="59" t="e">
        <f>IF(((2015-LEFT(AD435,4))*12+12-MID(AD435,5,2)+1)/(Z435*12+AB435)&gt;1,AF435*(1-VLOOKUP(X435,折旧码!B:D,3,FALSE)),AF435*(1-VLOOKUP(X435,折旧码!B:D,3,FALSE))*((2015-LEFT(AD435,4))*12+12-MID(AD435,5,2)+1)/(Z435*12+AB435))</f>
        <v>#VALUE!</v>
      </c>
      <c r="AZ435" s="60" t="e">
        <f t="shared" si="70"/>
        <v>#VALUE!</v>
      </c>
      <c r="BA435" s="5" t="e">
        <f>IF(((2015-LEFT(AD435,4))*12+12-MID(AD435,5,2)+1)/(Z435*12+AB435)&gt;1,0, AF435*(1-VLOOKUP(X435,折旧码!B:D,3,FALSE))*(12/(Z435*12+AB435)))</f>
        <v>#VALUE!</v>
      </c>
      <c r="BB435" s="2" t="e">
        <f t="shared" si="71"/>
        <v>#VALUE!</v>
      </c>
      <c r="BC435" s="2">
        <f t="shared" si="72"/>
        <v>0</v>
      </c>
      <c r="BD435" s="2" t="e">
        <f t="shared" si="73"/>
        <v>#VALUE!</v>
      </c>
      <c r="BE435" s="4" t="e">
        <f t="shared" si="74"/>
        <v>#VALUE!</v>
      </c>
      <c r="BF435" s="56" t="e">
        <f t="shared" si="75"/>
        <v>#VALUE!</v>
      </c>
      <c r="BG435" s="56" t="e">
        <f>IF(BE435="否",0,AF435*(1-VLOOKUP(X435,折旧码!B:D,3,FALSE))/BC435)</f>
        <v>#VALUE!</v>
      </c>
      <c r="BH435" s="56" t="e">
        <f t="shared" si="76"/>
        <v>#VALUE!</v>
      </c>
      <c r="BI435" s="4" t="e">
        <f>IF(OR(BE435="否",BC435&lt;=BD435),ROUND(AF435-ABS(AG435)-ABS(AI435)-AF435*VLOOKUP(X435,折旧码!B:D,3,FALSE),2)=0,ROUND(AF435-ABS(AG435)-ABS(AI435)-AF435*VLOOKUP(X435,折旧码!B:D,3,FALSE),2)&lt;&gt;0)</f>
        <v>#VALUE!</v>
      </c>
      <c r="BJ435" s="4" t="e">
        <f>ROUND(AF435-ABS(AG435)-ABS(AI435)-AF435*VLOOKUP(X435,折旧码!B:D,3,FALSE),2)</f>
        <v>#N/A</v>
      </c>
    </row>
    <row r="436" spans="1:62" ht="17.25" x14ac:dyDescent="0.35">
      <c r="A436" s="3"/>
      <c r="B436" s="3"/>
      <c r="C436" s="3"/>
      <c r="D436" s="3"/>
      <c r="E436" s="3"/>
      <c r="F436" s="3"/>
      <c r="G436" s="3"/>
      <c r="H436" s="3"/>
      <c r="I436" s="6"/>
      <c r="J436" s="6"/>
      <c r="K436" s="6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12"/>
      <c r="AE436" s="12"/>
      <c r="AF436" s="3"/>
      <c r="AG436" s="3"/>
      <c r="AH436" s="3"/>
      <c r="AI436" s="3"/>
      <c r="AJ436" s="3"/>
      <c r="AK436" s="3"/>
      <c r="AL436" s="3"/>
      <c r="AM436" s="3"/>
      <c r="AN436" s="4" t="b">
        <f>COUNTIF(资产分类!B:B,以前年度!A436)=1</f>
        <v>0</v>
      </c>
      <c r="AO436" s="4" t="b">
        <f>COUNTIF(单位编码!C:C,H436)=1</f>
        <v>0</v>
      </c>
      <c r="AP436" s="4" t="e">
        <f t="shared" si="77"/>
        <v>#VALUE!</v>
      </c>
      <c r="AQ436" s="4" t="b">
        <f>COUNTIF(业务范围!B:B,以前年度!L436)=1</f>
        <v>0</v>
      </c>
      <c r="AR436" s="4" t="b">
        <f>COUNTIF(成本中心!B:B,以前年度!M436)=1</f>
        <v>0</v>
      </c>
      <c r="AS436" s="4" t="b">
        <f>COUNTIF(成本中心!B:B,以前年度!N436)=1</f>
        <v>0</v>
      </c>
      <c r="AT436" s="4" t="b">
        <f>COUNTIF(资产状态!B:B,Q436)=1</f>
        <v>0</v>
      </c>
      <c r="AU436" s="4" t="b">
        <f>COUNTIF(资产增加、减少方式!B:C,以前年度!R436)=1</f>
        <v>0</v>
      </c>
      <c r="AV436" s="4" t="b">
        <f t="shared" si="78"/>
        <v>1</v>
      </c>
      <c r="AW436" s="4" t="b">
        <f>COUNTIF(折旧码!B:B,以前年度!X436)=1</f>
        <v>0</v>
      </c>
      <c r="AX436" s="5" t="b">
        <f t="shared" si="69"/>
        <v>0</v>
      </c>
      <c r="AY436" s="59" t="e">
        <f>IF(((2015-LEFT(AD436,4))*12+12-MID(AD436,5,2)+1)/(Z436*12+AB436)&gt;1,AF436*(1-VLOOKUP(X436,折旧码!B:D,3,FALSE)),AF436*(1-VLOOKUP(X436,折旧码!B:D,3,FALSE))*((2015-LEFT(AD436,4))*12+12-MID(AD436,5,2)+1)/(Z436*12+AB436))</f>
        <v>#VALUE!</v>
      </c>
      <c r="AZ436" s="60" t="e">
        <f t="shared" si="70"/>
        <v>#VALUE!</v>
      </c>
      <c r="BA436" s="5" t="e">
        <f>IF(((2015-LEFT(AD436,4))*12+12-MID(AD436,5,2)+1)/(Z436*12+AB436)&gt;1,0, AF436*(1-VLOOKUP(X436,折旧码!B:D,3,FALSE))*(12/(Z436*12+AB436)))</f>
        <v>#VALUE!</v>
      </c>
      <c r="BB436" s="2" t="e">
        <f t="shared" si="71"/>
        <v>#VALUE!</v>
      </c>
      <c r="BC436" s="2">
        <f t="shared" si="72"/>
        <v>0</v>
      </c>
      <c r="BD436" s="2" t="e">
        <f t="shared" si="73"/>
        <v>#VALUE!</v>
      </c>
      <c r="BE436" s="4" t="e">
        <f t="shared" si="74"/>
        <v>#VALUE!</v>
      </c>
      <c r="BF436" s="56" t="e">
        <f t="shared" si="75"/>
        <v>#VALUE!</v>
      </c>
      <c r="BG436" s="56" t="e">
        <f>IF(BE436="否",0,AF436*(1-VLOOKUP(X436,折旧码!B:D,3,FALSE))/BC436)</f>
        <v>#VALUE!</v>
      </c>
      <c r="BH436" s="56" t="e">
        <f t="shared" si="76"/>
        <v>#VALUE!</v>
      </c>
      <c r="BI436" s="4" t="e">
        <f>IF(OR(BE436="否",BC436&lt;=BD436),ROUND(AF436-ABS(AG436)-ABS(AI436)-AF436*VLOOKUP(X436,折旧码!B:D,3,FALSE),2)=0,ROUND(AF436-ABS(AG436)-ABS(AI436)-AF436*VLOOKUP(X436,折旧码!B:D,3,FALSE),2)&lt;&gt;0)</f>
        <v>#VALUE!</v>
      </c>
      <c r="BJ436" s="4" t="e">
        <f>ROUND(AF436-ABS(AG436)-ABS(AI436)-AF436*VLOOKUP(X436,折旧码!B:D,3,FALSE),2)</f>
        <v>#N/A</v>
      </c>
    </row>
    <row r="437" spans="1:62" ht="17.25" x14ac:dyDescent="0.35">
      <c r="A437" s="3"/>
      <c r="B437" s="3"/>
      <c r="C437" s="3"/>
      <c r="D437" s="3"/>
      <c r="E437" s="3"/>
      <c r="F437" s="3"/>
      <c r="G437" s="3"/>
      <c r="H437" s="3"/>
      <c r="I437" s="6"/>
      <c r="J437" s="6"/>
      <c r="K437" s="6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12"/>
      <c r="AE437" s="12"/>
      <c r="AF437" s="3"/>
      <c r="AG437" s="3"/>
      <c r="AH437" s="3"/>
      <c r="AI437" s="3"/>
      <c r="AJ437" s="3"/>
      <c r="AK437" s="3"/>
      <c r="AL437" s="3"/>
      <c r="AM437" s="3"/>
      <c r="AN437" s="4" t="b">
        <f>COUNTIF(资产分类!B:B,以前年度!A437)=1</f>
        <v>0</v>
      </c>
      <c r="AO437" s="4" t="b">
        <f>COUNTIF(单位编码!C:C,H437)=1</f>
        <v>0</v>
      </c>
      <c r="AP437" s="4" t="e">
        <f t="shared" si="77"/>
        <v>#VALUE!</v>
      </c>
      <c r="AQ437" s="4" t="b">
        <f>COUNTIF(业务范围!B:B,以前年度!L437)=1</f>
        <v>0</v>
      </c>
      <c r="AR437" s="4" t="b">
        <f>COUNTIF(成本中心!B:B,以前年度!M437)=1</f>
        <v>0</v>
      </c>
      <c r="AS437" s="4" t="b">
        <f>COUNTIF(成本中心!B:B,以前年度!N437)=1</f>
        <v>0</v>
      </c>
      <c r="AT437" s="4" t="b">
        <f>COUNTIF(资产状态!B:B,Q437)=1</f>
        <v>0</v>
      </c>
      <c r="AU437" s="4" t="b">
        <f>COUNTIF(资产增加、减少方式!B:C,以前年度!R437)=1</f>
        <v>0</v>
      </c>
      <c r="AV437" s="4" t="b">
        <f t="shared" si="78"/>
        <v>1</v>
      </c>
      <c r="AW437" s="4" t="b">
        <f>COUNTIF(折旧码!B:B,以前年度!X437)=1</f>
        <v>0</v>
      </c>
      <c r="AX437" s="5" t="b">
        <f t="shared" si="69"/>
        <v>0</v>
      </c>
      <c r="AY437" s="59" t="e">
        <f>IF(((2015-LEFT(AD437,4))*12+12-MID(AD437,5,2)+1)/(Z437*12+AB437)&gt;1,AF437*(1-VLOOKUP(X437,折旧码!B:D,3,FALSE)),AF437*(1-VLOOKUP(X437,折旧码!B:D,3,FALSE))*((2015-LEFT(AD437,4))*12+12-MID(AD437,5,2)+1)/(Z437*12+AB437))</f>
        <v>#VALUE!</v>
      </c>
      <c r="AZ437" s="60" t="e">
        <f t="shared" si="70"/>
        <v>#VALUE!</v>
      </c>
      <c r="BA437" s="5" t="e">
        <f>IF(((2015-LEFT(AD437,4))*12+12-MID(AD437,5,2)+1)/(Z437*12+AB437)&gt;1,0, AF437*(1-VLOOKUP(X437,折旧码!B:D,3,FALSE))*(12/(Z437*12+AB437)))</f>
        <v>#VALUE!</v>
      </c>
      <c r="BB437" s="2" t="e">
        <f t="shared" si="71"/>
        <v>#VALUE!</v>
      </c>
      <c r="BC437" s="2">
        <f t="shared" si="72"/>
        <v>0</v>
      </c>
      <c r="BD437" s="2" t="e">
        <f t="shared" si="73"/>
        <v>#VALUE!</v>
      </c>
      <c r="BE437" s="4" t="e">
        <f t="shared" si="74"/>
        <v>#VALUE!</v>
      </c>
      <c r="BF437" s="56" t="e">
        <f t="shared" si="75"/>
        <v>#VALUE!</v>
      </c>
      <c r="BG437" s="56" t="e">
        <f>IF(BE437="否",0,AF437*(1-VLOOKUP(X437,折旧码!B:D,3,FALSE))/BC437)</f>
        <v>#VALUE!</v>
      </c>
      <c r="BH437" s="56" t="e">
        <f t="shared" si="76"/>
        <v>#VALUE!</v>
      </c>
      <c r="BI437" s="4" t="e">
        <f>IF(OR(BE437="否",BC437&lt;=BD437),ROUND(AF437-ABS(AG437)-ABS(AI437)-AF437*VLOOKUP(X437,折旧码!B:D,3,FALSE),2)=0,ROUND(AF437-ABS(AG437)-ABS(AI437)-AF437*VLOOKUP(X437,折旧码!B:D,3,FALSE),2)&lt;&gt;0)</f>
        <v>#VALUE!</v>
      </c>
      <c r="BJ437" s="4" t="e">
        <f>ROUND(AF437-ABS(AG437)-ABS(AI437)-AF437*VLOOKUP(X437,折旧码!B:D,3,FALSE),2)</f>
        <v>#N/A</v>
      </c>
    </row>
    <row r="438" spans="1:62" ht="17.25" x14ac:dyDescent="0.35">
      <c r="A438" s="3"/>
      <c r="B438" s="3"/>
      <c r="C438" s="3"/>
      <c r="D438" s="3"/>
      <c r="E438" s="3"/>
      <c r="F438" s="3"/>
      <c r="G438" s="3"/>
      <c r="H438" s="3"/>
      <c r="I438" s="6"/>
      <c r="J438" s="6"/>
      <c r="K438" s="6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12"/>
      <c r="AE438" s="12"/>
      <c r="AF438" s="3"/>
      <c r="AG438" s="3"/>
      <c r="AH438" s="3"/>
      <c r="AI438" s="3"/>
      <c r="AJ438" s="3"/>
      <c r="AK438" s="3"/>
      <c r="AL438" s="3"/>
      <c r="AM438" s="3"/>
      <c r="AN438" s="4" t="b">
        <f>COUNTIF(资产分类!B:B,以前年度!A438)=1</f>
        <v>0</v>
      </c>
      <c r="AO438" s="4" t="b">
        <f>COUNTIF(单位编码!C:C,H438)=1</f>
        <v>0</v>
      </c>
      <c r="AP438" s="4" t="e">
        <f t="shared" si="77"/>
        <v>#VALUE!</v>
      </c>
      <c r="AQ438" s="4" t="b">
        <f>COUNTIF(业务范围!B:B,以前年度!L438)=1</f>
        <v>0</v>
      </c>
      <c r="AR438" s="4" t="b">
        <f>COUNTIF(成本中心!B:B,以前年度!M438)=1</f>
        <v>0</v>
      </c>
      <c r="AS438" s="4" t="b">
        <f>COUNTIF(成本中心!B:B,以前年度!N438)=1</f>
        <v>0</v>
      </c>
      <c r="AT438" s="4" t="b">
        <f>COUNTIF(资产状态!B:B,Q438)=1</f>
        <v>0</v>
      </c>
      <c r="AU438" s="4" t="b">
        <f>COUNTIF(资产增加、减少方式!B:C,以前年度!R438)=1</f>
        <v>0</v>
      </c>
      <c r="AV438" s="4" t="b">
        <f t="shared" si="78"/>
        <v>1</v>
      </c>
      <c r="AW438" s="4" t="b">
        <f>COUNTIF(折旧码!B:B,以前年度!X438)=1</f>
        <v>0</v>
      </c>
      <c r="AX438" s="5" t="b">
        <f t="shared" si="69"/>
        <v>0</v>
      </c>
      <c r="AY438" s="59" t="e">
        <f>IF(((2015-LEFT(AD438,4))*12+12-MID(AD438,5,2)+1)/(Z438*12+AB438)&gt;1,AF438*(1-VLOOKUP(X438,折旧码!B:D,3,FALSE)),AF438*(1-VLOOKUP(X438,折旧码!B:D,3,FALSE))*((2015-LEFT(AD438,4))*12+12-MID(AD438,5,2)+1)/(Z438*12+AB438))</f>
        <v>#VALUE!</v>
      </c>
      <c r="AZ438" s="60" t="e">
        <f t="shared" si="70"/>
        <v>#VALUE!</v>
      </c>
      <c r="BA438" s="5" t="e">
        <f>IF(((2015-LEFT(AD438,4))*12+12-MID(AD438,5,2)+1)/(Z438*12+AB438)&gt;1,0, AF438*(1-VLOOKUP(X438,折旧码!B:D,3,FALSE))*(12/(Z438*12+AB438)))</f>
        <v>#VALUE!</v>
      </c>
      <c r="BB438" s="2" t="e">
        <f t="shared" si="71"/>
        <v>#VALUE!</v>
      </c>
      <c r="BC438" s="2">
        <f t="shared" si="72"/>
        <v>0</v>
      </c>
      <c r="BD438" s="2" t="e">
        <f t="shared" si="73"/>
        <v>#VALUE!</v>
      </c>
      <c r="BE438" s="4" t="e">
        <f t="shared" si="74"/>
        <v>#VALUE!</v>
      </c>
      <c r="BF438" s="56" t="e">
        <f t="shared" si="75"/>
        <v>#VALUE!</v>
      </c>
      <c r="BG438" s="56" t="e">
        <f>IF(BE438="否",0,AF438*(1-VLOOKUP(X438,折旧码!B:D,3,FALSE))/BC438)</f>
        <v>#VALUE!</v>
      </c>
      <c r="BH438" s="56" t="e">
        <f t="shared" si="76"/>
        <v>#VALUE!</v>
      </c>
      <c r="BI438" s="4" t="e">
        <f>IF(OR(BE438="否",BC438&lt;=BD438),ROUND(AF438-ABS(AG438)-ABS(AI438)-AF438*VLOOKUP(X438,折旧码!B:D,3,FALSE),2)=0,ROUND(AF438-ABS(AG438)-ABS(AI438)-AF438*VLOOKUP(X438,折旧码!B:D,3,FALSE),2)&lt;&gt;0)</f>
        <v>#VALUE!</v>
      </c>
      <c r="BJ438" s="4" t="e">
        <f>ROUND(AF438-ABS(AG438)-ABS(AI438)-AF438*VLOOKUP(X438,折旧码!B:D,3,FALSE),2)</f>
        <v>#N/A</v>
      </c>
    </row>
    <row r="439" spans="1:62" ht="17.25" x14ac:dyDescent="0.35">
      <c r="A439" s="3"/>
      <c r="B439" s="3"/>
      <c r="C439" s="3"/>
      <c r="D439" s="3"/>
      <c r="E439" s="3"/>
      <c r="F439" s="3"/>
      <c r="G439" s="3"/>
      <c r="H439" s="3"/>
      <c r="I439" s="6"/>
      <c r="J439" s="6"/>
      <c r="K439" s="6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12"/>
      <c r="AE439" s="12"/>
      <c r="AF439" s="3"/>
      <c r="AG439" s="3"/>
      <c r="AH439" s="3"/>
      <c r="AI439" s="3"/>
      <c r="AJ439" s="3"/>
      <c r="AK439" s="3"/>
      <c r="AL439" s="3"/>
      <c r="AM439" s="3"/>
      <c r="AN439" s="4" t="b">
        <f>COUNTIF(资产分类!B:B,以前年度!A439)=1</f>
        <v>0</v>
      </c>
      <c r="AO439" s="4" t="b">
        <f>COUNTIF(单位编码!C:C,H439)=1</f>
        <v>0</v>
      </c>
      <c r="AP439" s="4" t="e">
        <f t="shared" si="77"/>
        <v>#VALUE!</v>
      </c>
      <c r="AQ439" s="4" t="b">
        <f>COUNTIF(业务范围!B:B,以前年度!L439)=1</f>
        <v>0</v>
      </c>
      <c r="AR439" s="4" t="b">
        <f>COUNTIF(成本中心!B:B,以前年度!M439)=1</f>
        <v>0</v>
      </c>
      <c r="AS439" s="4" t="b">
        <f>COUNTIF(成本中心!B:B,以前年度!N439)=1</f>
        <v>0</v>
      </c>
      <c r="AT439" s="4" t="b">
        <f>COUNTIF(资产状态!B:B,Q439)=1</f>
        <v>0</v>
      </c>
      <c r="AU439" s="4" t="b">
        <f>COUNTIF(资产增加、减少方式!B:C,以前年度!R439)=1</f>
        <v>0</v>
      </c>
      <c r="AV439" s="4" t="b">
        <f t="shared" si="78"/>
        <v>1</v>
      </c>
      <c r="AW439" s="4" t="b">
        <f>COUNTIF(折旧码!B:B,以前年度!X439)=1</f>
        <v>0</v>
      </c>
      <c r="AX439" s="5" t="b">
        <f t="shared" si="69"/>
        <v>0</v>
      </c>
      <c r="AY439" s="59" t="e">
        <f>IF(((2015-LEFT(AD439,4))*12+12-MID(AD439,5,2)+1)/(Z439*12+AB439)&gt;1,AF439*(1-VLOOKUP(X439,折旧码!B:D,3,FALSE)),AF439*(1-VLOOKUP(X439,折旧码!B:D,3,FALSE))*((2015-LEFT(AD439,4))*12+12-MID(AD439,5,2)+1)/(Z439*12+AB439))</f>
        <v>#VALUE!</v>
      </c>
      <c r="AZ439" s="60" t="e">
        <f t="shared" si="70"/>
        <v>#VALUE!</v>
      </c>
      <c r="BA439" s="5" t="e">
        <f>IF(((2015-LEFT(AD439,4))*12+12-MID(AD439,5,2)+1)/(Z439*12+AB439)&gt;1,0, AF439*(1-VLOOKUP(X439,折旧码!B:D,3,FALSE))*(12/(Z439*12+AB439)))</f>
        <v>#VALUE!</v>
      </c>
      <c r="BB439" s="2" t="e">
        <f t="shared" si="71"/>
        <v>#VALUE!</v>
      </c>
      <c r="BC439" s="2">
        <f t="shared" si="72"/>
        <v>0</v>
      </c>
      <c r="BD439" s="2" t="e">
        <f t="shared" si="73"/>
        <v>#VALUE!</v>
      </c>
      <c r="BE439" s="4" t="e">
        <f t="shared" si="74"/>
        <v>#VALUE!</v>
      </c>
      <c r="BF439" s="56" t="e">
        <f t="shared" si="75"/>
        <v>#VALUE!</v>
      </c>
      <c r="BG439" s="56" t="e">
        <f>IF(BE439="否",0,AF439*(1-VLOOKUP(X439,折旧码!B:D,3,FALSE))/BC439)</f>
        <v>#VALUE!</v>
      </c>
      <c r="BH439" s="56" t="e">
        <f t="shared" si="76"/>
        <v>#VALUE!</v>
      </c>
      <c r="BI439" s="4" t="e">
        <f>IF(OR(BE439="否",BC439&lt;=BD439),ROUND(AF439-ABS(AG439)-ABS(AI439)-AF439*VLOOKUP(X439,折旧码!B:D,3,FALSE),2)=0,ROUND(AF439-ABS(AG439)-ABS(AI439)-AF439*VLOOKUP(X439,折旧码!B:D,3,FALSE),2)&lt;&gt;0)</f>
        <v>#VALUE!</v>
      </c>
      <c r="BJ439" s="4" t="e">
        <f>ROUND(AF439-ABS(AG439)-ABS(AI439)-AF439*VLOOKUP(X439,折旧码!B:D,3,FALSE),2)</f>
        <v>#N/A</v>
      </c>
    </row>
    <row r="440" spans="1:62" ht="17.25" x14ac:dyDescent="0.35">
      <c r="A440" s="3"/>
      <c r="B440" s="3"/>
      <c r="C440" s="3"/>
      <c r="D440" s="3"/>
      <c r="E440" s="3"/>
      <c r="F440" s="3"/>
      <c r="G440" s="3"/>
      <c r="H440" s="3"/>
      <c r="I440" s="6"/>
      <c r="J440" s="6"/>
      <c r="K440" s="6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12"/>
      <c r="AE440" s="12"/>
      <c r="AF440" s="3"/>
      <c r="AG440" s="3"/>
      <c r="AH440" s="3"/>
      <c r="AI440" s="3"/>
      <c r="AJ440" s="3"/>
      <c r="AK440" s="3"/>
      <c r="AL440" s="3"/>
      <c r="AM440" s="3"/>
      <c r="AN440" s="4" t="b">
        <f>COUNTIF(资产分类!B:B,以前年度!A440)=1</f>
        <v>0</v>
      </c>
      <c r="AO440" s="4" t="b">
        <f>COUNTIF(单位编码!C:C,H440)=1</f>
        <v>0</v>
      </c>
      <c r="AP440" s="4" t="e">
        <f t="shared" si="77"/>
        <v>#VALUE!</v>
      </c>
      <c r="AQ440" s="4" t="b">
        <f>COUNTIF(业务范围!B:B,以前年度!L440)=1</f>
        <v>0</v>
      </c>
      <c r="AR440" s="4" t="b">
        <f>COUNTIF(成本中心!B:B,以前年度!M440)=1</f>
        <v>0</v>
      </c>
      <c r="AS440" s="4" t="b">
        <f>COUNTIF(成本中心!B:B,以前年度!N440)=1</f>
        <v>0</v>
      </c>
      <c r="AT440" s="4" t="b">
        <f>COUNTIF(资产状态!B:B,Q440)=1</f>
        <v>0</v>
      </c>
      <c r="AU440" s="4" t="b">
        <f>COUNTIF(资产增加、减少方式!B:C,以前年度!R440)=1</f>
        <v>0</v>
      </c>
      <c r="AV440" s="4" t="b">
        <f t="shared" si="78"/>
        <v>1</v>
      </c>
      <c r="AW440" s="4" t="b">
        <f>COUNTIF(折旧码!B:B,以前年度!X440)=1</f>
        <v>0</v>
      </c>
      <c r="AX440" s="5" t="b">
        <f t="shared" si="69"/>
        <v>0</v>
      </c>
      <c r="AY440" s="59" t="e">
        <f>IF(((2015-LEFT(AD440,4))*12+12-MID(AD440,5,2)+1)/(Z440*12+AB440)&gt;1,AF440*(1-VLOOKUP(X440,折旧码!B:D,3,FALSE)),AF440*(1-VLOOKUP(X440,折旧码!B:D,3,FALSE))*((2015-LEFT(AD440,4))*12+12-MID(AD440,5,2)+1)/(Z440*12+AB440))</f>
        <v>#VALUE!</v>
      </c>
      <c r="AZ440" s="60" t="e">
        <f t="shared" si="70"/>
        <v>#VALUE!</v>
      </c>
      <c r="BA440" s="5" t="e">
        <f>IF(((2015-LEFT(AD440,4))*12+12-MID(AD440,5,2)+1)/(Z440*12+AB440)&gt;1,0, AF440*(1-VLOOKUP(X440,折旧码!B:D,3,FALSE))*(12/(Z440*12+AB440)))</f>
        <v>#VALUE!</v>
      </c>
      <c r="BB440" s="2" t="e">
        <f t="shared" si="71"/>
        <v>#VALUE!</v>
      </c>
      <c r="BC440" s="2">
        <f t="shared" si="72"/>
        <v>0</v>
      </c>
      <c r="BD440" s="2" t="e">
        <f t="shared" si="73"/>
        <v>#VALUE!</v>
      </c>
      <c r="BE440" s="4" t="e">
        <f t="shared" si="74"/>
        <v>#VALUE!</v>
      </c>
      <c r="BF440" s="56" t="e">
        <f t="shared" si="75"/>
        <v>#VALUE!</v>
      </c>
      <c r="BG440" s="56" t="e">
        <f>IF(BE440="否",0,AF440*(1-VLOOKUP(X440,折旧码!B:D,3,FALSE))/BC440)</f>
        <v>#VALUE!</v>
      </c>
      <c r="BH440" s="56" t="e">
        <f t="shared" si="76"/>
        <v>#VALUE!</v>
      </c>
      <c r="BI440" s="4" t="e">
        <f>IF(OR(BE440="否",BC440&lt;=BD440),ROUND(AF440-ABS(AG440)-ABS(AI440)-AF440*VLOOKUP(X440,折旧码!B:D,3,FALSE),2)=0,ROUND(AF440-ABS(AG440)-ABS(AI440)-AF440*VLOOKUP(X440,折旧码!B:D,3,FALSE),2)&lt;&gt;0)</f>
        <v>#VALUE!</v>
      </c>
      <c r="BJ440" s="4" t="e">
        <f>ROUND(AF440-ABS(AG440)-ABS(AI440)-AF440*VLOOKUP(X440,折旧码!B:D,3,FALSE),2)</f>
        <v>#N/A</v>
      </c>
    </row>
    <row r="441" spans="1:62" ht="17.25" x14ac:dyDescent="0.35">
      <c r="A441" s="3"/>
      <c r="B441" s="3"/>
      <c r="C441" s="3"/>
      <c r="D441" s="3"/>
      <c r="E441" s="3"/>
      <c r="F441" s="3"/>
      <c r="G441" s="3"/>
      <c r="H441" s="3"/>
      <c r="I441" s="6"/>
      <c r="J441" s="6"/>
      <c r="K441" s="6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12"/>
      <c r="AE441" s="12"/>
      <c r="AF441" s="3"/>
      <c r="AG441" s="3"/>
      <c r="AH441" s="3"/>
      <c r="AI441" s="3"/>
      <c r="AJ441" s="3"/>
      <c r="AK441" s="3"/>
      <c r="AL441" s="3"/>
      <c r="AM441" s="3"/>
      <c r="AN441" s="4" t="b">
        <f>COUNTIF(资产分类!B:B,以前年度!A441)=1</f>
        <v>0</v>
      </c>
      <c r="AO441" s="4" t="b">
        <f>COUNTIF(单位编码!C:C,H441)=1</f>
        <v>0</v>
      </c>
      <c r="AP441" s="4" t="e">
        <f t="shared" si="77"/>
        <v>#VALUE!</v>
      </c>
      <c r="AQ441" s="4" t="b">
        <f>COUNTIF(业务范围!B:B,以前年度!L441)=1</f>
        <v>0</v>
      </c>
      <c r="AR441" s="4" t="b">
        <f>COUNTIF(成本中心!B:B,以前年度!M441)=1</f>
        <v>0</v>
      </c>
      <c r="AS441" s="4" t="b">
        <f>COUNTIF(成本中心!B:B,以前年度!N441)=1</f>
        <v>0</v>
      </c>
      <c r="AT441" s="4" t="b">
        <f>COUNTIF(资产状态!B:B,Q441)=1</f>
        <v>0</v>
      </c>
      <c r="AU441" s="4" t="b">
        <f>COUNTIF(资产增加、减少方式!B:C,以前年度!R441)=1</f>
        <v>0</v>
      </c>
      <c r="AV441" s="4" t="b">
        <f t="shared" si="78"/>
        <v>1</v>
      </c>
      <c r="AW441" s="4" t="b">
        <f>COUNTIF(折旧码!B:B,以前年度!X441)=1</f>
        <v>0</v>
      </c>
      <c r="AX441" s="5" t="b">
        <f t="shared" si="69"/>
        <v>0</v>
      </c>
      <c r="AY441" s="59" t="e">
        <f>IF(((2015-LEFT(AD441,4))*12+12-MID(AD441,5,2)+1)/(Z441*12+AB441)&gt;1,AF441*(1-VLOOKUP(X441,折旧码!B:D,3,FALSE)),AF441*(1-VLOOKUP(X441,折旧码!B:D,3,FALSE))*((2015-LEFT(AD441,4))*12+12-MID(AD441,5,2)+1)/(Z441*12+AB441))</f>
        <v>#VALUE!</v>
      </c>
      <c r="AZ441" s="60" t="e">
        <f t="shared" si="70"/>
        <v>#VALUE!</v>
      </c>
      <c r="BA441" s="5" t="e">
        <f>IF(((2015-LEFT(AD441,4))*12+12-MID(AD441,5,2)+1)/(Z441*12+AB441)&gt;1,0, AF441*(1-VLOOKUP(X441,折旧码!B:D,3,FALSE))*(12/(Z441*12+AB441)))</f>
        <v>#VALUE!</v>
      </c>
      <c r="BB441" s="2" t="e">
        <f t="shared" si="71"/>
        <v>#VALUE!</v>
      </c>
      <c r="BC441" s="2">
        <f t="shared" si="72"/>
        <v>0</v>
      </c>
      <c r="BD441" s="2" t="e">
        <f t="shared" si="73"/>
        <v>#VALUE!</v>
      </c>
      <c r="BE441" s="4" t="e">
        <f t="shared" si="74"/>
        <v>#VALUE!</v>
      </c>
      <c r="BF441" s="56" t="e">
        <f t="shared" si="75"/>
        <v>#VALUE!</v>
      </c>
      <c r="BG441" s="56" t="e">
        <f>IF(BE441="否",0,AF441*(1-VLOOKUP(X441,折旧码!B:D,3,FALSE))/BC441)</f>
        <v>#VALUE!</v>
      </c>
      <c r="BH441" s="56" t="e">
        <f t="shared" si="76"/>
        <v>#VALUE!</v>
      </c>
      <c r="BI441" s="4" t="e">
        <f>IF(OR(BE441="否",BC441&lt;=BD441),ROUND(AF441-ABS(AG441)-ABS(AI441)-AF441*VLOOKUP(X441,折旧码!B:D,3,FALSE),2)=0,ROUND(AF441-ABS(AG441)-ABS(AI441)-AF441*VLOOKUP(X441,折旧码!B:D,3,FALSE),2)&lt;&gt;0)</f>
        <v>#VALUE!</v>
      </c>
      <c r="BJ441" s="4" t="e">
        <f>ROUND(AF441-ABS(AG441)-ABS(AI441)-AF441*VLOOKUP(X441,折旧码!B:D,3,FALSE),2)</f>
        <v>#N/A</v>
      </c>
    </row>
    <row r="442" spans="1:62" ht="17.25" x14ac:dyDescent="0.35">
      <c r="A442" s="3"/>
      <c r="B442" s="3"/>
      <c r="C442" s="3"/>
      <c r="D442" s="3"/>
      <c r="E442" s="3"/>
      <c r="F442" s="3"/>
      <c r="G442" s="3"/>
      <c r="H442" s="3"/>
      <c r="I442" s="6"/>
      <c r="J442" s="6"/>
      <c r="K442" s="6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12"/>
      <c r="AE442" s="12"/>
      <c r="AF442" s="3"/>
      <c r="AG442" s="3"/>
      <c r="AH442" s="3"/>
      <c r="AI442" s="3"/>
      <c r="AJ442" s="3"/>
      <c r="AK442" s="3"/>
      <c r="AL442" s="3"/>
      <c r="AM442" s="3"/>
      <c r="AN442" s="4" t="b">
        <f>COUNTIF(资产分类!B:B,以前年度!A442)=1</f>
        <v>0</v>
      </c>
      <c r="AO442" s="4" t="b">
        <f>COUNTIF(单位编码!C:C,H442)=1</f>
        <v>0</v>
      </c>
      <c r="AP442" s="4" t="e">
        <f t="shared" si="77"/>
        <v>#VALUE!</v>
      </c>
      <c r="AQ442" s="4" t="b">
        <f>COUNTIF(业务范围!B:B,以前年度!L442)=1</f>
        <v>0</v>
      </c>
      <c r="AR442" s="4" t="b">
        <f>COUNTIF(成本中心!B:B,以前年度!M442)=1</f>
        <v>0</v>
      </c>
      <c r="AS442" s="4" t="b">
        <f>COUNTIF(成本中心!B:B,以前年度!N442)=1</f>
        <v>0</v>
      </c>
      <c r="AT442" s="4" t="b">
        <f>COUNTIF(资产状态!B:B,Q442)=1</f>
        <v>0</v>
      </c>
      <c r="AU442" s="4" t="b">
        <f>COUNTIF(资产增加、减少方式!B:C,以前年度!R442)=1</f>
        <v>0</v>
      </c>
      <c r="AV442" s="4" t="b">
        <f t="shared" si="78"/>
        <v>1</v>
      </c>
      <c r="AW442" s="4" t="b">
        <f>COUNTIF(折旧码!B:B,以前年度!X442)=1</f>
        <v>0</v>
      </c>
      <c r="AX442" s="5" t="b">
        <f t="shared" si="69"/>
        <v>0</v>
      </c>
      <c r="AY442" s="59" t="e">
        <f>IF(((2015-LEFT(AD442,4))*12+12-MID(AD442,5,2)+1)/(Z442*12+AB442)&gt;1,AF442*(1-VLOOKUP(X442,折旧码!B:D,3,FALSE)),AF442*(1-VLOOKUP(X442,折旧码!B:D,3,FALSE))*((2015-LEFT(AD442,4))*12+12-MID(AD442,5,2)+1)/(Z442*12+AB442))</f>
        <v>#VALUE!</v>
      </c>
      <c r="AZ442" s="60" t="e">
        <f t="shared" si="70"/>
        <v>#VALUE!</v>
      </c>
      <c r="BA442" s="5" t="e">
        <f>IF(((2015-LEFT(AD442,4))*12+12-MID(AD442,5,2)+1)/(Z442*12+AB442)&gt;1,0, AF442*(1-VLOOKUP(X442,折旧码!B:D,3,FALSE))*(12/(Z442*12+AB442)))</f>
        <v>#VALUE!</v>
      </c>
      <c r="BB442" s="2" t="e">
        <f t="shared" si="71"/>
        <v>#VALUE!</v>
      </c>
      <c r="BC442" s="2">
        <f t="shared" si="72"/>
        <v>0</v>
      </c>
      <c r="BD442" s="2" t="e">
        <f t="shared" si="73"/>
        <v>#VALUE!</v>
      </c>
      <c r="BE442" s="4" t="e">
        <f t="shared" si="74"/>
        <v>#VALUE!</v>
      </c>
      <c r="BF442" s="56" t="e">
        <f t="shared" si="75"/>
        <v>#VALUE!</v>
      </c>
      <c r="BG442" s="56" t="e">
        <f>IF(BE442="否",0,AF442*(1-VLOOKUP(X442,折旧码!B:D,3,FALSE))/BC442)</f>
        <v>#VALUE!</v>
      </c>
      <c r="BH442" s="56" t="e">
        <f t="shared" si="76"/>
        <v>#VALUE!</v>
      </c>
      <c r="BI442" s="4" t="e">
        <f>IF(OR(BE442="否",BC442&lt;=BD442),ROUND(AF442-ABS(AG442)-ABS(AI442)-AF442*VLOOKUP(X442,折旧码!B:D,3,FALSE),2)=0,ROUND(AF442-ABS(AG442)-ABS(AI442)-AF442*VLOOKUP(X442,折旧码!B:D,3,FALSE),2)&lt;&gt;0)</f>
        <v>#VALUE!</v>
      </c>
      <c r="BJ442" s="4" t="e">
        <f>ROUND(AF442-ABS(AG442)-ABS(AI442)-AF442*VLOOKUP(X442,折旧码!B:D,3,FALSE),2)</f>
        <v>#N/A</v>
      </c>
    </row>
    <row r="443" spans="1:62" ht="17.25" x14ac:dyDescent="0.35">
      <c r="A443" s="3"/>
      <c r="B443" s="3"/>
      <c r="C443" s="3"/>
      <c r="D443" s="3"/>
      <c r="E443" s="3"/>
      <c r="F443" s="3"/>
      <c r="G443" s="3"/>
      <c r="H443" s="3"/>
      <c r="I443" s="6"/>
      <c r="J443" s="6"/>
      <c r="K443" s="6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12"/>
      <c r="AE443" s="12"/>
      <c r="AF443" s="3"/>
      <c r="AG443" s="3"/>
      <c r="AH443" s="3"/>
      <c r="AI443" s="3"/>
      <c r="AJ443" s="3"/>
      <c r="AK443" s="3"/>
      <c r="AL443" s="3"/>
      <c r="AM443" s="3"/>
      <c r="AN443" s="4" t="b">
        <f>COUNTIF(资产分类!B:B,以前年度!A443)=1</f>
        <v>0</v>
      </c>
      <c r="AO443" s="4" t="b">
        <f>COUNTIF(单位编码!C:C,H443)=1</f>
        <v>0</v>
      </c>
      <c r="AP443" s="4" t="e">
        <f t="shared" si="77"/>
        <v>#VALUE!</v>
      </c>
      <c r="AQ443" s="4" t="b">
        <f>COUNTIF(业务范围!B:B,以前年度!L443)=1</f>
        <v>0</v>
      </c>
      <c r="AR443" s="4" t="b">
        <f>COUNTIF(成本中心!B:B,以前年度!M443)=1</f>
        <v>0</v>
      </c>
      <c r="AS443" s="4" t="b">
        <f>COUNTIF(成本中心!B:B,以前年度!N443)=1</f>
        <v>0</v>
      </c>
      <c r="AT443" s="4" t="b">
        <f>COUNTIF(资产状态!B:B,Q443)=1</f>
        <v>0</v>
      </c>
      <c r="AU443" s="4" t="b">
        <f>COUNTIF(资产增加、减少方式!B:C,以前年度!R443)=1</f>
        <v>0</v>
      </c>
      <c r="AV443" s="4" t="b">
        <f t="shared" si="78"/>
        <v>1</v>
      </c>
      <c r="AW443" s="4" t="b">
        <f>COUNTIF(折旧码!B:B,以前年度!X443)=1</f>
        <v>0</v>
      </c>
      <c r="AX443" s="5" t="b">
        <f t="shared" si="69"/>
        <v>0</v>
      </c>
      <c r="AY443" s="59" t="e">
        <f>IF(((2015-LEFT(AD443,4))*12+12-MID(AD443,5,2)+1)/(Z443*12+AB443)&gt;1,AF443*(1-VLOOKUP(X443,折旧码!B:D,3,FALSE)),AF443*(1-VLOOKUP(X443,折旧码!B:D,3,FALSE))*((2015-LEFT(AD443,4))*12+12-MID(AD443,5,2)+1)/(Z443*12+AB443))</f>
        <v>#VALUE!</v>
      </c>
      <c r="AZ443" s="60" t="e">
        <f t="shared" si="70"/>
        <v>#VALUE!</v>
      </c>
      <c r="BA443" s="5" t="e">
        <f>IF(((2015-LEFT(AD443,4))*12+12-MID(AD443,5,2)+1)/(Z443*12+AB443)&gt;1,0, AF443*(1-VLOOKUP(X443,折旧码!B:D,3,FALSE))*(12/(Z443*12+AB443)))</f>
        <v>#VALUE!</v>
      </c>
      <c r="BB443" s="2" t="e">
        <f t="shared" si="71"/>
        <v>#VALUE!</v>
      </c>
      <c r="BC443" s="2">
        <f t="shared" si="72"/>
        <v>0</v>
      </c>
      <c r="BD443" s="2" t="e">
        <f t="shared" si="73"/>
        <v>#VALUE!</v>
      </c>
      <c r="BE443" s="4" t="e">
        <f t="shared" si="74"/>
        <v>#VALUE!</v>
      </c>
      <c r="BF443" s="56" t="e">
        <f t="shared" si="75"/>
        <v>#VALUE!</v>
      </c>
      <c r="BG443" s="56" t="e">
        <f>IF(BE443="否",0,AF443*(1-VLOOKUP(X443,折旧码!B:D,3,FALSE))/BC443)</f>
        <v>#VALUE!</v>
      </c>
      <c r="BH443" s="56" t="e">
        <f t="shared" si="76"/>
        <v>#VALUE!</v>
      </c>
      <c r="BI443" s="4" t="e">
        <f>IF(OR(BE443="否",BC443&lt;=BD443),ROUND(AF443-ABS(AG443)-ABS(AI443)-AF443*VLOOKUP(X443,折旧码!B:D,3,FALSE),2)=0,ROUND(AF443-ABS(AG443)-ABS(AI443)-AF443*VLOOKUP(X443,折旧码!B:D,3,FALSE),2)&lt;&gt;0)</f>
        <v>#VALUE!</v>
      </c>
      <c r="BJ443" s="4" t="e">
        <f>ROUND(AF443-ABS(AG443)-ABS(AI443)-AF443*VLOOKUP(X443,折旧码!B:D,3,FALSE),2)</f>
        <v>#N/A</v>
      </c>
    </row>
    <row r="444" spans="1:62" ht="17.25" x14ac:dyDescent="0.35">
      <c r="A444" s="3"/>
      <c r="B444" s="3"/>
      <c r="C444" s="3"/>
      <c r="D444" s="3"/>
      <c r="E444" s="3"/>
      <c r="F444" s="3"/>
      <c r="G444" s="3"/>
      <c r="H444" s="3"/>
      <c r="I444" s="6"/>
      <c r="J444" s="6"/>
      <c r="K444" s="6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12"/>
      <c r="AE444" s="12"/>
      <c r="AF444" s="3"/>
      <c r="AG444" s="3"/>
      <c r="AH444" s="3"/>
      <c r="AI444" s="3"/>
      <c r="AJ444" s="3"/>
      <c r="AK444" s="3"/>
      <c r="AL444" s="3"/>
      <c r="AM444" s="3"/>
      <c r="AN444" s="4" t="b">
        <f>COUNTIF(资产分类!B:B,以前年度!A444)=1</f>
        <v>0</v>
      </c>
      <c r="AO444" s="4" t="b">
        <f>COUNTIF(单位编码!C:C,H444)=1</f>
        <v>0</v>
      </c>
      <c r="AP444" s="4" t="e">
        <f t="shared" si="77"/>
        <v>#VALUE!</v>
      </c>
      <c r="AQ444" s="4" t="b">
        <f>COUNTIF(业务范围!B:B,以前年度!L444)=1</f>
        <v>0</v>
      </c>
      <c r="AR444" s="4" t="b">
        <f>COUNTIF(成本中心!B:B,以前年度!M444)=1</f>
        <v>0</v>
      </c>
      <c r="AS444" s="4" t="b">
        <f>COUNTIF(成本中心!B:B,以前年度!N444)=1</f>
        <v>0</v>
      </c>
      <c r="AT444" s="4" t="b">
        <f>COUNTIF(资产状态!B:B,Q444)=1</f>
        <v>0</v>
      </c>
      <c r="AU444" s="4" t="b">
        <f>COUNTIF(资产增加、减少方式!B:C,以前年度!R444)=1</f>
        <v>0</v>
      </c>
      <c r="AV444" s="4" t="b">
        <f t="shared" si="78"/>
        <v>1</v>
      </c>
      <c r="AW444" s="4" t="b">
        <f>COUNTIF(折旧码!B:B,以前年度!X444)=1</f>
        <v>0</v>
      </c>
      <c r="AX444" s="5" t="b">
        <f t="shared" si="69"/>
        <v>0</v>
      </c>
      <c r="AY444" s="59" t="e">
        <f>IF(((2015-LEFT(AD444,4))*12+12-MID(AD444,5,2)+1)/(Z444*12+AB444)&gt;1,AF444*(1-VLOOKUP(X444,折旧码!B:D,3,FALSE)),AF444*(1-VLOOKUP(X444,折旧码!B:D,3,FALSE))*((2015-LEFT(AD444,4))*12+12-MID(AD444,5,2)+1)/(Z444*12+AB444))</f>
        <v>#VALUE!</v>
      </c>
      <c r="AZ444" s="60" t="e">
        <f t="shared" si="70"/>
        <v>#VALUE!</v>
      </c>
      <c r="BA444" s="5" t="e">
        <f>IF(((2015-LEFT(AD444,4))*12+12-MID(AD444,5,2)+1)/(Z444*12+AB444)&gt;1,0, AF444*(1-VLOOKUP(X444,折旧码!B:D,3,FALSE))*(12/(Z444*12+AB444)))</f>
        <v>#VALUE!</v>
      </c>
      <c r="BB444" s="2" t="e">
        <f t="shared" si="71"/>
        <v>#VALUE!</v>
      </c>
      <c r="BC444" s="2">
        <f t="shared" si="72"/>
        <v>0</v>
      </c>
      <c r="BD444" s="2" t="e">
        <f t="shared" si="73"/>
        <v>#VALUE!</v>
      </c>
      <c r="BE444" s="4" t="e">
        <f t="shared" si="74"/>
        <v>#VALUE!</v>
      </c>
      <c r="BF444" s="56" t="e">
        <f t="shared" si="75"/>
        <v>#VALUE!</v>
      </c>
      <c r="BG444" s="56" t="e">
        <f>IF(BE444="否",0,AF444*(1-VLOOKUP(X444,折旧码!B:D,3,FALSE))/BC444)</f>
        <v>#VALUE!</v>
      </c>
      <c r="BH444" s="56" t="e">
        <f t="shared" si="76"/>
        <v>#VALUE!</v>
      </c>
      <c r="BI444" s="4" t="e">
        <f>IF(OR(BE444="否",BC444&lt;=BD444),ROUND(AF444-ABS(AG444)-ABS(AI444)-AF444*VLOOKUP(X444,折旧码!B:D,3,FALSE),2)=0,ROUND(AF444-ABS(AG444)-ABS(AI444)-AF444*VLOOKUP(X444,折旧码!B:D,3,FALSE),2)&lt;&gt;0)</f>
        <v>#VALUE!</v>
      </c>
      <c r="BJ444" s="4" t="e">
        <f>ROUND(AF444-ABS(AG444)-ABS(AI444)-AF444*VLOOKUP(X444,折旧码!B:D,3,FALSE),2)</f>
        <v>#N/A</v>
      </c>
    </row>
    <row r="445" spans="1:62" ht="17.25" x14ac:dyDescent="0.35">
      <c r="A445" s="3"/>
      <c r="B445" s="3"/>
      <c r="C445" s="3"/>
      <c r="D445" s="3"/>
      <c r="E445" s="3"/>
      <c r="F445" s="3"/>
      <c r="G445" s="3"/>
      <c r="H445" s="3"/>
      <c r="I445" s="6"/>
      <c r="J445" s="6"/>
      <c r="K445" s="6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12"/>
      <c r="AE445" s="12"/>
      <c r="AF445" s="3"/>
      <c r="AG445" s="3"/>
      <c r="AH445" s="3"/>
      <c r="AI445" s="3"/>
      <c r="AJ445" s="3"/>
      <c r="AK445" s="3"/>
      <c r="AL445" s="3"/>
      <c r="AM445" s="3"/>
      <c r="AN445" s="4" t="b">
        <f>COUNTIF(资产分类!B:B,以前年度!A445)=1</f>
        <v>0</v>
      </c>
      <c r="AO445" s="4" t="b">
        <f>COUNTIF(单位编码!C:C,H445)=1</f>
        <v>0</v>
      </c>
      <c r="AP445" s="4" t="e">
        <f t="shared" si="77"/>
        <v>#VALUE!</v>
      </c>
      <c r="AQ445" s="4" t="b">
        <f>COUNTIF(业务范围!B:B,以前年度!L445)=1</f>
        <v>0</v>
      </c>
      <c r="AR445" s="4" t="b">
        <f>COUNTIF(成本中心!B:B,以前年度!M445)=1</f>
        <v>0</v>
      </c>
      <c r="AS445" s="4" t="b">
        <f>COUNTIF(成本中心!B:B,以前年度!N445)=1</f>
        <v>0</v>
      </c>
      <c r="AT445" s="4" t="b">
        <f>COUNTIF(资产状态!B:B,Q445)=1</f>
        <v>0</v>
      </c>
      <c r="AU445" s="4" t="b">
        <f>COUNTIF(资产增加、减少方式!B:C,以前年度!R445)=1</f>
        <v>0</v>
      </c>
      <c r="AV445" s="4" t="b">
        <f t="shared" si="78"/>
        <v>1</v>
      </c>
      <c r="AW445" s="4" t="b">
        <f>COUNTIF(折旧码!B:B,以前年度!X445)=1</f>
        <v>0</v>
      </c>
      <c r="AX445" s="5" t="b">
        <f t="shared" si="69"/>
        <v>0</v>
      </c>
      <c r="AY445" s="59" t="e">
        <f>IF(((2015-LEFT(AD445,4))*12+12-MID(AD445,5,2)+1)/(Z445*12+AB445)&gt;1,AF445*(1-VLOOKUP(X445,折旧码!B:D,3,FALSE)),AF445*(1-VLOOKUP(X445,折旧码!B:D,3,FALSE))*((2015-LEFT(AD445,4))*12+12-MID(AD445,5,2)+1)/(Z445*12+AB445))</f>
        <v>#VALUE!</v>
      </c>
      <c r="AZ445" s="60" t="e">
        <f t="shared" si="70"/>
        <v>#VALUE!</v>
      </c>
      <c r="BA445" s="5" t="e">
        <f>IF(((2015-LEFT(AD445,4))*12+12-MID(AD445,5,2)+1)/(Z445*12+AB445)&gt;1,0, AF445*(1-VLOOKUP(X445,折旧码!B:D,3,FALSE))*(12/(Z445*12+AB445)))</f>
        <v>#VALUE!</v>
      </c>
      <c r="BB445" s="2" t="e">
        <f t="shared" si="71"/>
        <v>#VALUE!</v>
      </c>
      <c r="BC445" s="2">
        <f t="shared" si="72"/>
        <v>0</v>
      </c>
      <c r="BD445" s="2" t="e">
        <f t="shared" si="73"/>
        <v>#VALUE!</v>
      </c>
      <c r="BE445" s="4" t="e">
        <f t="shared" si="74"/>
        <v>#VALUE!</v>
      </c>
      <c r="BF445" s="56" t="e">
        <f t="shared" si="75"/>
        <v>#VALUE!</v>
      </c>
      <c r="BG445" s="56" t="e">
        <f>IF(BE445="否",0,AF445*(1-VLOOKUP(X445,折旧码!B:D,3,FALSE))/BC445)</f>
        <v>#VALUE!</v>
      </c>
      <c r="BH445" s="56" t="e">
        <f t="shared" si="76"/>
        <v>#VALUE!</v>
      </c>
      <c r="BI445" s="4" t="e">
        <f>IF(OR(BE445="否",BC445&lt;=BD445),ROUND(AF445-ABS(AG445)-ABS(AI445)-AF445*VLOOKUP(X445,折旧码!B:D,3,FALSE),2)=0,ROUND(AF445-ABS(AG445)-ABS(AI445)-AF445*VLOOKUP(X445,折旧码!B:D,3,FALSE),2)&lt;&gt;0)</f>
        <v>#VALUE!</v>
      </c>
      <c r="BJ445" s="4" t="e">
        <f>ROUND(AF445-ABS(AG445)-ABS(AI445)-AF445*VLOOKUP(X445,折旧码!B:D,3,FALSE),2)</f>
        <v>#N/A</v>
      </c>
    </row>
    <row r="446" spans="1:62" ht="17.25" x14ac:dyDescent="0.35">
      <c r="A446" s="3"/>
      <c r="B446" s="3"/>
      <c r="C446" s="3"/>
      <c r="D446" s="3"/>
      <c r="E446" s="3"/>
      <c r="F446" s="3"/>
      <c r="G446" s="3"/>
      <c r="H446" s="3"/>
      <c r="I446" s="6"/>
      <c r="J446" s="6"/>
      <c r="K446" s="6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12"/>
      <c r="AE446" s="12"/>
      <c r="AF446" s="3"/>
      <c r="AG446" s="3"/>
      <c r="AH446" s="3"/>
      <c r="AI446" s="3"/>
      <c r="AJ446" s="3"/>
      <c r="AK446" s="3"/>
      <c r="AL446" s="3"/>
      <c r="AM446" s="3"/>
      <c r="AN446" s="4" t="b">
        <f>COUNTIF(资产分类!B:B,以前年度!A446)=1</f>
        <v>0</v>
      </c>
      <c r="AO446" s="4" t="b">
        <f>COUNTIF(单位编码!C:C,H446)=1</f>
        <v>0</v>
      </c>
      <c r="AP446" s="4" t="e">
        <f t="shared" si="77"/>
        <v>#VALUE!</v>
      </c>
      <c r="AQ446" s="4" t="b">
        <f>COUNTIF(业务范围!B:B,以前年度!L446)=1</f>
        <v>0</v>
      </c>
      <c r="AR446" s="4" t="b">
        <f>COUNTIF(成本中心!B:B,以前年度!M446)=1</f>
        <v>0</v>
      </c>
      <c r="AS446" s="4" t="b">
        <f>COUNTIF(成本中心!B:B,以前年度!N446)=1</f>
        <v>0</v>
      </c>
      <c r="AT446" s="4" t="b">
        <f>COUNTIF(资产状态!B:B,Q446)=1</f>
        <v>0</v>
      </c>
      <c r="AU446" s="4" t="b">
        <f>COUNTIF(资产增加、减少方式!B:C,以前年度!R446)=1</f>
        <v>0</v>
      </c>
      <c r="AV446" s="4" t="b">
        <f t="shared" si="78"/>
        <v>1</v>
      </c>
      <c r="AW446" s="4" t="b">
        <f>COUNTIF(折旧码!B:B,以前年度!X446)=1</f>
        <v>0</v>
      </c>
      <c r="AX446" s="5" t="b">
        <f t="shared" si="69"/>
        <v>0</v>
      </c>
      <c r="AY446" s="59" t="e">
        <f>IF(((2015-LEFT(AD446,4))*12+12-MID(AD446,5,2)+1)/(Z446*12+AB446)&gt;1,AF446*(1-VLOOKUP(X446,折旧码!B:D,3,FALSE)),AF446*(1-VLOOKUP(X446,折旧码!B:D,3,FALSE))*((2015-LEFT(AD446,4))*12+12-MID(AD446,5,2)+1)/(Z446*12+AB446))</f>
        <v>#VALUE!</v>
      </c>
      <c r="AZ446" s="60" t="e">
        <f t="shared" si="70"/>
        <v>#VALUE!</v>
      </c>
      <c r="BA446" s="5" t="e">
        <f>IF(((2015-LEFT(AD446,4))*12+12-MID(AD446,5,2)+1)/(Z446*12+AB446)&gt;1,0, AF446*(1-VLOOKUP(X446,折旧码!B:D,3,FALSE))*(12/(Z446*12+AB446)))</f>
        <v>#VALUE!</v>
      </c>
      <c r="BB446" s="2" t="e">
        <f t="shared" si="71"/>
        <v>#VALUE!</v>
      </c>
      <c r="BC446" s="2">
        <f t="shared" si="72"/>
        <v>0</v>
      </c>
      <c r="BD446" s="2" t="e">
        <f t="shared" si="73"/>
        <v>#VALUE!</v>
      </c>
      <c r="BE446" s="4" t="e">
        <f t="shared" si="74"/>
        <v>#VALUE!</v>
      </c>
      <c r="BF446" s="56" t="e">
        <f t="shared" si="75"/>
        <v>#VALUE!</v>
      </c>
      <c r="BG446" s="56" t="e">
        <f>IF(BE446="否",0,AF446*(1-VLOOKUP(X446,折旧码!B:D,3,FALSE))/BC446)</f>
        <v>#VALUE!</v>
      </c>
      <c r="BH446" s="56" t="e">
        <f t="shared" si="76"/>
        <v>#VALUE!</v>
      </c>
      <c r="BI446" s="4" t="e">
        <f>IF(OR(BE446="否",BC446&lt;=BD446),ROUND(AF446-ABS(AG446)-ABS(AI446)-AF446*VLOOKUP(X446,折旧码!B:D,3,FALSE),2)=0,ROUND(AF446-ABS(AG446)-ABS(AI446)-AF446*VLOOKUP(X446,折旧码!B:D,3,FALSE),2)&lt;&gt;0)</f>
        <v>#VALUE!</v>
      </c>
      <c r="BJ446" s="4" t="e">
        <f>ROUND(AF446-ABS(AG446)-ABS(AI446)-AF446*VLOOKUP(X446,折旧码!B:D,3,FALSE),2)</f>
        <v>#N/A</v>
      </c>
    </row>
    <row r="447" spans="1:62" ht="17.25" x14ac:dyDescent="0.35">
      <c r="A447" s="3"/>
      <c r="B447" s="3"/>
      <c r="C447" s="3"/>
      <c r="D447" s="3"/>
      <c r="E447" s="3"/>
      <c r="F447" s="3"/>
      <c r="G447" s="3"/>
      <c r="H447" s="3"/>
      <c r="I447" s="6"/>
      <c r="J447" s="6"/>
      <c r="K447" s="6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12"/>
      <c r="AE447" s="12"/>
      <c r="AF447" s="3"/>
      <c r="AG447" s="3"/>
      <c r="AH447" s="3"/>
      <c r="AI447" s="3"/>
      <c r="AJ447" s="3"/>
      <c r="AK447" s="3"/>
      <c r="AL447" s="3"/>
      <c r="AM447" s="3"/>
      <c r="AN447" s="4" t="b">
        <f>COUNTIF(资产分类!B:B,以前年度!A447)=1</f>
        <v>0</v>
      </c>
      <c r="AO447" s="4" t="b">
        <f>COUNTIF(单位编码!C:C,H447)=1</f>
        <v>0</v>
      </c>
      <c r="AP447" s="4" t="e">
        <f t="shared" si="77"/>
        <v>#VALUE!</v>
      </c>
      <c r="AQ447" s="4" t="b">
        <f>COUNTIF(业务范围!B:B,以前年度!L447)=1</f>
        <v>0</v>
      </c>
      <c r="AR447" s="4" t="b">
        <f>COUNTIF(成本中心!B:B,以前年度!M447)=1</f>
        <v>0</v>
      </c>
      <c r="AS447" s="4" t="b">
        <f>COUNTIF(成本中心!B:B,以前年度!N447)=1</f>
        <v>0</v>
      </c>
      <c r="AT447" s="4" t="b">
        <f>COUNTIF(资产状态!B:B,Q447)=1</f>
        <v>0</v>
      </c>
      <c r="AU447" s="4" t="b">
        <f>COUNTIF(资产增加、减少方式!B:C,以前年度!R447)=1</f>
        <v>0</v>
      </c>
      <c r="AV447" s="4" t="b">
        <f t="shared" si="78"/>
        <v>1</v>
      </c>
      <c r="AW447" s="4" t="b">
        <f>COUNTIF(折旧码!B:B,以前年度!X447)=1</f>
        <v>0</v>
      </c>
      <c r="AX447" s="5" t="b">
        <f t="shared" si="69"/>
        <v>0</v>
      </c>
      <c r="AY447" s="59" t="e">
        <f>IF(((2015-LEFT(AD447,4))*12+12-MID(AD447,5,2)+1)/(Z447*12+AB447)&gt;1,AF447*(1-VLOOKUP(X447,折旧码!B:D,3,FALSE)),AF447*(1-VLOOKUP(X447,折旧码!B:D,3,FALSE))*((2015-LEFT(AD447,4))*12+12-MID(AD447,5,2)+1)/(Z447*12+AB447))</f>
        <v>#VALUE!</v>
      </c>
      <c r="AZ447" s="60" t="e">
        <f t="shared" si="70"/>
        <v>#VALUE!</v>
      </c>
      <c r="BA447" s="5" t="e">
        <f>IF(((2015-LEFT(AD447,4))*12+12-MID(AD447,5,2)+1)/(Z447*12+AB447)&gt;1,0, AF447*(1-VLOOKUP(X447,折旧码!B:D,3,FALSE))*(12/(Z447*12+AB447)))</f>
        <v>#VALUE!</v>
      </c>
      <c r="BB447" s="2" t="e">
        <f t="shared" si="71"/>
        <v>#VALUE!</v>
      </c>
      <c r="BC447" s="2">
        <f t="shared" si="72"/>
        <v>0</v>
      </c>
      <c r="BD447" s="2" t="e">
        <f t="shared" si="73"/>
        <v>#VALUE!</v>
      </c>
      <c r="BE447" s="4" t="e">
        <f t="shared" si="74"/>
        <v>#VALUE!</v>
      </c>
      <c r="BF447" s="56" t="e">
        <f t="shared" si="75"/>
        <v>#VALUE!</v>
      </c>
      <c r="BG447" s="56" t="e">
        <f>IF(BE447="否",0,AF447*(1-VLOOKUP(X447,折旧码!B:D,3,FALSE))/BC447)</f>
        <v>#VALUE!</v>
      </c>
      <c r="BH447" s="56" t="e">
        <f t="shared" si="76"/>
        <v>#VALUE!</v>
      </c>
      <c r="BI447" s="4" t="e">
        <f>IF(OR(BE447="否",BC447&lt;=BD447),ROUND(AF447-ABS(AG447)-ABS(AI447)-AF447*VLOOKUP(X447,折旧码!B:D,3,FALSE),2)=0,ROUND(AF447-ABS(AG447)-ABS(AI447)-AF447*VLOOKUP(X447,折旧码!B:D,3,FALSE),2)&lt;&gt;0)</f>
        <v>#VALUE!</v>
      </c>
      <c r="BJ447" s="4" t="e">
        <f>ROUND(AF447-ABS(AG447)-ABS(AI447)-AF447*VLOOKUP(X447,折旧码!B:D,3,FALSE),2)</f>
        <v>#N/A</v>
      </c>
    </row>
    <row r="448" spans="1:62" ht="17.25" x14ac:dyDescent="0.35">
      <c r="A448" s="3"/>
      <c r="B448" s="3"/>
      <c r="C448" s="3"/>
      <c r="D448" s="3"/>
      <c r="E448" s="3"/>
      <c r="F448" s="3"/>
      <c r="G448" s="3"/>
      <c r="H448" s="3"/>
      <c r="I448" s="6"/>
      <c r="J448" s="6"/>
      <c r="K448" s="6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12"/>
      <c r="AE448" s="12"/>
      <c r="AF448" s="3"/>
      <c r="AG448" s="3"/>
      <c r="AH448" s="3"/>
      <c r="AI448" s="3"/>
      <c r="AJ448" s="3"/>
      <c r="AK448" s="3"/>
      <c r="AL448" s="3"/>
      <c r="AM448" s="3"/>
      <c r="AN448" s="4" t="b">
        <f>COUNTIF(资产分类!B:B,以前年度!A448)=1</f>
        <v>0</v>
      </c>
      <c r="AO448" s="4" t="b">
        <f>COUNTIF(单位编码!C:C,H448)=1</f>
        <v>0</v>
      </c>
      <c r="AP448" s="4" t="e">
        <f t="shared" si="77"/>
        <v>#VALUE!</v>
      </c>
      <c r="AQ448" s="4" t="b">
        <f>COUNTIF(业务范围!B:B,以前年度!L448)=1</f>
        <v>0</v>
      </c>
      <c r="AR448" s="4" t="b">
        <f>COUNTIF(成本中心!B:B,以前年度!M448)=1</f>
        <v>0</v>
      </c>
      <c r="AS448" s="4" t="b">
        <f>COUNTIF(成本中心!B:B,以前年度!N448)=1</f>
        <v>0</v>
      </c>
      <c r="AT448" s="4" t="b">
        <f>COUNTIF(资产状态!B:B,Q448)=1</f>
        <v>0</v>
      </c>
      <c r="AU448" s="4" t="b">
        <f>COUNTIF(资产增加、减少方式!B:C,以前年度!R448)=1</f>
        <v>0</v>
      </c>
      <c r="AV448" s="4" t="b">
        <f t="shared" si="78"/>
        <v>1</v>
      </c>
      <c r="AW448" s="4" t="b">
        <f>COUNTIF(折旧码!B:B,以前年度!X448)=1</f>
        <v>0</v>
      </c>
      <c r="AX448" s="5" t="b">
        <f t="shared" si="69"/>
        <v>0</v>
      </c>
      <c r="AY448" s="59" t="e">
        <f>IF(((2015-LEFT(AD448,4))*12+12-MID(AD448,5,2)+1)/(Z448*12+AB448)&gt;1,AF448*(1-VLOOKUP(X448,折旧码!B:D,3,FALSE)),AF448*(1-VLOOKUP(X448,折旧码!B:D,3,FALSE))*((2015-LEFT(AD448,4))*12+12-MID(AD448,5,2)+1)/(Z448*12+AB448))</f>
        <v>#VALUE!</v>
      </c>
      <c r="AZ448" s="60" t="e">
        <f t="shared" si="70"/>
        <v>#VALUE!</v>
      </c>
      <c r="BA448" s="5" t="e">
        <f>IF(((2015-LEFT(AD448,4))*12+12-MID(AD448,5,2)+1)/(Z448*12+AB448)&gt;1,0, AF448*(1-VLOOKUP(X448,折旧码!B:D,3,FALSE))*(12/(Z448*12+AB448)))</f>
        <v>#VALUE!</v>
      </c>
      <c r="BB448" s="2" t="e">
        <f t="shared" si="71"/>
        <v>#VALUE!</v>
      </c>
      <c r="BC448" s="2">
        <f t="shared" si="72"/>
        <v>0</v>
      </c>
      <c r="BD448" s="2" t="e">
        <f t="shared" si="73"/>
        <v>#VALUE!</v>
      </c>
      <c r="BE448" s="4" t="e">
        <f t="shared" si="74"/>
        <v>#VALUE!</v>
      </c>
      <c r="BF448" s="56" t="e">
        <f t="shared" si="75"/>
        <v>#VALUE!</v>
      </c>
      <c r="BG448" s="56" t="e">
        <f>IF(BE448="否",0,AF448*(1-VLOOKUP(X448,折旧码!B:D,3,FALSE))/BC448)</f>
        <v>#VALUE!</v>
      </c>
      <c r="BH448" s="56" t="e">
        <f t="shared" si="76"/>
        <v>#VALUE!</v>
      </c>
      <c r="BI448" s="4" t="e">
        <f>IF(OR(BE448="否",BC448&lt;=BD448),ROUND(AF448-ABS(AG448)-ABS(AI448)-AF448*VLOOKUP(X448,折旧码!B:D,3,FALSE),2)=0,ROUND(AF448-ABS(AG448)-ABS(AI448)-AF448*VLOOKUP(X448,折旧码!B:D,3,FALSE),2)&lt;&gt;0)</f>
        <v>#VALUE!</v>
      </c>
      <c r="BJ448" s="4" t="e">
        <f>ROUND(AF448-ABS(AG448)-ABS(AI448)-AF448*VLOOKUP(X448,折旧码!B:D,3,FALSE),2)</f>
        <v>#N/A</v>
      </c>
    </row>
    <row r="449" spans="1:62" ht="17.25" x14ac:dyDescent="0.35">
      <c r="A449" s="3"/>
      <c r="B449" s="3"/>
      <c r="C449" s="3"/>
      <c r="D449" s="3"/>
      <c r="E449" s="3"/>
      <c r="F449" s="3"/>
      <c r="G449" s="3"/>
      <c r="H449" s="3"/>
      <c r="I449" s="6"/>
      <c r="J449" s="6"/>
      <c r="K449" s="6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12"/>
      <c r="AE449" s="12"/>
      <c r="AF449" s="3"/>
      <c r="AG449" s="3"/>
      <c r="AH449" s="3"/>
      <c r="AI449" s="3"/>
      <c r="AJ449" s="3"/>
      <c r="AK449" s="3"/>
      <c r="AL449" s="3"/>
      <c r="AM449" s="3"/>
      <c r="AN449" s="4" t="b">
        <f>COUNTIF(资产分类!B:B,以前年度!A449)=1</f>
        <v>0</v>
      </c>
      <c r="AO449" s="4" t="b">
        <f>COUNTIF(单位编码!C:C,H449)=1</f>
        <v>0</v>
      </c>
      <c r="AP449" s="4" t="e">
        <f t="shared" si="77"/>
        <v>#VALUE!</v>
      </c>
      <c r="AQ449" s="4" t="b">
        <f>COUNTIF(业务范围!B:B,以前年度!L449)=1</f>
        <v>0</v>
      </c>
      <c r="AR449" s="4" t="b">
        <f>COUNTIF(成本中心!B:B,以前年度!M449)=1</f>
        <v>0</v>
      </c>
      <c r="AS449" s="4" t="b">
        <f>COUNTIF(成本中心!B:B,以前年度!N449)=1</f>
        <v>0</v>
      </c>
      <c r="AT449" s="4" t="b">
        <f>COUNTIF(资产状态!B:B,Q449)=1</f>
        <v>0</v>
      </c>
      <c r="AU449" s="4" t="b">
        <f>COUNTIF(资产增加、减少方式!B:C,以前年度!R449)=1</f>
        <v>0</v>
      </c>
      <c r="AV449" s="4" t="b">
        <f t="shared" si="78"/>
        <v>1</v>
      </c>
      <c r="AW449" s="4" t="b">
        <f>COUNTIF(折旧码!B:B,以前年度!X449)=1</f>
        <v>0</v>
      </c>
      <c r="AX449" s="5" t="b">
        <f t="shared" si="69"/>
        <v>0</v>
      </c>
      <c r="AY449" s="59" t="e">
        <f>IF(((2015-LEFT(AD449,4))*12+12-MID(AD449,5,2)+1)/(Z449*12+AB449)&gt;1,AF449*(1-VLOOKUP(X449,折旧码!B:D,3,FALSE)),AF449*(1-VLOOKUP(X449,折旧码!B:D,3,FALSE))*((2015-LEFT(AD449,4))*12+12-MID(AD449,5,2)+1)/(Z449*12+AB449))</f>
        <v>#VALUE!</v>
      </c>
      <c r="AZ449" s="60" t="e">
        <f t="shared" si="70"/>
        <v>#VALUE!</v>
      </c>
      <c r="BA449" s="5" t="e">
        <f>IF(((2015-LEFT(AD449,4))*12+12-MID(AD449,5,2)+1)/(Z449*12+AB449)&gt;1,0, AF449*(1-VLOOKUP(X449,折旧码!B:D,3,FALSE))*(12/(Z449*12+AB449)))</f>
        <v>#VALUE!</v>
      </c>
      <c r="BB449" s="2" t="e">
        <f t="shared" si="71"/>
        <v>#VALUE!</v>
      </c>
      <c r="BC449" s="2">
        <f t="shared" si="72"/>
        <v>0</v>
      </c>
      <c r="BD449" s="2" t="e">
        <f t="shared" si="73"/>
        <v>#VALUE!</v>
      </c>
      <c r="BE449" s="4" t="e">
        <f t="shared" si="74"/>
        <v>#VALUE!</v>
      </c>
      <c r="BF449" s="56" t="e">
        <f t="shared" si="75"/>
        <v>#VALUE!</v>
      </c>
      <c r="BG449" s="56" t="e">
        <f>IF(BE449="否",0,AF449*(1-VLOOKUP(X449,折旧码!B:D,3,FALSE))/BC449)</f>
        <v>#VALUE!</v>
      </c>
      <c r="BH449" s="56" t="e">
        <f t="shared" si="76"/>
        <v>#VALUE!</v>
      </c>
      <c r="BI449" s="4" t="e">
        <f>IF(OR(BE449="否",BC449&lt;=BD449),ROUND(AF449-ABS(AG449)-ABS(AI449)-AF449*VLOOKUP(X449,折旧码!B:D,3,FALSE),2)=0,ROUND(AF449-ABS(AG449)-ABS(AI449)-AF449*VLOOKUP(X449,折旧码!B:D,3,FALSE),2)&lt;&gt;0)</f>
        <v>#VALUE!</v>
      </c>
      <c r="BJ449" s="4" t="e">
        <f>ROUND(AF449-ABS(AG449)-ABS(AI449)-AF449*VLOOKUP(X449,折旧码!B:D,3,FALSE),2)</f>
        <v>#N/A</v>
      </c>
    </row>
    <row r="450" spans="1:62" ht="17.25" x14ac:dyDescent="0.35">
      <c r="A450" s="3"/>
      <c r="B450" s="3"/>
      <c r="C450" s="3"/>
      <c r="D450" s="3"/>
      <c r="E450" s="3"/>
      <c r="F450" s="3"/>
      <c r="G450" s="3"/>
      <c r="H450" s="3"/>
      <c r="I450" s="6"/>
      <c r="J450" s="6"/>
      <c r="K450" s="6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12"/>
      <c r="AE450" s="12"/>
      <c r="AF450" s="3"/>
      <c r="AG450" s="3"/>
      <c r="AH450" s="3"/>
      <c r="AI450" s="3"/>
      <c r="AJ450" s="3"/>
      <c r="AK450" s="3"/>
      <c r="AL450" s="3"/>
      <c r="AM450" s="3"/>
      <c r="AN450" s="4" t="b">
        <f>COUNTIF(资产分类!B:B,以前年度!A450)=1</f>
        <v>0</v>
      </c>
      <c r="AO450" s="4" t="b">
        <f>COUNTIF(单位编码!C:C,H450)=1</f>
        <v>0</v>
      </c>
      <c r="AP450" s="4" t="e">
        <f t="shared" si="77"/>
        <v>#VALUE!</v>
      </c>
      <c r="AQ450" s="4" t="b">
        <f>COUNTIF(业务范围!B:B,以前年度!L450)=1</f>
        <v>0</v>
      </c>
      <c r="AR450" s="4" t="b">
        <f>COUNTIF(成本中心!B:B,以前年度!M450)=1</f>
        <v>0</v>
      </c>
      <c r="AS450" s="4" t="b">
        <f>COUNTIF(成本中心!B:B,以前年度!N450)=1</f>
        <v>0</v>
      </c>
      <c r="AT450" s="4" t="b">
        <f>COUNTIF(资产状态!B:B,Q450)=1</f>
        <v>0</v>
      </c>
      <c r="AU450" s="4" t="b">
        <f>COUNTIF(资产增加、减少方式!B:C,以前年度!R450)=1</f>
        <v>0</v>
      </c>
      <c r="AV450" s="4" t="b">
        <f t="shared" si="78"/>
        <v>1</v>
      </c>
      <c r="AW450" s="4" t="b">
        <f>COUNTIF(折旧码!B:B,以前年度!X450)=1</f>
        <v>0</v>
      </c>
      <c r="AX450" s="5" t="b">
        <f t="shared" si="69"/>
        <v>0</v>
      </c>
      <c r="AY450" s="59" t="e">
        <f>IF(((2015-LEFT(AD450,4))*12+12-MID(AD450,5,2)+1)/(Z450*12+AB450)&gt;1,AF450*(1-VLOOKUP(X450,折旧码!B:D,3,FALSE)),AF450*(1-VLOOKUP(X450,折旧码!B:D,3,FALSE))*((2015-LEFT(AD450,4))*12+12-MID(AD450,5,2)+1)/(Z450*12+AB450))</f>
        <v>#VALUE!</v>
      </c>
      <c r="AZ450" s="60" t="e">
        <f t="shared" si="70"/>
        <v>#VALUE!</v>
      </c>
      <c r="BA450" s="5" t="e">
        <f>IF(((2015-LEFT(AD450,4))*12+12-MID(AD450,5,2)+1)/(Z450*12+AB450)&gt;1,0, AF450*(1-VLOOKUP(X450,折旧码!B:D,3,FALSE))*(12/(Z450*12+AB450)))</f>
        <v>#VALUE!</v>
      </c>
      <c r="BB450" s="2" t="e">
        <f t="shared" si="71"/>
        <v>#VALUE!</v>
      </c>
      <c r="BC450" s="2">
        <f t="shared" si="72"/>
        <v>0</v>
      </c>
      <c r="BD450" s="2" t="e">
        <f t="shared" si="73"/>
        <v>#VALUE!</v>
      </c>
      <c r="BE450" s="4" t="e">
        <f t="shared" si="74"/>
        <v>#VALUE!</v>
      </c>
      <c r="BF450" s="56" t="e">
        <f t="shared" si="75"/>
        <v>#VALUE!</v>
      </c>
      <c r="BG450" s="56" t="e">
        <f>IF(BE450="否",0,AF450*(1-VLOOKUP(X450,折旧码!B:D,3,FALSE))/BC450)</f>
        <v>#VALUE!</v>
      </c>
      <c r="BH450" s="56" t="e">
        <f t="shared" si="76"/>
        <v>#VALUE!</v>
      </c>
      <c r="BI450" s="4" t="e">
        <f>IF(OR(BE450="否",BC450&lt;=BD450),ROUND(AF450-ABS(AG450)-ABS(AI450)-AF450*VLOOKUP(X450,折旧码!B:D,3,FALSE),2)=0,ROUND(AF450-ABS(AG450)-ABS(AI450)-AF450*VLOOKUP(X450,折旧码!B:D,3,FALSE),2)&lt;&gt;0)</f>
        <v>#VALUE!</v>
      </c>
      <c r="BJ450" s="4" t="e">
        <f>ROUND(AF450-ABS(AG450)-ABS(AI450)-AF450*VLOOKUP(X450,折旧码!B:D,3,FALSE),2)</f>
        <v>#N/A</v>
      </c>
    </row>
    <row r="451" spans="1:62" ht="17.25" x14ac:dyDescent="0.35">
      <c r="A451" s="3"/>
      <c r="B451" s="3"/>
      <c r="C451" s="3"/>
      <c r="D451" s="3"/>
      <c r="E451" s="3"/>
      <c r="F451" s="3"/>
      <c r="G451" s="3"/>
      <c r="H451" s="3"/>
      <c r="I451" s="6"/>
      <c r="J451" s="6"/>
      <c r="K451" s="6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12"/>
      <c r="AE451" s="12"/>
      <c r="AF451" s="3"/>
      <c r="AG451" s="3"/>
      <c r="AH451" s="3"/>
      <c r="AI451" s="3"/>
      <c r="AJ451" s="3"/>
      <c r="AK451" s="3"/>
      <c r="AL451" s="3"/>
      <c r="AM451" s="3"/>
      <c r="AN451" s="4" t="b">
        <f>COUNTIF(资产分类!B:B,以前年度!A451)=1</f>
        <v>0</v>
      </c>
      <c r="AO451" s="4" t="b">
        <f>COUNTIF(单位编码!C:C,H451)=1</f>
        <v>0</v>
      </c>
      <c r="AP451" s="4" t="e">
        <f t="shared" si="77"/>
        <v>#VALUE!</v>
      </c>
      <c r="AQ451" s="4" t="b">
        <f>COUNTIF(业务范围!B:B,以前年度!L451)=1</f>
        <v>0</v>
      </c>
      <c r="AR451" s="4" t="b">
        <f>COUNTIF(成本中心!B:B,以前年度!M451)=1</f>
        <v>0</v>
      </c>
      <c r="AS451" s="4" t="b">
        <f>COUNTIF(成本中心!B:B,以前年度!N451)=1</f>
        <v>0</v>
      </c>
      <c r="AT451" s="4" t="b">
        <f>COUNTIF(资产状态!B:B,Q451)=1</f>
        <v>0</v>
      </c>
      <c r="AU451" s="4" t="b">
        <f>COUNTIF(资产增加、减少方式!B:C,以前年度!R451)=1</f>
        <v>0</v>
      </c>
      <c r="AV451" s="4" t="b">
        <f t="shared" si="78"/>
        <v>1</v>
      </c>
      <c r="AW451" s="4" t="b">
        <f>COUNTIF(折旧码!B:B,以前年度!X451)=1</f>
        <v>0</v>
      </c>
      <c r="AX451" s="5" t="b">
        <f t="shared" si="69"/>
        <v>0</v>
      </c>
      <c r="AY451" s="59" t="e">
        <f>IF(((2015-LEFT(AD451,4))*12+12-MID(AD451,5,2)+1)/(Z451*12+AB451)&gt;1,AF451*(1-VLOOKUP(X451,折旧码!B:D,3,FALSE)),AF451*(1-VLOOKUP(X451,折旧码!B:D,3,FALSE))*((2015-LEFT(AD451,4))*12+12-MID(AD451,5,2)+1)/(Z451*12+AB451))</f>
        <v>#VALUE!</v>
      </c>
      <c r="AZ451" s="60" t="e">
        <f t="shared" si="70"/>
        <v>#VALUE!</v>
      </c>
      <c r="BA451" s="5" t="e">
        <f>IF(((2015-LEFT(AD451,4))*12+12-MID(AD451,5,2)+1)/(Z451*12+AB451)&gt;1,0, AF451*(1-VLOOKUP(X451,折旧码!B:D,3,FALSE))*(12/(Z451*12+AB451)))</f>
        <v>#VALUE!</v>
      </c>
      <c r="BB451" s="2" t="e">
        <f t="shared" si="71"/>
        <v>#VALUE!</v>
      </c>
      <c r="BC451" s="2">
        <f t="shared" si="72"/>
        <v>0</v>
      </c>
      <c r="BD451" s="2" t="e">
        <f t="shared" si="73"/>
        <v>#VALUE!</v>
      </c>
      <c r="BE451" s="4" t="e">
        <f t="shared" si="74"/>
        <v>#VALUE!</v>
      </c>
      <c r="BF451" s="56" t="e">
        <f t="shared" si="75"/>
        <v>#VALUE!</v>
      </c>
      <c r="BG451" s="56" t="e">
        <f>IF(BE451="否",0,AF451*(1-VLOOKUP(X451,折旧码!B:D,3,FALSE))/BC451)</f>
        <v>#VALUE!</v>
      </c>
      <c r="BH451" s="56" t="e">
        <f t="shared" si="76"/>
        <v>#VALUE!</v>
      </c>
      <c r="BI451" s="4" t="e">
        <f>IF(OR(BE451="否",BC451&lt;=BD451),ROUND(AF451-ABS(AG451)-ABS(AI451)-AF451*VLOOKUP(X451,折旧码!B:D,3,FALSE),2)=0,ROUND(AF451-ABS(AG451)-ABS(AI451)-AF451*VLOOKUP(X451,折旧码!B:D,3,FALSE),2)&lt;&gt;0)</f>
        <v>#VALUE!</v>
      </c>
      <c r="BJ451" s="4" t="e">
        <f>ROUND(AF451-ABS(AG451)-ABS(AI451)-AF451*VLOOKUP(X451,折旧码!B:D,3,FALSE),2)</f>
        <v>#N/A</v>
      </c>
    </row>
    <row r="452" spans="1:62" ht="17.25" x14ac:dyDescent="0.35">
      <c r="A452" s="3"/>
      <c r="B452" s="3"/>
      <c r="C452" s="3"/>
      <c r="D452" s="3"/>
      <c r="E452" s="3"/>
      <c r="F452" s="3"/>
      <c r="G452" s="3"/>
      <c r="H452" s="3"/>
      <c r="I452" s="6"/>
      <c r="J452" s="6"/>
      <c r="K452" s="6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12"/>
      <c r="AE452" s="12"/>
      <c r="AF452" s="3"/>
      <c r="AG452" s="3"/>
      <c r="AH452" s="3"/>
      <c r="AI452" s="3"/>
      <c r="AJ452" s="3"/>
      <c r="AK452" s="3"/>
      <c r="AL452" s="3"/>
      <c r="AM452" s="3"/>
      <c r="AN452" s="4" t="b">
        <f>COUNTIF(资产分类!B:B,以前年度!A452)=1</f>
        <v>0</v>
      </c>
      <c r="AO452" s="4" t="b">
        <f>COUNTIF(单位编码!C:C,H452)=1</f>
        <v>0</v>
      </c>
      <c r="AP452" s="4" t="e">
        <f t="shared" si="77"/>
        <v>#VALUE!</v>
      </c>
      <c r="AQ452" s="4" t="b">
        <f>COUNTIF(业务范围!B:B,以前年度!L452)=1</f>
        <v>0</v>
      </c>
      <c r="AR452" s="4" t="b">
        <f>COUNTIF(成本中心!B:B,以前年度!M452)=1</f>
        <v>0</v>
      </c>
      <c r="AS452" s="4" t="b">
        <f>COUNTIF(成本中心!B:B,以前年度!N452)=1</f>
        <v>0</v>
      </c>
      <c r="AT452" s="4" t="b">
        <f>COUNTIF(资产状态!B:B,Q452)=1</f>
        <v>0</v>
      </c>
      <c r="AU452" s="4" t="b">
        <f>COUNTIF(资产增加、减少方式!B:C,以前年度!R452)=1</f>
        <v>0</v>
      </c>
      <c r="AV452" s="4" t="b">
        <f t="shared" si="78"/>
        <v>1</v>
      </c>
      <c r="AW452" s="4" t="b">
        <f>COUNTIF(折旧码!B:B,以前年度!X452)=1</f>
        <v>0</v>
      </c>
      <c r="AX452" s="5" t="b">
        <f t="shared" ref="AX452:AX515" si="79">AND(AND(LEN(I452)=8,IFERROR(FIND("/",I452),0)=0),AND(LEN(J452)=8,IFERROR(FIND("/",J452),0)=0),AND(LEN(K452)=8,IFERROR(FIND("/",K452),0)=0),AND(LEN(AD452)=8,IFERROR(FIND("/",AD452),0)=0),AND(LEN(AE452)=8,IFERROR(FIND("/",AE452),0)=0))</f>
        <v>0</v>
      </c>
      <c r="AY452" s="59" t="e">
        <f>IF(((2015-LEFT(AD452,4))*12+12-MID(AD452,5,2)+1)/(Z452*12+AB452)&gt;1,AF452*(1-VLOOKUP(X452,折旧码!B:D,3,FALSE)),AF452*(1-VLOOKUP(X452,折旧码!B:D,3,FALSE))*((2015-LEFT(AD452,4))*12+12-MID(AD452,5,2)+1)/(Z452*12+AB452))</f>
        <v>#VALUE!</v>
      </c>
      <c r="AZ452" s="60" t="e">
        <f t="shared" ref="AZ452:AZ515" si="80">AY452+AK452</f>
        <v>#VALUE!</v>
      </c>
      <c r="BA452" s="5" t="e">
        <f>IF(((2015-LEFT(AD452,4))*12+12-MID(AD452,5,2)+1)/(Z452*12+AB452)&gt;1,0, AF452*(1-VLOOKUP(X452,折旧码!B:D,3,FALSE))*(12/(Z452*12+AB452)))</f>
        <v>#VALUE!</v>
      </c>
      <c r="BB452" s="2" t="e">
        <f t="shared" ref="BB452:BB515" si="81">BA452+AM452</f>
        <v>#VALUE!</v>
      </c>
      <c r="BC452" s="2">
        <f t="shared" ref="BC452:BC515" si="82">Z452*12+AB452</f>
        <v>0</v>
      </c>
      <c r="BD452" s="2" t="e">
        <f t="shared" ref="BD452:BD515" si="83">(2015-LEFT(AD452,4))*12+(12-MID(AD452,5,2))+1+11</f>
        <v>#VALUE!</v>
      </c>
      <c r="BE452" s="4" t="e">
        <f t="shared" ref="BE452:BE515" si="84">IF(BD452-BC452&gt;12,"否","是")</f>
        <v>#VALUE!</v>
      </c>
      <c r="BF452" s="56" t="e">
        <f t="shared" ref="BF452:BF515" si="85">ABS(IF(BE452="否",0,IF(BC452&gt;=BD452,AI452/11,AI452/(BC452-BD452+11))))</f>
        <v>#VALUE!</v>
      </c>
      <c r="BG452" s="56" t="e">
        <f>IF(BE452="否",0,AF452*(1-VLOOKUP(X452,折旧码!B:D,3,FALSE))/BC452)</f>
        <v>#VALUE!</v>
      </c>
      <c r="BH452" s="56" t="e">
        <f t="shared" ref="BH452:BH515" si="86">BG452-BF452</f>
        <v>#VALUE!</v>
      </c>
      <c r="BI452" s="4" t="e">
        <f>IF(OR(BE452="否",BC452&lt;=BD452),ROUND(AF452-ABS(AG452)-ABS(AI452)-AF452*VLOOKUP(X452,折旧码!B:D,3,FALSE),2)=0,ROUND(AF452-ABS(AG452)-ABS(AI452)-AF452*VLOOKUP(X452,折旧码!B:D,3,FALSE),2)&lt;&gt;0)</f>
        <v>#VALUE!</v>
      </c>
      <c r="BJ452" s="4" t="e">
        <f>ROUND(AF452-ABS(AG452)-ABS(AI452)-AF452*VLOOKUP(X452,折旧码!B:D,3,FALSE),2)</f>
        <v>#N/A</v>
      </c>
    </row>
    <row r="453" spans="1:62" ht="17.25" x14ac:dyDescent="0.35">
      <c r="A453" s="3"/>
      <c r="B453" s="3"/>
      <c r="C453" s="3"/>
      <c r="D453" s="3"/>
      <c r="E453" s="3"/>
      <c r="F453" s="3"/>
      <c r="G453" s="3"/>
      <c r="H453" s="3"/>
      <c r="I453" s="6"/>
      <c r="J453" s="6"/>
      <c r="K453" s="6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12"/>
      <c r="AE453" s="12"/>
      <c r="AF453" s="3"/>
      <c r="AG453" s="3"/>
      <c r="AH453" s="3"/>
      <c r="AI453" s="3"/>
      <c r="AJ453" s="3"/>
      <c r="AK453" s="3"/>
      <c r="AL453" s="3"/>
      <c r="AM453" s="3"/>
      <c r="AN453" s="4" t="b">
        <f>COUNTIF(资产分类!B:B,以前年度!A453)=1</f>
        <v>0</v>
      </c>
      <c r="AO453" s="4" t="b">
        <f>COUNTIF(单位编码!C:C,H453)=1</f>
        <v>0</v>
      </c>
      <c r="AP453" s="4" t="e">
        <f t="shared" si="77"/>
        <v>#VALUE!</v>
      </c>
      <c r="AQ453" s="4" t="b">
        <f>COUNTIF(业务范围!B:B,以前年度!L453)=1</f>
        <v>0</v>
      </c>
      <c r="AR453" s="4" t="b">
        <f>COUNTIF(成本中心!B:B,以前年度!M453)=1</f>
        <v>0</v>
      </c>
      <c r="AS453" s="4" t="b">
        <f>COUNTIF(成本中心!B:B,以前年度!N453)=1</f>
        <v>0</v>
      </c>
      <c r="AT453" s="4" t="b">
        <f>COUNTIF(资产状态!B:B,Q453)=1</f>
        <v>0</v>
      </c>
      <c r="AU453" s="4" t="b">
        <f>COUNTIF(资产增加、减少方式!B:C,以前年度!R453)=1</f>
        <v>0</v>
      </c>
      <c r="AV453" s="4" t="b">
        <f t="shared" si="78"/>
        <v>1</v>
      </c>
      <c r="AW453" s="4" t="b">
        <f>COUNTIF(折旧码!B:B,以前年度!X453)=1</f>
        <v>0</v>
      </c>
      <c r="AX453" s="5" t="b">
        <f t="shared" si="79"/>
        <v>0</v>
      </c>
      <c r="AY453" s="59" t="e">
        <f>IF(((2015-LEFT(AD453,4))*12+12-MID(AD453,5,2)+1)/(Z453*12+AB453)&gt;1,AF453*(1-VLOOKUP(X453,折旧码!B:D,3,FALSE)),AF453*(1-VLOOKUP(X453,折旧码!B:D,3,FALSE))*((2015-LEFT(AD453,4))*12+12-MID(AD453,5,2)+1)/(Z453*12+AB453))</f>
        <v>#VALUE!</v>
      </c>
      <c r="AZ453" s="60" t="e">
        <f t="shared" si="80"/>
        <v>#VALUE!</v>
      </c>
      <c r="BA453" s="5" t="e">
        <f>IF(((2015-LEFT(AD453,4))*12+12-MID(AD453,5,2)+1)/(Z453*12+AB453)&gt;1,0, AF453*(1-VLOOKUP(X453,折旧码!B:D,3,FALSE))*(12/(Z453*12+AB453)))</f>
        <v>#VALUE!</v>
      </c>
      <c r="BB453" s="2" t="e">
        <f t="shared" si="81"/>
        <v>#VALUE!</v>
      </c>
      <c r="BC453" s="2">
        <f t="shared" si="82"/>
        <v>0</v>
      </c>
      <c r="BD453" s="2" t="e">
        <f t="shared" si="83"/>
        <v>#VALUE!</v>
      </c>
      <c r="BE453" s="4" t="e">
        <f t="shared" si="84"/>
        <v>#VALUE!</v>
      </c>
      <c r="BF453" s="56" t="e">
        <f t="shared" si="85"/>
        <v>#VALUE!</v>
      </c>
      <c r="BG453" s="56" t="e">
        <f>IF(BE453="否",0,AF453*(1-VLOOKUP(X453,折旧码!B:D,3,FALSE))/BC453)</f>
        <v>#VALUE!</v>
      </c>
      <c r="BH453" s="56" t="e">
        <f t="shared" si="86"/>
        <v>#VALUE!</v>
      </c>
      <c r="BI453" s="4" t="e">
        <f>IF(OR(BE453="否",BC453&lt;=BD453),ROUND(AF453-ABS(AG453)-ABS(AI453)-AF453*VLOOKUP(X453,折旧码!B:D,3,FALSE),2)=0,ROUND(AF453-ABS(AG453)-ABS(AI453)-AF453*VLOOKUP(X453,折旧码!B:D,3,FALSE),2)&lt;&gt;0)</f>
        <v>#VALUE!</v>
      </c>
      <c r="BJ453" s="4" t="e">
        <f>ROUND(AF453-ABS(AG453)-ABS(AI453)-AF453*VLOOKUP(X453,折旧码!B:D,3,FALSE),2)</f>
        <v>#N/A</v>
      </c>
    </row>
    <row r="454" spans="1:62" ht="17.25" x14ac:dyDescent="0.35">
      <c r="A454" s="3"/>
      <c r="B454" s="3"/>
      <c r="C454" s="3"/>
      <c r="D454" s="3"/>
      <c r="E454" s="3"/>
      <c r="F454" s="3"/>
      <c r="G454" s="3"/>
      <c r="H454" s="3"/>
      <c r="I454" s="6"/>
      <c r="J454" s="6"/>
      <c r="K454" s="6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12"/>
      <c r="AE454" s="12"/>
      <c r="AF454" s="3"/>
      <c r="AG454" s="3"/>
      <c r="AH454" s="3"/>
      <c r="AI454" s="3"/>
      <c r="AJ454" s="3"/>
      <c r="AK454" s="3"/>
      <c r="AL454" s="3"/>
      <c r="AM454" s="3"/>
      <c r="AN454" s="4" t="b">
        <f>COUNTIF(资产分类!B:B,以前年度!A454)=1</f>
        <v>0</v>
      </c>
      <c r="AO454" s="4" t="b">
        <f>COUNTIF(单位编码!C:C,H454)=1</f>
        <v>0</v>
      </c>
      <c r="AP454" s="4" t="e">
        <f t="shared" si="77"/>
        <v>#VALUE!</v>
      </c>
      <c r="AQ454" s="4" t="b">
        <f>COUNTIF(业务范围!B:B,以前年度!L454)=1</f>
        <v>0</v>
      </c>
      <c r="AR454" s="4" t="b">
        <f>COUNTIF(成本中心!B:B,以前年度!M454)=1</f>
        <v>0</v>
      </c>
      <c r="AS454" s="4" t="b">
        <f>COUNTIF(成本中心!B:B,以前年度!N454)=1</f>
        <v>0</v>
      </c>
      <c r="AT454" s="4" t="b">
        <f>COUNTIF(资产状态!B:B,Q454)=1</f>
        <v>0</v>
      </c>
      <c r="AU454" s="4" t="b">
        <f>COUNTIF(资产增加、减少方式!B:C,以前年度!R454)=1</f>
        <v>0</v>
      </c>
      <c r="AV454" s="4" t="b">
        <f t="shared" si="78"/>
        <v>1</v>
      </c>
      <c r="AW454" s="4" t="b">
        <f>COUNTIF(折旧码!B:B,以前年度!X454)=1</f>
        <v>0</v>
      </c>
      <c r="AX454" s="5" t="b">
        <f t="shared" si="79"/>
        <v>0</v>
      </c>
      <c r="AY454" s="59" t="e">
        <f>IF(((2015-LEFT(AD454,4))*12+12-MID(AD454,5,2)+1)/(Z454*12+AB454)&gt;1,AF454*(1-VLOOKUP(X454,折旧码!B:D,3,FALSE)),AF454*(1-VLOOKUP(X454,折旧码!B:D,3,FALSE))*((2015-LEFT(AD454,4))*12+12-MID(AD454,5,2)+1)/(Z454*12+AB454))</f>
        <v>#VALUE!</v>
      </c>
      <c r="AZ454" s="60" t="e">
        <f t="shared" si="80"/>
        <v>#VALUE!</v>
      </c>
      <c r="BA454" s="5" t="e">
        <f>IF(((2015-LEFT(AD454,4))*12+12-MID(AD454,5,2)+1)/(Z454*12+AB454)&gt;1,0, AF454*(1-VLOOKUP(X454,折旧码!B:D,3,FALSE))*(12/(Z454*12+AB454)))</f>
        <v>#VALUE!</v>
      </c>
      <c r="BB454" s="2" t="e">
        <f t="shared" si="81"/>
        <v>#VALUE!</v>
      </c>
      <c r="BC454" s="2">
        <f t="shared" si="82"/>
        <v>0</v>
      </c>
      <c r="BD454" s="2" t="e">
        <f t="shared" si="83"/>
        <v>#VALUE!</v>
      </c>
      <c r="BE454" s="4" t="e">
        <f t="shared" si="84"/>
        <v>#VALUE!</v>
      </c>
      <c r="BF454" s="56" t="e">
        <f t="shared" si="85"/>
        <v>#VALUE!</v>
      </c>
      <c r="BG454" s="56" t="e">
        <f>IF(BE454="否",0,AF454*(1-VLOOKUP(X454,折旧码!B:D,3,FALSE))/BC454)</f>
        <v>#VALUE!</v>
      </c>
      <c r="BH454" s="56" t="e">
        <f t="shared" si="86"/>
        <v>#VALUE!</v>
      </c>
      <c r="BI454" s="4" t="e">
        <f>IF(OR(BE454="否",BC454&lt;=BD454),ROUND(AF454-ABS(AG454)-ABS(AI454)-AF454*VLOOKUP(X454,折旧码!B:D,3,FALSE),2)=0,ROUND(AF454-ABS(AG454)-ABS(AI454)-AF454*VLOOKUP(X454,折旧码!B:D,3,FALSE),2)&lt;&gt;0)</f>
        <v>#VALUE!</v>
      </c>
      <c r="BJ454" s="4" t="e">
        <f>ROUND(AF454-ABS(AG454)-ABS(AI454)-AF454*VLOOKUP(X454,折旧码!B:D,3,FALSE),2)</f>
        <v>#N/A</v>
      </c>
    </row>
    <row r="455" spans="1:62" ht="17.25" x14ac:dyDescent="0.35">
      <c r="A455" s="3"/>
      <c r="B455" s="3"/>
      <c r="C455" s="3"/>
      <c r="D455" s="3"/>
      <c r="E455" s="3"/>
      <c r="F455" s="3"/>
      <c r="G455" s="3"/>
      <c r="H455" s="3"/>
      <c r="I455" s="6"/>
      <c r="J455" s="6"/>
      <c r="K455" s="6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12"/>
      <c r="AE455" s="12"/>
      <c r="AF455" s="3"/>
      <c r="AG455" s="3"/>
      <c r="AH455" s="3"/>
      <c r="AI455" s="3"/>
      <c r="AJ455" s="3"/>
      <c r="AK455" s="3"/>
      <c r="AL455" s="3"/>
      <c r="AM455" s="3"/>
      <c r="AN455" s="4" t="b">
        <f>COUNTIF(资产分类!B:B,以前年度!A455)=1</f>
        <v>0</v>
      </c>
      <c r="AO455" s="4" t="b">
        <f>COUNTIF(单位编码!C:C,H455)=1</f>
        <v>0</v>
      </c>
      <c r="AP455" s="4" t="e">
        <f t="shared" si="77"/>
        <v>#VALUE!</v>
      </c>
      <c r="AQ455" s="4" t="b">
        <f>COUNTIF(业务范围!B:B,以前年度!L455)=1</f>
        <v>0</v>
      </c>
      <c r="AR455" s="4" t="b">
        <f>COUNTIF(成本中心!B:B,以前年度!M455)=1</f>
        <v>0</v>
      </c>
      <c r="AS455" s="4" t="b">
        <f>COUNTIF(成本中心!B:B,以前年度!N455)=1</f>
        <v>0</v>
      </c>
      <c r="AT455" s="4" t="b">
        <f>COUNTIF(资产状态!B:B,Q455)=1</f>
        <v>0</v>
      </c>
      <c r="AU455" s="4" t="b">
        <f>COUNTIF(资产增加、减少方式!B:C,以前年度!R455)=1</f>
        <v>0</v>
      </c>
      <c r="AV455" s="4" t="b">
        <f t="shared" si="78"/>
        <v>1</v>
      </c>
      <c r="AW455" s="4" t="b">
        <f>COUNTIF(折旧码!B:B,以前年度!X455)=1</f>
        <v>0</v>
      </c>
      <c r="AX455" s="5" t="b">
        <f t="shared" si="79"/>
        <v>0</v>
      </c>
      <c r="AY455" s="59" t="e">
        <f>IF(((2015-LEFT(AD455,4))*12+12-MID(AD455,5,2)+1)/(Z455*12+AB455)&gt;1,AF455*(1-VLOOKUP(X455,折旧码!B:D,3,FALSE)),AF455*(1-VLOOKUP(X455,折旧码!B:D,3,FALSE))*((2015-LEFT(AD455,4))*12+12-MID(AD455,5,2)+1)/(Z455*12+AB455))</f>
        <v>#VALUE!</v>
      </c>
      <c r="AZ455" s="60" t="e">
        <f t="shared" si="80"/>
        <v>#VALUE!</v>
      </c>
      <c r="BA455" s="5" t="e">
        <f>IF(((2015-LEFT(AD455,4))*12+12-MID(AD455,5,2)+1)/(Z455*12+AB455)&gt;1,0, AF455*(1-VLOOKUP(X455,折旧码!B:D,3,FALSE))*(12/(Z455*12+AB455)))</f>
        <v>#VALUE!</v>
      </c>
      <c r="BB455" s="2" t="e">
        <f t="shared" si="81"/>
        <v>#VALUE!</v>
      </c>
      <c r="BC455" s="2">
        <f t="shared" si="82"/>
        <v>0</v>
      </c>
      <c r="BD455" s="2" t="e">
        <f t="shared" si="83"/>
        <v>#VALUE!</v>
      </c>
      <c r="BE455" s="4" t="e">
        <f t="shared" si="84"/>
        <v>#VALUE!</v>
      </c>
      <c r="BF455" s="56" t="e">
        <f t="shared" si="85"/>
        <v>#VALUE!</v>
      </c>
      <c r="BG455" s="56" t="e">
        <f>IF(BE455="否",0,AF455*(1-VLOOKUP(X455,折旧码!B:D,3,FALSE))/BC455)</f>
        <v>#VALUE!</v>
      </c>
      <c r="BH455" s="56" t="e">
        <f t="shared" si="86"/>
        <v>#VALUE!</v>
      </c>
      <c r="BI455" s="4" t="e">
        <f>IF(OR(BE455="否",BC455&lt;=BD455),ROUND(AF455-ABS(AG455)-ABS(AI455)-AF455*VLOOKUP(X455,折旧码!B:D,3,FALSE),2)=0,ROUND(AF455-ABS(AG455)-ABS(AI455)-AF455*VLOOKUP(X455,折旧码!B:D,3,FALSE),2)&lt;&gt;0)</f>
        <v>#VALUE!</v>
      </c>
      <c r="BJ455" s="4" t="e">
        <f>ROUND(AF455-ABS(AG455)-ABS(AI455)-AF455*VLOOKUP(X455,折旧码!B:D,3,FALSE),2)</f>
        <v>#N/A</v>
      </c>
    </row>
    <row r="456" spans="1:62" ht="17.25" x14ac:dyDescent="0.35">
      <c r="A456" s="3"/>
      <c r="B456" s="3"/>
      <c r="C456" s="3"/>
      <c r="D456" s="3"/>
      <c r="E456" s="3"/>
      <c r="F456" s="3"/>
      <c r="G456" s="3"/>
      <c r="H456" s="3"/>
      <c r="I456" s="6"/>
      <c r="J456" s="6"/>
      <c r="K456" s="6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12"/>
      <c r="AE456" s="12"/>
      <c r="AF456" s="3"/>
      <c r="AG456" s="3"/>
      <c r="AH456" s="3"/>
      <c r="AI456" s="3"/>
      <c r="AJ456" s="3"/>
      <c r="AK456" s="3"/>
      <c r="AL456" s="3"/>
      <c r="AM456" s="3"/>
      <c r="AN456" s="4" t="b">
        <f>COUNTIF(资产分类!B:B,以前年度!A456)=1</f>
        <v>0</v>
      </c>
      <c r="AO456" s="4" t="b">
        <f>COUNTIF(单位编码!C:C,H456)=1</f>
        <v>0</v>
      </c>
      <c r="AP456" s="4" t="e">
        <f t="shared" si="77"/>
        <v>#VALUE!</v>
      </c>
      <c r="AQ456" s="4" t="b">
        <f>COUNTIF(业务范围!B:B,以前年度!L456)=1</f>
        <v>0</v>
      </c>
      <c r="AR456" s="4" t="b">
        <f>COUNTIF(成本中心!B:B,以前年度!M456)=1</f>
        <v>0</v>
      </c>
      <c r="AS456" s="4" t="b">
        <f>COUNTIF(成本中心!B:B,以前年度!N456)=1</f>
        <v>0</v>
      </c>
      <c r="AT456" s="4" t="b">
        <f>COUNTIF(资产状态!B:B,Q456)=1</f>
        <v>0</v>
      </c>
      <c r="AU456" s="4" t="b">
        <f>COUNTIF(资产增加、减少方式!B:C,以前年度!R456)=1</f>
        <v>0</v>
      </c>
      <c r="AV456" s="4" t="b">
        <f t="shared" si="78"/>
        <v>1</v>
      </c>
      <c r="AW456" s="4" t="b">
        <f>COUNTIF(折旧码!B:B,以前年度!X456)=1</f>
        <v>0</v>
      </c>
      <c r="AX456" s="5" t="b">
        <f t="shared" si="79"/>
        <v>0</v>
      </c>
      <c r="AY456" s="59" t="e">
        <f>IF(((2015-LEFT(AD456,4))*12+12-MID(AD456,5,2)+1)/(Z456*12+AB456)&gt;1,AF456*(1-VLOOKUP(X456,折旧码!B:D,3,FALSE)),AF456*(1-VLOOKUP(X456,折旧码!B:D,3,FALSE))*((2015-LEFT(AD456,4))*12+12-MID(AD456,5,2)+1)/(Z456*12+AB456))</f>
        <v>#VALUE!</v>
      </c>
      <c r="AZ456" s="60" t="e">
        <f t="shared" si="80"/>
        <v>#VALUE!</v>
      </c>
      <c r="BA456" s="5" t="e">
        <f>IF(((2015-LEFT(AD456,4))*12+12-MID(AD456,5,2)+1)/(Z456*12+AB456)&gt;1,0, AF456*(1-VLOOKUP(X456,折旧码!B:D,3,FALSE))*(12/(Z456*12+AB456)))</f>
        <v>#VALUE!</v>
      </c>
      <c r="BB456" s="2" t="e">
        <f t="shared" si="81"/>
        <v>#VALUE!</v>
      </c>
      <c r="BC456" s="2">
        <f t="shared" si="82"/>
        <v>0</v>
      </c>
      <c r="BD456" s="2" t="e">
        <f t="shared" si="83"/>
        <v>#VALUE!</v>
      </c>
      <c r="BE456" s="4" t="e">
        <f t="shared" si="84"/>
        <v>#VALUE!</v>
      </c>
      <c r="BF456" s="56" t="e">
        <f t="shared" si="85"/>
        <v>#VALUE!</v>
      </c>
      <c r="BG456" s="56" t="e">
        <f>IF(BE456="否",0,AF456*(1-VLOOKUP(X456,折旧码!B:D,3,FALSE))/BC456)</f>
        <v>#VALUE!</v>
      </c>
      <c r="BH456" s="56" t="e">
        <f t="shared" si="86"/>
        <v>#VALUE!</v>
      </c>
      <c r="BI456" s="4" t="e">
        <f>IF(OR(BE456="否",BC456&lt;=BD456),ROUND(AF456-ABS(AG456)-ABS(AI456)-AF456*VLOOKUP(X456,折旧码!B:D,3,FALSE),2)=0,ROUND(AF456-ABS(AG456)-ABS(AI456)-AF456*VLOOKUP(X456,折旧码!B:D,3,FALSE),2)&lt;&gt;0)</f>
        <v>#VALUE!</v>
      </c>
      <c r="BJ456" s="4" t="e">
        <f>ROUND(AF456-ABS(AG456)-ABS(AI456)-AF456*VLOOKUP(X456,折旧码!B:D,3,FALSE),2)</f>
        <v>#N/A</v>
      </c>
    </row>
    <row r="457" spans="1:62" ht="17.25" x14ac:dyDescent="0.35">
      <c r="A457" s="3"/>
      <c r="B457" s="3"/>
      <c r="C457" s="3"/>
      <c r="D457" s="3"/>
      <c r="E457" s="3"/>
      <c r="F457" s="3"/>
      <c r="G457" s="3"/>
      <c r="H457" s="3"/>
      <c r="I457" s="6"/>
      <c r="J457" s="6"/>
      <c r="K457" s="6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12"/>
      <c r="AE457" s="12"/>
      <c r="AF457" s="3"/>
      <c r="AG457" s="3"/>
      <c r="AH457" s="3"/>
      <c r="AI457" s="3"/>
      <c r="AJ457" s="3"/>
      <c r="AK457" s="3"/>
      <c r="AL457" s="3"/>
      <c r="AM457" s="3"/>
      <c r="AN457" s="4" t="b">
        <f>COUNTIF(资产分类!B:B,以前年度!A457)=1</f>
        <v>0</v>
      </c>
      <c r="AO457" s="4" t="b">
        <f>COUNTIF(单位编码!C:C,H457)=1</f>
        <v>0</v>
      </c>
      <c r="AP457" s="4" t="e">
        <f t="shared" si="77"/>
        <v>#VALUE!</v>
      </c>
      <c r="AQ457" s="4" t="b">
        <f>COUNTIF(业务范围!B:B,以前年度!L457)=1</f>
        <v>0</v>
      </c>
      <c r="AR457" s="4" t="b">
        <f>COUNTIF(成本中心!B:B,以前年度!M457)=1</f>
        <v>0</v>
      </c>
      <c r="AS457" s="4" t="b">
        <f>COUNTIF(成本中心!B:B,以前年度!N457)=1</f>
        <v>0</v>
      </c>
      <c r="AT457" s="4" t="b">
        <f>COUNTIF(资产状态!B:B,Q457)=1</f>
        <v>0</v>
      </c>
      <c r="AU457" s="4" t="b">
        <f>COUNTIF(资产增加、减少方式!B:C,以前年度!R457)=1</f>
        <v>0</v>
      </c>
      <c r="AV457" s="4" t="b">
        <f t="shared" si="78"/>
        <v>1</v>
      </c>
      <c r="AW457" s="4" t="b">
        <f>COUNTIF(折旧码!B:B,以前年度!X457)=1</f>
        <v>0</v>
      </c>
      <c r="AX457" s="5" t="b">
        <f t="shared" si="79"/>
        <v>0</v>
      </c>
      <c r="AY457" s="59" t="e">
        <f>IF(((2015-LEFT(AD457,4))*12+12-MID(AD457,5,2)+1)/(Z457*12+AB457)&gt;1,AF457*(1-VLOOKUP(X457,折旧码!B:D,3,FALSE)),AF457*(1-VLOOKUP(X457,折旧码!B:D,3,FALSE))*((2015-LEFT(AD457,4))*12+12-MID(AD457,5,2)+1)/(Z457*12+AB457))</f>
        <v>#VALUE!</v>
      </c>
      <c r="AZ457" s="60" t="e">
        <f t="shared" si="80"/>
        <v>#VALUE!</v>
      </c>
      <c r="BA457" s="5" t="e">
        <f>IF(((2015-LEFT(AD457,4))*12+12-MID(AD457,5,2)+1)/(Z457*12+AB457)&gt;1,0, AF457*(1-VLOOKUP(X457,折旧码!B:D,3,FALSE))*(12/(Z457*12+AB457)))</f>
        <v>#VALUE!</v>
      </c>
      <c r="BB457" s="2" t="e">
        <f t="shared" si="81"/>
        <v>#VALUE!</v>
      </c>
      <c r="BC457" s="2">
        <f t="shared" si="82"/>
        <v>0</v>
      </c>
      <c r="BD457" s="2" t="e">
        <f t="shared" si="83"/>
        <v>#VALUE!</v>
      </c>
      <c r="BE457" s="4" t="e">
        <f t="shared" si="84"/>
        <v>#VALUE!</v>
      </c>
      <c r="BF457" s="56" t="e">
        <f t="shared" si="85"/>
        <v>#VALUE!</v>
      </c>
      <c r="BG457" s="56" t="e">
        <f>IF(BE457="否",0,AF457*(1-VLOOKUP(X457,折旧码!B:D,3,FALSE))/BC457)</f>
        <v>#VALUE!</v>
      </c>
      <c r="BH457" s="56" t="e">
        <f t="shared" si="86"/>
        <v>#VALUE!</v>
      </c>
      <c r="BI457" s="4" t="e">
        <f>IF(OR(BE457="否",BC457&lt;=BD457),ROUND(AF457-ABS(AG457)-ABS(AI457)-AF457*VLOOKUP(X457,折旧码!B:D,3,FALSE),2)=0,ROUND(AF457-ABS(AG457)-ABS(AI457)-AF457*VLOOKUP(X457,折旧码!B:D,3,FALSE),2)&lt;&gt;0)</f>
        <v>#VALUE!</v>
      </c>
      <c r="BJ457" s="4" t="e">
        <f>ROUND(AF457-ABS(AG457)-ABS(AI457)-AF457*VLOOKUP(X457,折旧码!B:D,3,FALSE),2)</f>
        <v>#N/A</v>
      </c>
    </row>
    <row r="458" spans="1:62" ht="17.25" x14ac:dyDescent="0.35">
      <c r="A458" s="3"/>
      <c r="B458" s="3"/>
      <c r="C458" s="3"/>
      <c r="D458" s="3"/>
      <c r="E458" s="3"/>
      <c r="F458" s="3"/>
      <c r="G458" s="3"/>
      <c r="H458" s="3"/>
      <c r="I458" s="6"/>
      <c r="J458" s="6"/>
      <c r="K458" s="6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12"/>
      <c r="AE458" s="12"/>
      <c r="AF458" s="3"/>
      <c r="AG458" s="3"/>
      <c r="AH458" s="3"/>
      <c r="AI458" s="3"/>
      <c r="AJ458" s="3"/>
      <c r="AK458" s="3"/>
      <c r="AL458" s="3"/>
      <c r="AM458" s="3"/>
      <c r="AN458" s="4" t="b">
        <f>COUNTIF(资产分类!B:B,以前年度!A458)=1</f>
        <v>0</v>
      </c>
      <c r="AO458" s="4" t="b">
        <f>COUNTIF(单位编码!C:C,H458)=1</f>
        <v>0</v>
      </c>
      <c r="AP458" s="4" t="e">
        <f t="shared" si="77"/>
        <v>#VALUE!</v>
      </c>
      <c r="AQ458" s="4" t="b">
        <f>COUNTIF(业务范围!B:B,以前年度!L458)=1</f>
        <v>0</v>
      </c>
      <c r="AR458" s="4" t="b">
        <f>COUNTIF(成本中心!B:B,以前年度!M458)=1</f>
        <v>0</v>
      </c>
      <c r="AS458" s="4" t="b">
        <f>COUNTIF(成本中心!B:B,以前年度!N458)=1</f>
        <v>0</v>
      </c>
      <c r="AT458" s="4" t="b">
        <f>COUNTIF(资产状态!B:B,Q458)=1</f>
        <v>0</v>
      </c>
      <c r="AU458" s="4" t="b">
        <f>COUNTIF(资产增加、减少方式!B:C,以前年度!R458)=1</f>
        <v>0</v>
      </c>
      <c r="AV458" s="4" t="b">
        <f t="shared" si="78"/>
        <v>1</v>
      </c>
      <c r="AW458" s="4" t="b">
        <f>COUNTIF(折旧码!B:B,以前年度!X458)=1</f>
        <v>0</v>
      </c>
      <c r="AX458" s="5" t="b">
        <f t="shared" si="79"/>
        <v>0</v>
      </c>
      <c r="AY458" s="59" t="e">
        <f>IF(((2015-LEFT(AD458,4))*12+12-MID(AD458,5,2)+1)/(Z458*12+AB458)&gt;1,AF458*(1-VLOOKUP(X458,折旧码!B:D,3,FALSE)),AF458*(1-VLOOKUP(X458,折旧码!B:D,3,FALSE))*((2015-LEFT(AD458,4))*12+12-MID(AD458,5,2)+1)/(Z458*12+AB458))</f>
        <v>#VALUE!</v>
      </c>
      <c r="AZ458" s="60" t="e">
        <f t="shared" si="80"/>
        <v>#VALUE!</v>
      </c>
      <c r="BA458" s="5" t="e">
        <f>IF(((2015-LEFT(AD458,4))*12+12-MID(AD458,5,2)+1)/(Z458*12+AB458)&gt;1,0, AF458*(1-VLOOKUP(X458,折旧码!B:D,3,FALSE))*(12/(Z458*12+AB458)))</f>
        <v>#VALUE!</v>
      </c>
      <c r="BB458" s="2" t="e">
        <f t="shared" si="81"/>
        <v>#VALUE!</v>
      </c>
      <c r="BC458" s="2">
        <f t="shared" si="82"/>
        <v>0</v>
      </c>
      <c r="BD458" s="2" t="e">
        <f t="shared" si="83"/>
        <v>#VALUE!</v>
      </c>
      <c r="BE458" s="4" t="e">
        <f t="shared" si="84"/>
        <v>#VALUE!</v>
      </c>
      <c r="BF458" s="56" t="e">
        <f t="shared" si="85"/>
        <v>#VALUE!</v>
      </c>
      <c r="BG458" s="56" t="e">
        <f>IF(BE458="否",0,AF458*(1-VLOOKUP(X458,折旧码!B:D,3,FALSE))/BC458)</f>
        <v>#VALUE!</v>
      </c>
      <c r="BH458" s="56" t="e">
        <f t="shared" si="86"/>
        <v>#VALUE!</v>
      </c>
      <c r="BI458" s="4" t="e">
        <f>IF(OR(BE458="否",BC458&lt;=BD458),ROUND(AF458-ABS(AG458)-ABS(AI458)-AF458*VLOOKUP(X458,折旧码!B:D,3,FALSE),2)=0,ROUND(AF458-ABS(AG458)-ABS(AI458)-AF458*VLOOKUP(X458,折旧码!B:D,3,FALSE),2)&lt;&gt;0)</f>
        <v>#VALUE!</v>
      </c>
      <c r="BJ458" s="4" t="e">
        <f>ROUND(AF458-ABS(AG458)-ABS(AI458)-AF458*VLOOKUP(X458,折旧码!B:D,3,FALSE),2)</f>
        <v>#N/A</v>
      </c>
    </row>
    <row r="459" spans="1:62" ht="17.25" x14ac:dyDescent="0.35">
      <c r="A459" s="3"/>
      <c r="B459" s="3"/>
      <c r="C459" s="3"/>
      <c r="D459" s="3"/>
      <c r="E459" s="3"/>
      <c r="F459" s="3"/>
      <c r="G459" s="3"/>
      <c r="H459" s="3"/>
      <c r="I459" s="6"/>
      <c r="J459" s="6"/>
      <c r="K459" s="6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12"/>
      <c r="AE459" s="12"/>
      <c r="AF459" s="3"/>
      <c r="AG459" s="3"/>
      <c r="AH459" s="3"/>
      <c r="AI459" s="3"/>
      <c r="AJ459" s="3"/>
      <c r="AK459" s="3"/>
      <c r="AL459" s="3"/>
      <c r="AM459" s="3"/>
      <c r="AN459" s="4" t="b">
        <f>COUNTIF(资产分类!B:B,以前年度!A459)=1</f>
        <v>0</v>
      </c>
      <c r="AO459" s="4" t="b">
        <f>COUNTIF(单位编码!C:C,H459)=1</f>
        <v>0</v>
      </c>
      <c r="AP459" s="4" t="e">
        <f t="shared" si="77"/>
        <v>#VALUE!</v>
      </c>
      <c r="AQ459" s="4" t="b">
        <f>COUNTIF(业务范围!B:B,以前年度!L459)=1</f>
        <v>0</v>
      </c>
      <c r="AR459" s="4" t="b">
        <f>COUNTIF(成本中心!B:B,以前年度!M459)=1</f>
        <v>0</v>
      </c>
      <c r="AS459" s="4" t="b">
        <f>COUNTIF(成本中心!B:B,以前年度!N459)=1</f>
        <v>0</v>
      </c>
      <c r="AT459" s="4" t="b">
        <f>COUNTIF(资产状态!B:B,Q459)=1</f>
        <v>0</v>
      </c>
      <c r="AU459" s="4" t="b">
        <f>COUNTIF(资产增加、减少方式!B:C,以前年度!R459)=1</f>
        <v>0</v>
      </c>
      <c r="AV459" s="4" t="b">
        <f t="shared" si="78"/>
        <v>1</v>
      </c>
      <c r="AW459" s="4" t="b">
        <f>COUNTIF(折旧码!B:B,以前年度!X459)=1</f>
        <v>0</v>
      </c>
      <c r="AX459" s="5" t="b">
        <f t="shared" si="79"/>
        <v>0</v>
      </c>
      <c r="AY459" s="59" t="e">
        <f>IF(((2015-LEFT(AD459,4))*12+12-MID(AD459,5,2)+1)/(Z459*12+AB459)&gt;1,AF459*(1-VLOOKUP(X459,折旧码!B:D,3,FALSE)),AF459*(1-VLOOKUP(X459,折旧码!B:D,3,FALSE))*((2015-LEFT(AD459,4))*12+12-MID(AD459,5,2)+1)/(Z459*12+AB459))</f>
        <v>#VALUE!</v>
      </c>
      <c r="AZ459" s="60" t="e">
        <f t="shared" si="80"/>
        <v>#VALUE!</v>
      </c>
      <c r="BA459" s="5" t="e">
        <f>IF(((2015-LEFT(AD459,4))*12+12-MID(AD459,5,2)+1)/(Z459*12+AB459)&gt;1,0, AF459*(1-VLOOKUP(X459,折旧码!B:D,3,FALSE))*(12/(Z459*12+AB459)))</f>
        <v>#VALUE!</v>
      </c>
      <c r="BB459" s="2" t="e">
        <f t="shared" si="81"/>
        <v>#VALUE!</v>
      </c>
      <c r="BC459" s="2">
        <f t="shared" si="82"/>
        <v>0</v>
      </c>
      <c r="BD459" s="2" t="e">
        <f t="shared" si="83"/>
        <v>#VALUE!</v>
      </c>
      <c r="BE459" s="4" t="e">
        <f t="shared" si="84"/>
        <v>#VALUE!</v>
      </c>
      <c r="BF459" s="56" t="e">
        <f t="shared" si="85"/>
        <v>#VALUE!</v>
      </c>
      <c r="BG459" s="56" t="e">
        <f>IF(BE459="否",0,AF459*(1-VLOOKUP(X459,折旧码!B:D,3,FALSE))/BC459)</f>
        <v>#VALUE!</v>
      </c>
      <c r="BH459" s="56" t="e">
        <f t="shared" si="86"/>
        <v>#VALUE!</v>
      </c>
      <c r="BI459" s="4" t="e">
        <f>IF(OR(BE459="否",BC459&lt;=BD459),ROUND(AF459-ABS(AG459)-ABS(AI459)-AF459*VLOOKUP(X459,折旧码!B:D,3,FALSE),2)=0,ROUND(AF459-ABS(AG459)-ABS(AI459)-AF459*VLOOKUP(X459,折旧码!B:D,3,FALSE),2)&lt;&gt;0)</f>
        <v>#VALUE!</v>
      </c>
      <c r="BJ459" s="4" t="e">
        <f>ROUND(AF459-ABS(AG459)-ABS(AI459)-AF459*VLOOKUP(X459,折旧码!B:D,3,FALSE),2)</f>
        <v>#N/A</v>
      </c>
    </row>
    <row r="460" spans="1:62" ht="17.25" x14ac:dyDescent="0.35">
      <c r="A460" s="3"/>
      <c r="B460" s="3"/>
      <c r="C460" s="3"/>
      <c r="D460" s="3"/>
      <c r="E460" s="3"/>
      <c r="F460" s="3"/>
      <c r="G460" s="3"/>
      <c r="H460" s="3"/>
      <c r="I460" s="6"/>
      <c r="J460" s="6"/>
      <c r="K460" s="6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12"/>
      <c r="AE460" s="12"/>
      <c r="AF460" s="3"/>
      <c r="AG460" s="3"/>
      <c r="AH460" s="3"/>
      <c r="AI460" s="3"/>
      <c r="AJ460" s="3"/>
      <c r="AK460" s="3"/>
      <c r="AL460" s="3"/>
      <c r="AM460" s="3"/>
      <c r="AN460" s="4" t="b">
        <f>COUNTIF(资产分类!B:B,以前年度!A460)=1</f>
        <v>0</v>
      </c>
      <c r="AO460" s="4" t="b">
        <f>COUNTIF(单位编码!C:C,H460)=1</f>
        <v>0</v>
      </c>
      <c r="AP460" s="4" t="e">
        <f t="shared" si="77"/>
        <v>#VALUE!</v>
      </c>
      <c r="AQ460" s="4" t="b">
        <f>COUNTIF(业务范围!B:B,以前年度!L460)=1</f>
        <v>0</v>
      </c>
      <c r="AR460" s="4" t="b">
        <f>COUNTIF(成本中心!B:B,以前年度!M460)=1</f>
        <v>0</v>
      </c>
      <c r="AS460" s="4" t="b">
        <f>COUNTIF(成本中心!B:B,以前年度!N460)=1</f>
        <v>0</v>
      </c>
      <c r="AT460" s="4" t="b">
        <f>COUNTIF(资产状态!B:B,Q460)=1</f>
        <v>0</v>
      </c>
      <c r="AU460" s="4" t="b">
        <f>COUNTIF(资产增加、减少方式!B:C,以前年度!R460)=1</f>
        <v>0</v>
      </c>
      <c r="AV460" s="4" t="b">
        <f t="shared" si="78"/>
        <v>1</v>
      </c>
      <c r="AW460" s="4" t="b">
        <f>COUNTIF(折旧码!B:B,以前年度!X460)=1</f>
        <v>0</v>
      </c>
      <c r="AX460" s="5" t="b">
        <f t="shared" si="79"/>
        <v>0</v>
      </c>
      <c r="AY460" s="59" t="e">
        <f>IF(((2015-LEFT(AD460,4))*12+12-MID(AD460,5,2)+1)/(Z460*12+AB460)&gt;1,AF460*(1-VLOOKUP(X460,折旧码!B:D,3,FALSE)),AF460*(1-VLOOKUP(X460,折旧码!B:D,3,FALSE))*((2015-LEFT(AD460,4))*12+12-MID(AD460,5,2)+1)/(Z460*12+AB460))</f>
        <v>#VALUE!</v>
      </c>
      <c r="AZ460" s="60" t="e">
        <f t="shared" si="80"/>
        <v>#VALUE!</v>
      </c>
      <c r="BA460" s="5" t="e">
        <f>IF(((2015-LEFT(AD460,4))*12+12-MID(AD460,5,2)+1)/(Z460*12+AB460)&gt;1,0, AF460*(1-VLOOKUP(X460,折旧码!B:D,3,FALSE))*(12/(Z460*12+AB460)))</f>
        <v>#VALUE!</v>
      </c>
      <c r="BB460" s="2" t="e">
        <f t="shared" si="81"/>
        <v>#VALUE!</v>
      </c>
      <c r="BC460" s="2">
        <f t="shared" si="82"/>
        <v>0</v>
      </c>
      <c r="BD460" s="2" t="e">
        <f t="shared" si="83"/>
        <v>#VALUE!</v>
      </c>
      <c r="BE460" s="4" t="e">
        <f t="shared" si="84"/>
        <v>#VALUE!</v>
      </c>
      <c r="BF460" s="56" t="e">
        <f t="shared" si="85"/>
        <v>#VALUE!</v>
      </c>
      <c r="BG460" s="56" t="e">
        <f>IF(BE460="否",0,AF460*(1-VLOOKUP(X460,折旧码!B:D,3,FALSE))/BC460)</f>
        <v>#VALUE!</v>
      </c>
      <c r="BH460" s="56" t="e">
        <f t="shared" si="86"/>
        <v>#VALUE!</v>
      </c>
      <c r="BI460" s="4" t="e">
        <f>IF(OR(BE460="否",BC460&lt;=BD460),ROUND(AF460-ABS(AG460)-ABS(AI460)-AF460*VLOOKUP(X460,折旧码!B:D,3,FALSE),2)=0,ROUND(AF460-ABS(AG460)-ABS(AI460)-AF460*VLOOKUP(X460,折旧码!B:D,3,FALSE),2)&lt;&gt;0)</f>
        <v>#VALUE!</v>
      </c>
      <c r="BJ460" s="4" t="e">
        <f>ROUND(AF460-ABS(AG460)-ABS(AI460)-AF460*VLOOKUP(X460,折旧码!B:D,3,FALSE),2)</f>
        <v>#N/A</v>
      </c>
    </row>
    <row r="461" spans="1:62" ht="17.25" x14ac:dyDescent="0.35">
      <c r="A461" s="3"/>
      <c r="B461" s="3"/>
      <c r="C461" s="3"/>
      <c r="D461" s="3"/>
      <c r="E461" s="3"/>
      <c r="F461" s="3"/>
      <c r="G461" s="3"/>
      <c r="H461" s="3"/>
      <c r="I461" s="6"/>
      <c r="J461" s="6"/>
      <c r="K461" s="6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12"/>
      <c r="AE461" s="12"/>
      <c r="AF461" s="3"/>
      <c r="AG461" s="3"/>
      <c r="AH461" s="3"/>
      <c r="AI461" s="3"/>
      <c r="AJ461" s="3"/>
      <c r="AK461" s="3"/>
      <c r="AL461" s="3"/>
      <c r="AM461" s="3"/>
      <c r="AN461" s="4" t="b">
        <f>COUNTIF(资产分类!B:B,以前年度!A461)=1</f>
        <v>0</v>
      </c>
      <c r="AO461" s="4" t="b">
        <f>COUNTIF(单位编码!C:C,H461)=1</f>
        <v>0</v>
      </c>
      <c r="AP461" s="4" t="e">
        <f t="shared" si="77"/>
        <v>#VALUE!</v>
      </c>
      <c r="AQ461" s="4" t="b">
        <f>COUNTIF(业务范围!B:B,以前年度!L461)=1</f>
        <v>0</v>
      </c>
      <c r="AR461" s="4" t="b">
        <f>COUNTIF(成本中心!B:B,以前年度!M461)=1</f>
        <v>0</v>
      </c>
      <c r="AS461" s="4" t="b">
        <f>COUNTIF(成本中心!B:B,以前年度!N461)=1</f>
        <v>0</v>
      </c>
      <c r="AT461" s="4" t="b">
        <f>COUNTIF(资产状态!B:B,Q461)=1</f>
        <v>0</v>
      </c>
      <c r="AU461" s="4" t="b">
        <f>COUNTIF(资产增加、减少方式!B:C,以前年度!R461)=1</f>
        <v>0</v>
      </c>
      <c r="AV461" s="4" t="b">
        <f t="shared" si="78"/>
        <v>1</v>
      </c>
      <c r="AW461" s="4" t="b">
        <f>COUNTIF(折旧码!B:B,以前年度!X461)=1</f>
        <v>0</v>
      </c>
      <c r="AX461" s="5" t="b">
        <f t="shared" si="79"/>
        <v>0</v>
      </c>
      <c r="AY461" s="59" t="e">
        <f>IF(((2015-LEFT(AD461,4))*12+12-MID(AD461,5,2)+1)/(Z461*12+AB461)&gt;1,AF461*(1-VLOOKUP(X461,折旧码!B:D,3,FALSE)),AF461*(1-VLOOKUP(X461,折旧码!B:D,3,FALSE))*((2015-LEFT(AD461,4))*12+12-MID(AD461,5,2)+1)/(Z461*12+AB461))</f>
        <v>#VALUE!</v>
      </c>
      <c r="AZ461" s="60" t="e">
        <f t="shared" si="80"/>
        <v>#VALUE!</v>
      </c>
      <c r="BA461" s="5" t="e">
        <f>IF(((2015-LEFT(AD461,4))*12+12-MID(AD461,5,2)+1)/(Z461*12+AB461)&gt;1,0, AF461*(1-VLOOKUP(X461,折旧码!B:D,3,FALSE))*(12/(Z461*12+AB461)))</f>
        <v>#VALUE!</v>
      </c>
      <c r="BB461" s="2" t="e">
        <f t="shared" si="81"/>
        <v>#VALUE!</v>
      </c>
      <c r="BC461" s="2">
        <f t="shared" si="82"/>
        <v>0</v>
      </c>
      <c r="BD461" s="2" t="e">
        <f t="shared" si="83"/>
        <v>#VALUE!</v>
      </c>
      <c r="BE461" s="4" t="e">
        <f t="shared" si="84"/>
        <v>#VALUE!</v>
      </c>
      <c r="BF461" s="56" t="e">
        <f t="shared" si="85"/>
        <v>#VALUE!</v>
      </c>
      <c r="BG461" s="56" t="e">
        <f>IF(BE461="否",0,AF461*(1-VLOOKUP(X461,折旧码!B:D,3,FALSE))/BC461)</f>
        <v>#VALUE!</v>
      </c>
      <c r="BH461" s="56" t="e">
        <f t="shared" si="86"/>
        <v>#VALUE!</v>
      </c>
      <c r="BI461" s="4" t="e">
        <f>IF(OR(BE461="否",BC461&lt;=BD461),ROUND(AF461-ABS(AG461)-ABS(AI461)-AF461*VLOOKUP(X461,折旧码!B:D,3,FALSE),2)=0,ROUND(AF461-ABS(AG461)-ABS(AI461)-AF461*VLOOKUP(X461,折旧码!B:D,3,FALSE),2)&lt;&gt;0)</f>
        <v>#VALUE!</v>
      </c>
      <c r="BJ461" s="4" t="e">
        <f>ROUND(AF461-ABS(AG461)-ABS(AI461)-AF461*VLOOKUP(X461,折旧码!B:D,3,FALSE),2)</f>
        <v>#N/A</v>
      </c>
    </row>
    <row r="462" spans="1:62" ht="17.25" x14ac:dyDescent="0.35">
      <c r="A462" s="3"/>
      <c r="B462" s="3"/>
      <c r="C462" s="3"/>
      <c r="D462" s="3"/>
      <c r="E462" s="3"/>
      <c r="F462" s="3"/>
      <c r="G462" s="3"/>
      <c r="H462" s="3"/>
      <c r="I462" s="6"/>
      <c r="J462" s="6"/>
      <c r="K462" s="6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12"/>
      <c r="AE462" s="12"/>
      <c r="AF462" s="3"/>
      <c r="AG462" s="3"/>
      <c r="AH462" s="3"/>
      <c r="AI462" s="3"/>
      <c r="AJ462" s="3"/>
      <c r="AK462" s="3"/>
      <c r="AL462" s="3"/>
      <c r="AM462" s="3"/>
      <c r="AN462" s="4" t="b">
        <f>COUNTIF(资产分类!B:B,以前年度!A462)=1</f>
        <v>0</v>
      </c>
      <c r="AO462" s="4" t="b">
        <f>COUNTIF(单位编码!C:C,H462)=1</f>
        <v>0</v>
      </c>
      <c r="AP462" s="4" t="e">
        <f t="shared" si="77"/>
        <v>#VALUE!</v>
      </c>
      <c r="AQ462" s="4" t="b">
        <f>COUNTIF(业务范围!B:B,以前年度!L462)=1</f>
        <v>0</v>
      </c>
      <c r="AR462" s="4" t="b">
        <f>COUNTIF(成本中心!B:B,以前年度!M462)=1</f>
        <v>0</v>
      </c>
      <c r="AS462" s="4" t="b">
        <f>COUNTIF(成本中心!B:B,以前年度!N462)=1</f>
        <v>0</v>
      </c>
      <c r="AT462" s="4" t="b">
        <f>COUNTIF(资产状态!B:B,Q462)=1</f>
        <v>0</v>
      </c>
      <c r="AU462" s="4" t="b">
        <f>COUNTIF(资产增加、减少方式!B:C,以前年度!R462)=1</f>
        <v>0</v>
      </c>
      <c r="AV462" s="4" t="b">
        <f t="shared" si="78"/>
        <v>1</v>
      </c>
      <c r="AW462" s="4" t="b">
        <f>COUNTIF(折旧码!B:B,以前年度!X462)=1</f>
        <v>0</v>
      </c>
      <c r="AX462" s="5" t="b">
        <f t="shared" si="79"/>
        <v>0</v>
      </c>
      <c r="AY462" s="59" t="e">
        <f>IF(((2015-LEFT(AD462,4))*12+12-MID(AD462,5,2)+1)/(Z462*12+AB462)&gt;1,AF462*(1-VLOOKUP(X462,折旧码!B:D,3,FALSE)),AF462*(1-VLOOKUP(X462,折旧码!B:D,3,FALSE))*((2015-LEFT(AD462,4))*12+12-MID(AD462,5,2)+1)/(Z462*12+AB462))</f>
        <v>#VALUE!</v>
      </c>
      <c r="AZ462" s="60" t="e">
        <f t="shared" si="80"/>
        <v>#VALUE!</v>
      </c>
      <c r="BA462" s="5" t="e">
        <f>IF(((2015-LEFT(AD462,4))*12+12-MID(AD462,5,2)+1)/(Z462*12+AB462)&gt;1,0, AF462*(1-VLOOKUP(X462,折旧码!B:D,3,FALSE))*(12/(Z462*12+AB462)))</f>
        <v>#VALUE!</v>
      </c>
      <c r="BB462" s="2" t="e">
        <f t="shared" si="81"/>
        <v>#VALUE!</v>
      </c>
      <c r="BC462" s="2">
        <f t="shared" si="82"/>
        <v>0</v>
      </c>
      <c r="BD462" s="2" t="e">
        <f t="shared" si="83"/>
        <v>#VALUE!</v>
      </c>
      <c r="BE462" s="4" t="e">
        <f t="shared" si="84"/>
        <v>#VALUE!</v>
      </c>
      <c r="BF462" s="56" t="e">
        <f t="shared" si="85"/>
        <v>#VALUE!</v>
      </c>
      <c r="BG462" s="56" t="e">
        <f>IF(BE462="否",0,AF462*(1-VLOOKUP(X462,折旧码!B:D,3,FALSE))/BC462)</f>
        <v>#VALUE!</v>
      </c>
      <c r="BH462" s="56" t="e">
        <f t="shared" si="86"/>
        <v>#VALUE!</v>
      </c>
      <c r="BI462" s="4" t="e">
        <f>IF(OR(BE462="否",BC462&lt;=BD462),ROUND(AF462-ABS(AG462)-ABS(AI462)-AF462*VLOOKUP(X462,折旧码!B:D,3,FALSE),2)=0,ROUND(AF462-ABS(AG462)-ABS(AI462)-AF462*VLOOKUP(X462,折旧码!B:D,3,FALSE),2)&lt;&gt;0)</f>
        <v>#VALUE!</v>
      </c>
      <c r="BJ462" s="4" t="e">
        <f>ROUND(AF462-ABS(AG462)-ABS(AI462)-AF462*VLOOKUP(X462,折旧码!B:D,3,FALSE),2)</f>
        <v>#N/A</v>
      </c>
    </row>
    <row r="463" spans="1:62" ht="17.25" x14ac:dyDescent="0.35">
      <c r="A463" s="3"/>
      <c r="B463" s="3"/>
      <c r="C463" s="3"/>
      <c r="D463" s="3"/>
      <c r="E463" s="3"/>
      <c r="F463" s="3"/>
      <c r="G463" s="3"/>
      <c r="H463" s="3"/>
      <c r="I463" s="6"/>
      <c r="J463" s="6"/>
      <c r="K463" s="6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12"/>
      <c r="AE463" s="12"/>
      <c r="AF463" s="3"/>
      <c r="AG463" s="3"/>
      <c r="AH463" s="3"/>
      <c r="AI463" s="3"/>
      <c r="AJ463" s="3"/>
      <c r="AK463" s="3"/>
      <c r="AL463" s="3"/>
      <c r="AM463" s="3"/>
      <c r="AN463" s="4" t="b">
        <f>COUNTIF(资产分类!B:B,以前年度!A463)=1</f>
        <v>0</v>
      </c>
      <c r="AO463" s="4" t="b">
        <f>COUNTIF(单位编码!C:C,H463)=1</f>
        <v>0</v>
      </c>
      <c r="AP463" s="4" t="e">
        <f t="shared" si="77"/>
        <v>#VALUE!</v>
      </c>
      <c r="AQ463" s="4" t="b">
        <f>COUNTIF(业务范围!B:B,以前年度!L463)=1</f>
        <v>0</v>
      </c>
      <c r="AR463" s="4" t="b">
        <f>COUNTIF(成本中心!B:B,以前年度!M463)=1</f>
        <v>0</v>
      </c>
      <c r="AS463" s="4" t="b">
        <f>COUNTIF(成本中心!B:B,以前年度!N463)=1</f>
        <v>0</v>
      </c>
      <c r="AT463" s="4" t="b">
        <f>COUNTIF(资产状态!B:B,Q463)=1</f>
        <v>0</v>
      </c>
      <c r="AU463" s="4" t="b">
        <f>COUNTIF(资产增加、减少方式!B:C,以前年度!R463)=1</f>
        <v>0</v>
      </c>
      <c r="AV463" s="4" t="b">
        <f t="shared" si="78"/>
        <v>1</v>
      </c>
      <c r="AW463" s="4" t="b">
        <f>COUNTIF(折旧码!B:B,以前年度!X463)=1</f>
        <v>0</v>
      </c>
      <c r="AX463" s="5" t="b">
        <f t="shared" si="79"/>
        <v>0</v>
      </c>
      <c r="AY463" s="59" t="e">
        <f>IF(((2015-LEFT(AD463,4))*12+12-MID(AD463,5,2)+1)/(Z463*12+AB463)&gt;1,AF463*(1-VLOOKUP(X463,折旧码!B:D,3,FALSE)),AF463*(1-VLOOKUP(X463,折旧码!B:D,3,FALSE))*((2015-LEFT(AD463,4))*12+12-MID(AD463,5,2)+1)/(Z463*12+AB463))</f>
        <v>#VALUE!</v>
      </c>
      <c r="AZ463" s="60" t="e">
        <f t="shared" si="80"/>
        <v>#VALUE!</v>
      </c>
      <c r="BA463" s="5" t="e">
        <f>IF(((2015-LEFT(AD463,4))*12+12-MID(AD463,5,2)+1)/(Z463*12+AB463)&gt;1,0, AF463*(1-VLOOKUP(X463,折旧码!B:D,3,FALSE))*(12/(Z463*12+AB463)))</f>
        <v>#VALUE!</v>
      </c>
      <c r="BB463" s="2" t="e">
        <f t="shared" si="81"/>
        <v>#VALUE!</v>
      </c>
      <c r="BC463" s="2">
        <f t="shared" si="82"/>
        <v>0</v>
      </c>
      <c r="BD463" s="2" t="e">
        <f t="shared" si="83"/>
        <v>#VALUE!</v>
      </c>
      <c r="BE463" s="4" t="e">
        <f t="shared" si="84"/>
        <v>#VALUE!</v>
      </c>
      <c r="BF463" s="56" t="e">
        <f t="shared" si="85"/>
        <v>#VALUE!</v>
      </c>
      <c r="BG463" s="56" t="e">
        <f>IF(BE463="否",0,AF463*(1-VLOOKUP(X463,折旧码!B:D,3,FALSE))/BC463)</f>
        <v>#VALUE!</v>
      </c>
      <c r="BH463" s="56" t="e">
        <f t="shared" si="86"/>
        <v>#VALUE!</v>
      </c>
      <c r="BI463" s="4" t="e">
        <f>IF(OR(BE463="否",BC463&lt;=BD463),ROUND(AF463-ABS(AG463)-ABS(AI463)-AF463*VLOOKUP(X463,折旧码!B:D,3,FALSE),2)=0,ROUND(AF463-ABS(AG463)-ABS(AI463)-AF463*VLOOKUP(X463,折旧码!B:D,3,FALSE),2)&lt;&gt;0)</f>
        <v>#VALUE!</v>
      </c>
      <c r="BJ463" s="4" t="e">
        <f>ROUND(AF463-ABS(AG463)-ABS(AI463)-AF463*VLOOKUP(X463,折旧码!B:D,3,FALSE),2)</f>
        <v>#N/A</v>
      </c>
    </row>
    <row r="464" spans="1:62" ht="17.25" x14ac:dyDescent="0.35">
      <c r="A464" s="3"/>
      <c r="B464" s="3"/>
      <c r="C464" s="3"/>
      <c r="D464" s="3"/>
      <c r="E464" s="3"/>
      <c r="F464" s="3"/>
      <c r="G464" s="3"/>
      <c r="H464" s="3"/>
      <c r="I464" s="6"/>
      <c r="J464" s="6"/>
      <c r="K464" s="6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12"/>
      <c r="AE464" s="12"/>
      <c r="AF464" s="3"/>
      <c r="AG464" s="3"/>
      <c r="AH464" s="3"/>
      <c r="AI464" s="3"/>
      <c r="AJ464" s="3"/>
      <c r="AK464" s="3"/>
      <c r="AL464" s="3"/>
      <c r="AM464" s="3"/>
      <c r="AN464" s="4" t="b">
        <f>COUNTIF(资产分类!B:B,以前年度!A464)=1</f>
        <v>0</v>
      </c>
      <c r="AO464" s="4" t="b">
        <f>COUNTIF(单位编码!C:C,H464)=1</f>
        <v>0</v>
      </c>
      <c r="AP464" s="4" t="e">
        <f t="shared" si="77"/>
        <v>#VALUE!</v>
      </c>
      <c r="AQ464" s="4" t="b">
        <f>COUNTIF(业务范围!B:B,以前年度!L464)=1</f>
        <v>0</v>
      </c>
      <c r="AR464" s="4" t="b">
        <f>COUNTIF(成本中心!B:B,以前年度!M464)=1</f>
        <v>0</v>
      </c>
      <c r="AS464" s="4" t="b">
        <f>COUNTIF(成本中心!B:B,以前年度!N464)=1</f>
        <v>0</v>
      </c>
      <c r="AT464" s="4" t="b">
        <f>COUNTIF(资产状态!B:B,Q464)=1</f>
        <v>0</v>
      </c>
      <c r="AU464" s="4" t="b">
        <f>COUNTIF(资产增加、减少方式!B:C,以前年度!R464)=1</f>
        <v>0</v>
      </c>
      <c r="AV464" s="4" t="b">
        <f t="shared" si="78"/>
        <v>1</v>
      </c>
      <c r="AW464" s="4" t="b">
        <f>COUNTIF(折旧码!B:B,以前年度!X464)=1</f>
        <v>0</v>
      </c>
      <c r="AX464" s="5" t="b">
        <f t="shared" si="79"/>
        <v>0</v>
      </c>
      <c r="AY464" s="59" t="e">
        <f>IF(((2015-LEFT(AD464,4))*12+12-MID(AD464,5,2)+1)/(Z464*12+AB464)&gt;1,AF464*(1-VLOOKUP(X464,折旧码!B:D,3,FALSE)),AF464*(1-VLOOKUP(X464,折旧码!B:D,3,FALSE))*((2015-LEFT(AD464,4))*12+12-MID(AD464,5,2)+1)/(Z464*12+AB464))</f>
        <v>#VALUE!</v>
      </c>
      <c r="AZ464" s="60" t="e">
        <f t="shared" si="80"/>
        <v>#VALUE!</v>
      </c>
      <c r="BA464" s="5" t="e">
        <f>IF(((2015-LEFT(AD464,4))*12+12-MID(AD464,5,2)+1)/(Z464*12+AB464)&gt;1,0, AF464*(1-VLOOKUP(X464,折旧码!B:D,3,FALSE))*(12/(Z464*12+AB464)))</f>
        <v>#VALUE!</v>
      </c>
      <c r="BB464" s="2" t="e">
        <f t="shared" si="81"/>
        <v>#VALUE!</v>
      </c>
      <c r="BC464" s="2">
        <f t="shared" si="82"/>
        <v>0</v>
      </c>
      <c r="BD464" s="2" t="e">
        <f t="shared" si="83"/>
        <v>#VALUE!</v>
      </c>
      <c r="BE464" s="4" t="e">
        <f t="shared" si="84"/>
        <v>#VALUE!</v>
      </c>
      <c r="BF464" s="56" t="e">
        <f t="shared" si="85"/>
        <v>#VALUE!</v>
      </c>
      <c r="BG464" s="56" t="e">
        <f>IF(BE464="否",0,AF464*(1-VLOOKUP(X464,折旧码!B:D,3,FALSE))/BC464)</f>
        <v>#VALUE!</v>
      </c>
      <c r="BH464" s="56" t="e">
        <f t="shared" si="86"/>
        <v>#VALUE!</v>
      </c>
      <c r="BI464" s="4" t="e">
        <f>IF(OR(BE464="否",BC464&lt;=BD464),ROUND(AF464-ABS(AG464)-ABS(AI464)-AF464*VLOOKUP(X464,折旧码!B:D,3,FALSE),2)=0,ROUND(AF464-ABS(AG464)-ABS(AI464)-AF464*VLOOKUP(X464,折旧码!B:D,3,FALSE),2)&lt;&gt;0)</f>
        <v>#VALUE!</v>
      </c>
      <c r="BJ464" s="4" t="e">
        <f>ROUND(AF464-ABS(AG464)-ABS(AI464)-AF464*VLOOKUP(X464,折旧码!B:D,3,FALSE),2)</f>
        <v>#N/A</v>
      </c>
    </row>
    <row r="465" spans="1:62" ht="17.25" x14ac:dyDescent="0.35">
      <c r="A465" s="3"/>
      <c r="B465" s="3"/>
      <c r="C465" s="3"/>
      <c r="D465" s="3"/>
      <c r="E465" s="3"/>
      <c r="F465" s="3"/>
      <c r="G465" s="3"/>
      <c r="H465" s="3"/>
      <c r="I465" s="6"/>
      <c r="J465" s="6"/>
      <c r="K465" s="6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12"/>
      <c r="AE465" s="12"/>
      <c r="AF465" s="3"/>
      <c r="AG465" s="3"/>
      <c r="AH465" s="3"/>
      <c r="AI465" s="3"/>
      <c r="AJ465" s="3"/>
      <c r="AK465" s="3"/>
      <c r="AL465" s="3"/>
      <c r="AM465" s="3"/>
      <c r="AN465" s="4" t="b">
        <f>COUNTIF(资产分类!B:B,以前年度!A465)=1</f>
        <v>0</v>
      </c>
      <c r="AO465" s="4" t="b">
        <f>COUNTIF(单位编码!C:C,H465)=1</f>
        <v>0</v>
      </c>
      <c r="AP465" s="4" t="e">
        <f t="shared" si="77"/>
        <v>#VALUE!</v>
      </c>
      <c r="AQ465" s="4" t="b">
        <f>COUNTIF(业务范围!B:B,以前年度!L465)=1</f>
        <v>0</v>
      </c>
      <c r="AR465" s="4" t="b">
        <f>COUNTIF(成本中心!B:B,以前年度!M465)=1</f>
        <v>0</v>
      </c>
      <c r="AS465" s="4" t="b">
        <f>COUNTIF(成本中心!B:B,以前年度!N465)=1</f>
        <v>0</v>
      </c>
      <c r="AT465" s="4" t="b">
        <f>COUNTIF(资产状态!B:B,Q465)=1</f>
        <v>0</v>
      </c>
      <c r="AU465" s="4" t="b">
        <f>COUNTIF(资产增加、减少方式!B:C,以前年度!R465)=1</f>
        <v>0</v>
      </c>
      <c r="AV465" s="4" t="b">
        <f t="shared" si="78"/>
        <v>1</v>
      </c>
      <c r="AW465" s="4" t="b">
        <f>COUNTIF(折旧码!B:B,以前年度!X465)=1</f>
        <v>0</v>
      </c>
      <c r="AX465" s="5" t="b">
        <f t="shared" si="79"/>
        <v>0</v>
      </c>
      <c r="AY465" s="59" t="e">
        <f>IF(((2015-LEFT(AD465,4))*12+12-MID(AD465,5,2)+1)/(Z465*12+AB465)&gt;1,AF465*(1-VLOOKUP(X465,折旧码!B:D,3,FALSE)),AF465*(1-VLOOKUP(X465,折旧码!B:D,3,FALSE))*((2015-LEFT(AD465,4))*12+12-MID(AD465,5,2)+1)/(Z465*12+AB465))</f>
        <v>#VALUE!</v>
      </c>
      <c r="AZ465" s="60" t="e">
        <f t="shared" si="80"/>
        <v>#VALUE!</v>
      </c>
      <c r="BA465" s="5" t="e">
        <f>IF(((2015-LEFT(AD465,4))*12+12-MID(AD465,5,2)+1)/(Z465*12+AB465)&gt;1,0, AF465*(1-VLOOKUP(X465,折旧码!B:D,3,FALSE))*(12/(Z465*12+AB465)))</f>
        <v>#VALUE!</v>
      </c>
      <c r="BB465" s="2" t="e">
        <f t="shared" si="81"/>
        <v>#VALUE!</v>
      </c>
      <c r="BC465" s="2">
        <f t="shared" si="82"/>
        <v>0</v>
      </c>
      <c r="BD465" s="2" t="e">
        <f t="shared" si="83"/>
        <v>#VALUE!</v>
      </c>
      <c r="BE465" s="4" t="e">
        <f t="shared" si="84"/>
        <v>#VALUE!</v>
      </c>
      <c r="BF465" s="56" t="e">
        <f t="shared" si="85"/>
        <v>#VALUE!</v>
      </c>
      <c r="BG465" s="56" t="e">
        <f>IF(BE465="否",0,AF465*(1-VLOOKUP(X465,折旧码!B:D,3,FALSE))/BC465)</f>
        <v>#VALUE!</v>
      </c>
      <c r="BH465" s="56" t="e">
        <f t="shared" si="86"/>
        <v>#VALUE!</v>
      </c>
      <c r="BI465" s="4" t="e">
        <f>IF(OR(BE465="否",BC465&lt;=BD465),ROUND(AF465-ABS(AG465)-ABS(AI465)-AF465*VLOOKUP(X465,折旧码!B:D,3,FALSE),2)=0,ROUND(AF465-ABS(AG465)-ABS(AI465)-AF465*VLOOKUP(X465,折旧码!B:D,3,FALSE),2)&lt;&gt;0)</f>
        <v>#VALUE!</v>
      </c>
      <c r="BJ465" s="4" t="e">
        <f>ROUND(AF465-ABS(AG465)-ABS(AI465)-AF465*VLOOKUP(X465,折旧码!B:D,3,FALSE),2)</f>
        <v>#N/A</v>
      </c>
    </row>
    <row r="466" spans="1:62" ht="17.25" x14ac:dyDescent="0.35">
      <c r="A466" s="3"/>
      <c r="B466" s="3"/>
      <c r="C466" s="3"/>
      <c r="D466" s="3"/>
      <c r="E466" s="3"/>
      <c r="F466" s="3"/>
      <c r="G466" s="3"/>
      <c r="H466" s="3"/>
      <c r="I466" s="6"/>
      <c r="J466" s="6"/>
      <c r="K466" s="6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12"/>
      <c r="AE466" s="12"/>
      <c r="AF466" s="3"/>
      <c r="AG466" s="3"/>
      <c r="AH466" s="3"/>
      <c r="AI466" s="3"/>
      <c r="AJ466" s="3"/>
      <c r="AK466" s="3"/>
      <c r="AL466" s="3"/>
      <c r="AM466" s="3"/>
      <c r="AN466" s="4" t="b">
        <f>COUNTIF(资产分类!B:B,以前年度!A466)=1</f>
        <v>0</v>
      </c>
      <c r="AO466" s="4" t="b">
        <f>COUNTIF(单位编码!C:C,H466)=1</f>
        <v>0</v>
      </c>
      <c r="AP466" s="4" t="e">
        <f t="shared" si="77"/>
        <v>#VALUE!</v>
      </c>
      <c r="AQ466" s="4" t="b">
        <f>COUNTIF(业务范围!B:B,以前年度!L466)=1</f>
        <v>0</v>
      </c>
      <c r="AR466" s="4" t="b">
        <f>COUNTIF(成本中心!B:B,以前年度!M466)=1</f>
        <v>0</v>
      </c>
      <c r="AS466" s="4" t="b">
        <f>COUNTIF(成本中心!B:B,以前年度!N466)=1</f>
        <v>0</v>
      </c>
      <c r="AT466" s="4" t="b">
        <f>COUNTIF(资产状态!B:B,Q466)=1</f>
        <v>0</v>
      </c>
      <c r="AU466" s="4" t="b">
        <f>COUNTIF(资产增加、减少方式!B:C,以前年度!R466)=1</f>
        <v>0</v>
      </c>
      <c r="AV466" s="4" t="b">
        <f t="shared" si="78"/>
        <v>1</v>
      </c>
      <c r="AW466" s="4" t="b">
        <f>COUNTIF(折旧码!B:B,以前年度!X466)=1</f>
        <v>0</v>
      </c>
      <c r="AX466" s="5" t="b">
        <f t="shared" si="79"/>
        <v>0</v>
      </c>
      <c r="AY466" s="59" t="e">
        <f>IF(((2015-LEFT(AD466,4))*12+12-MID(AD466,5,2)+1)/(Z466*12+AB466)&gt;1,AF466*(1-VLOOKUP(X466,折旧码!B:D,3,FALSE)),AF466*(1-VLOOKUP(X466,折旧码!B:D,3,FALSE))*((2015-LEFT(AD466,4))*12+12-MID(AD466,5,2)+1)/(Z466*12+AB466))</f>
        <v>#VALUE!</v>
      </c>
      <c r="AZ466" s="60" t="e">
        <f t="shared" si="80"/>
        <v>#VALUE!</v>
      </c>
      <c r="BA466" s="5" t="e">
        <f>IF(((2015-LEFT(AD466,4))*12+12-MID(AD466,5,2)+1)/(Z466*12+AB466)&gt;1,0, AF466*(1-VLOOKUP(X466,折旧码!B:D,3,FALSE))*(12/(Z466*12+AB466)))</f>
        <v>#VALUE!</v>
      </c>
      <c r="BB466" s="2" t="e">
        <f t="shared" si="81"/>
        <v>#VALUE!</v>
      </c>
      <c r="BC466" s="2">
        <f t="shared" si="82"/>
        <v>0</v>
      </c>
      <c r="BD466" s="2" t="e">
        <f t="shared" si="83"/>
        <v>#VALUE!</v>
      </c>
      <c r="BE466" s="4" t="e">
        <f t="shared" si="84"/>
        <v>#VALUE!</v>
      </c>
      <c r="BF466" s="56" t="e">
        <f t="shared" si="85"/>
        <v>#VALUE!</v>
      </c>
      <c r="BG466" s="56" t="e">
        <f>IF(BE466="否",0,AF466*(1-VLOOKUP(X466,折旧码!B:D,3,FALSE))/BC466)</f>
        <v>#VALUE!</v>
      </c>
      <c r="BH466" s="56" t="e">
        <f t="shared" si="86"/>
        <v>#VALUE!</v>
      </c>
      <c r="BI466" s="4" t="e">
        <f>IF(OR(BE466="否",BC466&lt;=BD466),ROUND(AF466-ABS(AG466)-ABS(AI466)-AF466*VLOOKUP(X466,折旧码!B:D,3,FALSE),2)=0,ROUND(AF466-ABS(AG466)-ABS(AI466)-AF466*VLOOKUP(X466,折旧码!B:D,3,FALSE),2)&lt;&gt;0)</f>
        <v>#VALUE!</v>
      </c>
      <c r="BJ466" s="4" t="e">
        <f>ROUND(AF466-ABS(AG466)-ABS(AI466)-AF466*VLOOKUP(X466,折旧码!B:D,3,FALSE),2)</f>
        <v>#N/A</v>
      </c>
    </row>
    <row r="467" spans="1:62" ht="17.25" x14ac:dyDescent="0.35">
      <c r="A467" s="3"/>
      <c r="B467" s="3"/>
      <c r="C467" s="3"/>
      <c r="D467" s="3"/>
      <c r="E467" s="3"/>
      <c r="F467" s="3"/>
      <c r="G467" s="3"/>
      <c r="H467" s="3"/>
      <c r="I467" s="6"/>
      <c r="J467" s="6"/>
      <c r="K467" s="6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12"/>
      <c r="AE467" s="12"/>
      <c r="AF467" s="3"/>
      <c r="AG467" s="3"/>
      <c r="AH467" s="3"/>
      <c r="AI467" s="3"/>
      <c r="AJ467" s="3"/>
      <c r="AK467" s="3"/>
      <c r="AL467" s="3"/>
      <c r="AM467" s="3"/>
      <c r="AN467" s="4" t="b">
        <f>COUNTIF(资产分类!B:B,以前年度!A467)=1</f>
        <v>0</v>
      </c>
      <c r="AO467" s="4" t="b">
        <f>COUNTIF(单位编码!C:C,H467)=1</f>
        <v>0</v>
      </c>
      <c r="AP467" s="4" t="e">
        <f t="shared" si="77"/>
        <v>#VALUE!</v>
      </c>
      <c r="AQ467" s="4" t="b">
        <f>COUNTIF(业务范围!B:B,以前年度!L467)=1</f>
        <v>0</v>
      </c>
      <c r="AR467" s="4" t="b">
        <f>COUNTIF(成本中心!B:B,以前年度!M467)=1</f>
        <v>0</v>
      </c>
      <c r="AS467" s="4" t="b">
        <f>COUNTIF(成本中心!B:B,以前年度!N467)=1</f>
        <v>0</v>
      </c>
      <c r="AT467" s="4" t="b">
        <f>COUNTIF(资产状态!B:B,Q467)=1</f>
        <v>0</v>
      </c>
      <c r="AU467" s="4" t="b">
        <f>COUNTIF(资产增加、减少方式!B:C,以前年度!R467)=1</f>
        <v>0</v>
      </c>
      <c r="AV467" s="4" t="b">
        <f t="shared" si="78"/>
        <v>1</v>
      </c>
      <c r="AW467" s="4" t="b">
        <f>COUNTIF(折旧码!B:B,以前年度!X467)=1</f>
        <v>0</v>
      </c>
      <c r="AX467" s="5" t="b">
        <f t="shared" si="79"/>
        <v>0</v>
      </c>
      <c r="AY467" s="59" t="e">
        <f>IF(((2015-LEFT(AD467,4))*12+12-MID(AD467,5,2)+1)/(Z467*12+AB467)&gt;1,AF467*(1-VLOOKUP(X467,折旧码!B:D,3,FALSE)),AF467*(1-VLOOKUP(X467,折旧码!B:D,3,FALSE))*((2015-LEFT(AD467,4))*12+12-MID(AD467,5,2)+1)/(Z467*12+AB467))</f>
        <v>#VALUE!</v>
      </c>
      <c r="AZ467" s="60" t="e">
        <f t="shared" si="80"/>
        <v>#VALUE!</v>
      </c>
      <c r="BA467" s="5" t="e">
        <f>IF(((2015-LEFT(AD467,4))*12+12-MID(AD467,5,2)+1)/(Z467*12+AB467)&gt;1,0, AF467*(1-VLOOKUP(X467,折旧码!B:D,3,FALSE))*(12/(Z467*12+AB467)))</f>
        <v>#VALUE!</v>
      </c>
      <c r="BB467" s="2" t="e">
        <f t="shared" si="81"/>
        <v>#VALUE!</v>
      </c>
      <c r="BC467" s="2">
        <f t="shared" si="82"/>
        <v>0</v>
      </c>
      <c r="BD467" s="2" t="e">
        <f t="shared" si="83"/>
        <v>#VALUE!</v>
      </c>
      <c r="BE467" s="4" t="e">
        <f t="shared" si="84"/>
        <v>#VALUE!</v>
      </c>
      <c r="BF467" s="56" t="e">
        <f t="shared" si="85"/>
        <v>#VALUE!</v>
      </c>
      <c r="BG467" s="56" t="e">
        <f>IF(BE467="否",0,AF467*(1-VLOOKUP(X467,折旧码!B:D,3,FALSE))/BC467)</f>
        <v>#VALUE!</v>
      </c>
      <c r="BH467" s="56" t="e">
        <f t="shared" si="86"/>
        <v>#VALUE!</v>
      </c>
      <c r="BI467" s="4" t="e">
        <f>IF(OR(BE467="否",BC467&lt;=BD467),ROUND(AF467-ABS(AG467)-ABS(AI467)-AF467*VLOOKUP(X467,折旧码!B:D,3,FALSE),2)=0,ROUND(AF467-ABS(AG467)-ABS(AI467)-AF467*VLOOKUP(X467,折旧码!B:D,3,FALSE),2)&lt;&gt;0)</f>
        <v>#VALUE!</v>
      </c>
      <c r="BJ467" s="4" t="e">
        <f>ROUND(AF467-ABS(AG467)-ABS(AI467)-AF467*VLOOKUP(X467,折旧码!B:D,3,FALSE),2)</f>
        <v>#N/A</v>
      </c>
    </row>
    <row r="468" spans="1:62" ht="17.25" x14ac:dyDescent="0.35">
      <c r="A468" s="3"/>
      <c r="B468" s="3"/>
      <c r="C468" s="3"/>
      <c r="D468" s="3"/>
      <c r="E468" s="3"/>
      <c r="F468" s="3"/>
      <c r="G468" s="3"/>
      <c r="H468" s="3"/>
      <c r="I468" s="6"/>
      <c r="J468" s="6"/>
      <c r="K468" s="6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12"/>
      <c r="AE468" s="12"/>
      <c r="AF468" s="3"/>
      <c r="AG468" s="3"/>
      <c r="AH468" s="3"/>
      <c r="AI468" s="3"/>
      <c r="AJ468" s="3"/>
      <c r="AK468" s="3"/>
      <c r="AL468" s="3"/>
      <c r="AM468" s="3"/>
      <c r="AN468" s="4" t="b">
        <f>COUNTIF(资产分类!B:B,以前年度!A468)=1</f>
        <v>0</v>
      </c>
      <c r="AO468" s="4" t="b">
        <f>COUNTIF(单位编码!C:C,H468)=1</f>
        <v>0</v>
      </c>
      <c r="AP468" s="4" t="e">
        <f t="shared" si="77"/>
        <v>#VALUE!</v>
      </c>
      <c r="AQ468" s="4" t="b">
        <f>COUNTIF(业务范围!B:B,以前年度!L468)=1</f>
        <v>0</v>
      </c>
      <c r="AR468" s="4" t="b">
        <f>COUNTIF(成本中心!B:B,以前年度!M468)=1</f>
        <v>0</v>
      </c>
      <c r="AS468" s="4" t="b">
        <f>COUNTIF(成本中心!B:B,以前年度!N468)=1</f>
        <v>0</v>
      </c>
      <c r="AT468" s="4" t="b">
        <f>COUNTIF(资产状态!B:B,Q468)=1</f>
        <v>0</v>
      </c>
      <c r="AU468" s="4" t="b">
        <f>COUNTIF(资产增加、减少方式!B:C,以前年度!R468)=1</f>
        <v>0</v>
      </c>
      <c r="AV468" s="4" t="b">
        <f t="shared" si="78"/>
        <v>1</v>
      </c>
      <c r="AW468" s="4" t="b">
        <f>COUNTIF(折旧码!B:B,以前年度!X468)=1</f>
        <v>0</v>
      </c>
      <c r="AX468" s="5" t="b">
        <f t="shared" si="79"/>
        <v>0</v>
      </c>
      <c r="AY468" s="59" t="e">
        <f>IF(((2015-LEFT(AD468,4))*12+12-MID(AD468,5,2)+1)/(Z468*12+AB468)&gt;1,AF468*(1-VLOOKUP(X468,折旧码!B:D,3,FALSE)),AF468*(1-VLOOKUP(X468,折旧码!B:D,3,FALSE))*((2015-LEFT(AD468,4))*12+12-MID(AD468,5,2)+1)/(Z468*12+AB468))</f>
        <v>#VALUE!</v>
      </c>
      <c r="AZ468" s="60" t="e">
        <f t="shared" si="80"/>
        <v>#VALUE!</v>
      </c>
      <c r="BA468" s="5" t="e">
        <f>IF(((2015-LEFT(AD468,4))*12+12-MID(AD468,5,2)+1)/(Z468*12+AB468)&gt;1,0, AF468*(1-VLOOKUP(X468,折旧码!B:D,3,FALSE))*(12/(Z468*12+AB468)))</f>
        <v>#VALUE!</v>
      </c>
      <c r="BB468" s="2" t="e">
        <f t="shared" si="81"/>
        <v>#VALUE!</v>
      </c>
      <c r="BC468" s="2">
        <f t="shared" si="82"/>
        <v>0</v>
      </c>
      <c r="BD468" s="2" t="e">
        <f t="shared" si="83"/>
        <v>#VALUE!</v>
      </c>
      <c r="BE468" s="4" t="e">
        <f t="shared" si="84"/>
        <v>#VALUE!</v>
      </c>
      <c r="BF468" s="56" t="e">
        <f t="shared" si="85"/>
        <v>#VALUE!</v>
      </c>
      <c r="BG468" s="56" t="e">
        <f>IF(BE468="否",0,AF468*(1-VLOOKUP(X468,折旧码!B:D,3,FALSE))/BC468)</f>
        <v>#VALUE!</v>
      </c>
      <c r="BH468" s="56" t="e">
        <f t="shared" si="86"/>
        <v>#VALUE!</v>
      </c>
      <c r="BI468" s="4" t="e">
        <f>IF(OR(BE468="否",BC468&lt;=BD468),ROUND(AF468-ABS(AG468)-ABS(AI468)-AF468*VLOOKUP(X468,折旧码!B:D,3,FALSE),2)=0,ROUND(AF468-ABS(AG468)-ABS(AI468)-AF468*VLOOKUP(X468,折旧码!B:D,3,FALSE),2)&lt;&gt;0)</f>
        <v>#VALUE!</v>
      </c>
      <c r="BJ468" s="4" t="e">
        <f>ROUND(AF468-ABS(AG468)-ABS(AI468)-AF468*VLOOKUP(X468,折旧码!B:D,3,FALSE),2)</f>
        <v>#N/A</v>
      </c>
    </row>
    <row r="469" spans="1:62" ht="17.25" x14ac:dyDescent="0.35">
      <c r="A469" s="3"/>
      <c r="B469" s="3"/>
      <c r="C469" s="3"/>
      <c r="D469" s="3"/>
      <c r="E469" s="3"/>
      <c r="F469" s="3"/>
      <c r="G469" s="3"/>
      <c r="H469" s="3"/>
      <c r="I469" s="6"/>
      <c r="J469" s="6"/>
      <c r="K469" s="6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12"/>
      <c r="AE469" s="12"/>
      <c r="AF469" s="3"/>
      <c r="AG469" s="3"/>
      <c r="AH469" s="3"/>
      <c r="AI469" s="3"/>
      <c r="AJ469" s="3"/>
      <c r="AK469" s="3"/>
      <c r="AL469" s="3"/>
      <c r="AM469" s="3"/>
      <c r="AN469" s="4" t="b">
        <f>COUNTIF(资产分类!B:B,以前年度!A469)=1</f>
        <v>0</v>
      </c>
      <c r="AO469" s="4" t="b">
        <f>COUNTIF(单位编码!C:C,H469)=1</f>
        <v>0</v>
      </c>
      <c r="AP469" s="4" t="e">
        <f t="shared" si="77"/>
        <v>#VALUE!</v>
      </c>
      <c r="AQ469" s="4" t="b">
        <f>COUNTIF(业务范围!B:B,以前年度!L469)=1</f>
        <v>0</v>
      </c>
      <c r="AR469" s="4" t="b">
        <f>COUNTIF(成本中心!B:B,以前年度!M469)=1</f>
        <v>0</v>
      </c>
      <c r="AS469" s="4" t="b">
        <f>COUNTIF(成本中心!B:B,以前年度!N469)=1</f>
        <v>0</v>
      </c>
      <c r="AT469" s="4" t="b">
        <f>COUNTIF(资产状态!B:B,Q469)=1</f>
        <v>0</v>
      </c>
      <c r="AU469" s="4" t="b">
        <f>COUNTIF(资产增加、减少方式!B:C,以前年度!R469)=1</f>
        <v>0</v>
      </c>
      <c r="AV469" s="4" t="b">
        <f t="shared" si="78"/>
        <v>1</v>
      </c>
      <c r="AW469" s="4" t="b">
        <f>COUNTIF(折旧码!B:B,以前年度!X469)=1</f>
        <v>0</v>
      </c>
      <c r="AX469" s="5" t="b">
        <f t="shared" si="79"/>
        <v>0</v>
      </c>
      <c r="AY469" s="59" t="e">
        <f>IF(((2015-LEFT(AD469,4))*12+12-MID(AD469,5,2)+1)/(Z469*12+AB469)&gt;1,AF469*(1-VLOOKUP(X469,折旧码!B:D,3,FALSE)),AF469*(1-VLOOKUP(X469,折旧码!B:D,3,FALSE))*((2015-LEFT(AD469,4))*12+12-MID(AD469,5,2)+1)/(Z469*12+AB469))</f>
        <v>#VALUE!</v>
      </c>
      <c r="AZ469" s="60" t="e">
        <f t="shared" si="80"/>
        <v>#VALUE!</v>
      </c>
      <c r="BA469" s="5" t="e">
        <f>IF(((2015-LEFT(AD469,4))*12+12-MID(AD469,5,2)+1)/(Z469*12+AB469)&gt;1,0, AF469*(1-VLOOKUP(X469,折旧码!B:D,3,FALSE))*(12/(Z469*12+AB469)))</f>
        <v>#VALUE!</v>
      </c>
      <c r="BB469" s="2" t="e">
        <f t="shared" si="81"/>
        <v>#VALUE!</v>
      </c>
      <c r="BC469" s="2">
        <f t="shared" si="82"/>
        <v>0</v>
      </c>
      <c r="BD469" s="2" t="e">
        <f t="shared" si="83"/>
        <v>#VALUE!</v>
      </c>
      <c r="BE469" s="4" t="e">
        <f t="shared" si="84"/>
        <v>#VALUE!</v>
      </c>
      <c r="BF469" s="56" t="e">
        <f t="shared" si="85"/>
        <v>#VALUE!</v>
      </c>
      <c r="BG469" s="56" t="e">
        <f>IF(BE469="否",0,AF469*(1-VLOOKUP(X469,折旧码!B:D,3,FALSE))/BC469)</f>
        <v>#VALUE!</v>
      </c>
      <c r="BH469" s="56" t="e">
        <f t="shared" si="86"/>
        <v>#VALUE!</v>
      </c>
      <c r="BI469" s="4" t="e">
        <f>IF(OR(BE469="否",BC469&lt;=BD469),ROUND(AF469-ABS(AG469)-ABS(AI469)-AF469*VLOOKUP(X469,折旧码!B:D,3,FALSE),2)=0,ROUND(AF469-ABS(AG469)-ABS(AI469)-AF469*VLOOKUP(X469,折旧码!B:D,3,FALSE),2)&lt;&gt;0)</f>
        <v>#VALUE!</v>
      </c>
      <c r="BJ469" s="4" t="e">
        <f>ROUND(AF469-ABS(AG469)-ABS(AI469)-AF469*VLOOKUP(X469,折旧码!B:D,3,FALSE),2)</f>
        <v>#N/A</v>
      </c>
    </row>
    <row r="470" spans="1:62" ht="17.25" x14ac:dyDescent="0.35">
      <c r="A470" s="3"/>
      <c r="B470" s="3"/>
      <c r="C470" s="3"/>
      <c r="D470" s="3"/>
      <c r="E470" s="3"/>
      <c r="F470" s="3"/>
      <c r="G470" s="3"/>
      <c r="H470" s="3"/>
      <c r="I470" s="6"/>
      <c r="J470" s="6"/>
      <c r="K470" s="6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12"/>
      <c r="AE470" s="12"/>
      <c r="AF470" s="3"/>
      <c r="AG470" s="3"/>
      <c r="AH470" s="3"/>
      <c r="AI470" s="3"/>
      <c r="AJ470" s="3"/>
      <c r="AK470" s="3"/>
      <c r="AL470" s="3"/>
      <c r="AM470" s="3"/>
      <c r="AN470" s="4" t="b">
        <f>COUNTIF(资产分类!B:B,以前年度!A470)=1</f>
        <v>0</v>
      </c>
      <c r="AO470" s="4" t="b">
        <f>COUNTIF(单位编码!C:C,H470)=1</f>
        <v>0</v>
      </c>
      <c r="AP470" s="4" t="e">
        <f t="shared" si="77"/>
        <v>#VALUE!</v>
      </c>
      <c r="AQ470" s="4" t="b">
        <f>COUNTIF(业务范围!B:B,以前年度!L470)=1</f>
        <v>0</v>
      </c>
      <c r="AR470" s="4" t="b">
        <f>COUNTIF(成本中心!B:B,以前年度!M470)=1</f>
        <v>0</v>
      </c>
      <c r="AS470" s="4" t="b">
        <f>COUNTIF(成本中心!B:B,以前年度!N470)=1</f>
        <v>0</v>
      </c>
      <c r="AT470" s="4" t="b">
        <f>COUNTIF(资产状态!B:B,Q470)=1</f>
        <v>0</v>
      </c>
      <c r="AU470" s="4" t="b">
        <f>COUNTIF(资产增加、减少方式!B:C,以前年度!R470)=1</f>
        <v>0</v>
      </c>
      <c r="AV470" s="4" t="b">
        <f t="shared" si="78"/>
        <v>1</v>
      </c>
      <c r="AW470" s="4" t="b">
        <f>COUNTIF(折旧码!B:B,以前年度!X470)=1</f>
        <v>0</v>
      </c>
      <c r="AX470" s="5" t="b">
        <f t="shared" si="79"/>
        <v>0</v>
      </c>
      <c r="AY470" s="59" t="e">
        <f>IF(((2015-LEFT(AD470,4))*12+12-MID(AD470,5,2)+1)/(Z470*12+AB470)&gt;1,AF470*(1-VLOOKUP(X470,折旧码!B:D,3,FALSE)),AF470*(1-VLOOKUP(X470,折旧码!B:D,3,FALSE))*((2015-LEFT(AD470,4))*12+12-MID(AD470,5,2)+1)/(Z470*12+AB470))</f>
        <v>#VALUE!</v>
      </c>
      <c r="AZ470" s="60" t="e">
        <f t="shared" si="80"/>
        <v>#VALUE!</v>
      </c>
      <c r="BA470" s="5" t="e">
        <f>IF(((2015-LEFT(AD470,4))*12+12-MID(AD470,5,2)+1)/(Z470*12+AB470)&gt;1,0, AF470*(1-VLOOKUP(X470,折旧码!B:D,3,FALSE))*(12/(Z470*12+AB470)))</f>
        <v>#VALUE!</v>
      </c>
      <c r="BB470" s="2" t="e">
        <f t="shared" si="81"/>
        <v>#VALUE!</v>
      </c>
      <c r="BC470" s="2">
        <f t="shared" si="82"/>
        <v>0</v>
      </c>
      <c r="BD470" s="2" t="e">
        <f t="shared" si="83"/>
        <v>#VALUE!</v>
      </c>
      <c r="BE470" s="4" t="e">
        <f t="shared" si="84"/>
        <v>#VALUE!</v>
      </c>
      <c r="BF470" s="56" t="e">
        <f t="shared" si="85"/>
        <v>#VALUE!</v>
      </c>
      <c r="BG470" s="56" t="e">
        <f>IF(BE470="否",0,AF470*(1-VLOOKUP(X470,折旧码!B:D,3,FALSE))/BC470)</f>
        <v>#VALUE!</v>
      </c>
      <c r="BH470" s="56" t="e">
        <f t="shared" si="86"/>
        <v>#VALUE!</v>
      </c>
      <c r="BI470" s="4" t="e">
        <f>IF(OR(BE470="否",BC470&lt;=BD470),ROUND(AF470-ABS(AG470)-ABS(AI470)-AF470*VLOOKUP(X470,折旧码!B:D,3,FALSE),2)=0,ROUND(AF470-ABS(AG470)-ABS(AI470)-AF470*VLOOKUP(X470,折旧码!B:D,3,FALSE),2)&lt;&gt;0)</f>
        <v>#VALUE!</v>
      </c>
      <c r="BJ470" s="4" t="e">
        <f>ROUND(AF470-ABS(AG470)-ABS(AI470)-AF470*VLOOKUP(X470,折旧码!B:D,3,FALSE),2)</f>
        <v>#N/A</v>
      </c>
    </row>
    <row r="471" spans="1:62" ht="17.25" x14ac:dyDescent="0.35">
      <c r="A471" s="3"/>
      <c r="B471" s="3"/>
      <c r="C471" s="3"/>
      <c r="D471" s="3"/>
      <c r="E471" s="3"/>
      <c r="F471" s="3"/>
      <c r="G471" s="3"/>
      <c r="H471" s="3"/>
      <c r="I471" s="6"/>
      <c r="J471" s="6"/>
      <c r="K471" s="6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12"/>
      <c r="AE471" s="12"/>
      <c r="AF471" s="3"/>
      <c r="AG471" s="3"/>
      <c r="AH471" s="3"/>
      <c r="AI471" s="3"/>
      <c r="AJ471" s="3"/>
      <c r="AK471" s="3"/>
      <c r="AL471" s="3"/>
      <c r="AM471" s="3"/>
      <c r="AN471" s="4" t="b">
        <f>COUNTIF(资产分类!B:B,以前年度!A471)=1</f>
        <v>0</v>
      </c>
      <c r="AO471" s="4" t="b">
        <f>COUNTIF(单位编码!C:C,H471)=1</f>
        <v>0</v>
      </c>
      <c r="AP471" s="4" t="e">
        <f t="shared" si="77"/>
        <v>#VALUE!</v>
      </c>
      <c r="AQ471" s="4" t="b">
        <f>COUNTIF(业务范围!B:B,以前年度!L471)=1</f>
        <v>0</v>
      </c>
      <c r="AR471" s="4" t="b">
        <f>COUNTIF(成本中心!B:B,以前年度!M471)=1</f>
        <v>0</v>
      </c>
      <c r="AS471" s="4" t="b">
        <f>COUNTIF(成本中心!B:B,以前年度!N471)=1</f>
        <v>0</v>
      </c>
      <c r="AT471" s="4" t="b">
        <f>COUNTIF(资产状态!B:B,Q471)=1</f>
        <v>0</v>
      </c>
      <c r="AU471" s="4" t="b">
        <f>COUNTIF(资产增加、减少方式!B:C,以前年度!R471)=1</f>
        <v>0</v>
      </c>
      <c r="AV471" s="4" t="b">
        <f t="shared" si="78"/>
        <v>1</v>
      </c>
      <c r="AW471" s="4" t="b">
        <f>COUNTIF(折旧码!B:B,以前年度!X471)=1</f>
        <v>0</v>
      </c>
      <c r="AX471" s="5" t="b">
        <f t="shared" si="79"/>
        <v>0</v>
      </c>
      <c r="AY471" s="59" t="e">
        <f>IF(((2015-LEFT(AD471,4))*12+12-MID(AD471,5,2)+1)/(Z471*12+AB471)&gt;1,AF471*(1-VLOOKUP(X471,折旧码!B:D,3,FALSE)),AF471*(1-VLOOKUP(X471,折旧码!B:D,3,FALSE))*((2015-LEFT(AD471,4))*12+12-MID(AD471,5,2)+1)/(Z471*12+AB471))</f>
        <v>#VALUE!</v>
      </c>
      <c r="AZ471" s="60" t="e">
        <f t="shared" si="80"/>
        <v>#VALUE!</v>
      </c>
      <c r="BA471" s="5" t="e">
        <f>IF(((2015-LEFT(AD471,4))*12+12-MID(AD471,5,2)+1)/(Z471*12+AB471)&gt;1,0, AF471*(1-VLOOKUP(X471,折旧码!B:D,3,FALSE))*(12/(Z471*12+AB471)))</f>
        <v>#VALUE!</v>
      </c>
      <c r="BB471" s="2" t="e">
        <f t="shared" si="81"/>
        <v>#VALUE!</v>
      </c>
      <c r="BC471" s="2">
        <f t="shared" si="82"/>
        <v>0</v>
      </c>
      <c r="BD471" s="2" t="e">
        <f t="shared" si="83"/>
        <v>#VALUE!</v>
      </c>
      <c r="BE471" s="4" t="e">
        <f t="shared" si="84"/>
        <v>#VALUE!</v>
      </c>
      <c r="BF471" s="56" t="e">
        <f t="shared" si="85"/>
        <v>#VALUE!</v>
      </c>
      <c r="BG471" s="56" t="e">
        <f>IF(BE471="否",0,AF471*(1-VLOOKUP(X471,折旧码!B:D,3,FALSE))/BC471)</f>
        <v>#VALUE!</v>
      </c>
      <c r="BH471" s="56" t="e">
        <f t="shared" si="86"/>
        <v>#VALUE!</v>
      </c>
      <c r="BI471" s="4" t="e">
        <f>IF(OR(BE471="否",BC471&lt;=BD471),ROUND(AF471-ABS(AG471)-ABS(AI471)-AF471*VLOOKUP(X471,折旧码!B:D,3,FALSE),2)=0,ROUND(AF471-ABS(AG471)-ABS(AI471)-AF471*VLOOKUP(X471,折旧码!B:D,3,FALSE),2)&lt;&gt;0)</f>
        <v>#VALUE!</v>
      </c>
      <c r="BJ471" s="4" t="e">
        <f>ROUND(AF471-ABS(AG471)-ABS(AI471)-AF471*VLOOKUP(X471,折旧码!B:D,3,FALSE),2)</f>
        <v>#N/A</v>
      </c>
    </row>
    <row r="472" spans="1:62" ht="17.25" x14ac:dyDescent="0.35">
      <c r="A472" s="3"/>
      <c r="B472" s="3"/>
      <c r="C472" s="3"/>
      <c r="D472" s="3"/>
      <c r="E472" s="3"/>
      <c r="F472" s="3"/>
      <c r="G472" s="3"/>
      <c r="H472" s="3"/>
      <c r="I472" s="6"/>
      <c r="J472" s="6"/>
      <c r="K472" s="6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12"/>
      <c r="AE472" s="12"/>
      <c r="AF472" s="3"/>
      <c r="AG472" s="3"/>
      <c r="AH472" s="3"/>
      <c r="AI472" s="3"/>
      <c r="AJ472" s="3"/>
      <c r="AK472" s="3"/>
      <c r="AL472" s="3"/>
      <c r="AM472" s="3"/>
      <c r="AN472" s="4" t="b">
        <f>COUNTIF(资产分类!B:B,以前年度!A472)=1</f>
        <v>0</v>
      </c>
      <c r="AO472" s="4" t="b">
        <f>COUNTIF(单位编码!C:C,H472)=1</f>
        <v>0</v>
      </c>
      <c r="AP472" s="4" t="e">
        <f t="shared" si="77"/>
        <v>#VALUE!</v>
      </c>
      <c r="AQ472" s="4" t="b">
        <f>COUNTIF(业务范围!B:B,以前年度!L472)=1</f>
        <v>0</v>
      </c>
      <c r="AR472" s="4" t="b">
        <f>COUNTIF(成本中心!B:B,以前年度!M472)=1</f>
        <v>0</v>
      </c>
      <c r="AS472" s="4" t="b">
        <f>COUNTIF(成本中心!B:B,以前年度!N472)=1</f>
        <v>0</v>
      </c>
      <c r="AT472" s="4" t="b">
        <f>COUNTIF(资产状态!B:B,Q472)=1</f>
        <v>0</v>
      </c>
      <c r="AU472" s="4" t="b">
        <f>COUNTIF(资产增加、减少方式!B:C,以前年度!R472)=1</f>
        <v>0</v>
      </c>
      <c r="AV472" s="4" t="b">
        <f t="shared" si="78"/>
        <v>1</v>
      </c>
      <c r="AW472" s="4" t="b">
        <f>COUNTIF(折旧码!B:B,以前年度!X472)=1</f>
        <v>0</v>
      </c>
      <c r="AX472" s="5" t="b">
        <f t="shared" si="79"/>
        <v>0</v>
      </c>
      <c r="AY472" s="59" t="e">
        <f>IF(((2015-LEFT(AD472,4))*12+12-MID(AD472,5,2)+1)/(Z472*12+AB472)&gt;1,AF472*(1-VLOOKUP(X472,折旧码!B:D,3,FALSE)),AF472*(1-VLOOKUP(X472,折旧码!B:D,3,FALSE))*((2015-LEFT(AD472,4))*12+12-MID(AD472,5,2)+1)/(Z472*12+AB472))</f>
        <v>#VALUE!</v>
      </c>
      <c r="AZ472" s="60" t="e">
        <f t="shared" si="80"/>
        <v>#VALUE!</v>
      </c>
      <c r="BA472" s="5" t="e">
        <f>IF(((2015-LEFT(AD472,4))*12+12-MID(AD472,5,2)+1)/(Z472*12+AB472)&gt;1,0, AF472*(1-VLOOKUP(X472,折旧码!B:D,3,FALSE))*(12/(Z472*12+AB472)))</f>
        <v>#VALUE!</v>
      </c>
      <c r="BB472" s="2" t="e">
        <f t="shared" si="81"/>
        <v>#VALUE!</v>
      </c>
      <c r="BC472" s="2">
        <f t="shared" si="82"/>
        <v>0</v>
      </c>
      <c r="BD472" s="2" t="e">
        <f t="shared" si="83"/>
        <v>#VALUE!</v>
      </c>
      <c r="BE472" s="4" t="e">
        <f t="shared" si="84"/>
        <v>#VALUE!</v>
      </c>
      <c r="BF472" s="56" t="e">
        <f t="shared" si="85"/>
        <v>#VALUE!</v>
      </c>
      <c r="BG472" s="56" t="e">
        <f>IF(BE472="否",0,AF472*(1-VLOOKUP(X472,折旧码!B:D,3,FALSE))/BC472)</f>
        <v>#VALUE!</v>
      </c>
      <c r="BH472" s="56" t="e">
        <f t="shared" si="86"/>
        <v>#VALUE!</v>
      </c>
      <c r="BI472" s="4" t="e">
        <f>IF(OR(BE472="否",BC472&lt;=BD472),ROUND(AF472-ABS(AG472)-ABS(AI472)-AF472*VLOOKUP(X472,折旧码!B:D,3,FALSE),2)=0,ROUND(AF472-ABS(AG472)-ABS(AI472)-AF472*VLOOKUP(X472,折旧码!B:D,3,FALSE),2)&lt;&gt;0)</f>
        <v>#VALUE!</v>
      </c>
      <c r="BJ472" s="4" t="e">
        <f>ROUND(AF472-ABS(AG472)-ABS(AI472)-AF472*VLOOKUP(X472,折旧码!B:D,3,FALSE),2)</f>
        <v>#N/A</v>
      </c>
    </row>
    <row r="473" spans="1:62" ht="17.25" x14ac:dyDescent="0.35">
      <c r="A473" s="3"/>
      <c r="B473" s="3"/>
      <c r="C473" s="3"/>
      <c r="D473" s="3"/>
      <c r="E473" s="3"/>
      <c r="F473" s="3"/>
      <c r="G473" s="3"/>
      <c r="H473" s="3"/>
      <c r="I473" s="6"/>
      <c r="J473" s="6"/>
      <c r="K473" s="6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12"/>
      <c r="AE473" s="12"/>
      <c r="AF473" s="3"/>
      <c r="AG473" s="3"/>
      <c r="AH473" s="3"/>
      <c r="AI473" s="3"/>
      <c r="AJ473" s="3"/>
      <c r="AK473" s="3"/>
      <c r="AL473" s="3"/>
      <c r="AM473" s="3"/>
      <c r="AN473" s="4" t="b">
        <f>COUNTIF(资产分类!B:B,以前年度!A473)=1</f>
        <v>0</v>
      </c>
      <c r="AO473" s="4" t="b">
        <f>COUNTIF(单位编码!C:C,H473)=1</f>
        <v>0</v>
      </c>
      <c r="AP473" s="4" t="e">
        <f t="shared" si="77"/>
        <v>#VALUE!</v>
      </c>
      <c r="AQ473" s="4" t="b">
        <f>COUNTIF(业务范围!B:B,以前年度!L473)=1</f>
        <v>0</v>
      </c>
      <c r="AR473" s="4" t="b">
        <f>COUNTIF(成本中心!B:B,以前年度!M473)=1</f>
        <v>0</v>
      </c>
      <c r="AS473" s="4" t="b">
        <f>COUNTIF(成本中心!B:B,以前年度!N473)=1</f>
        <v>0</v>
      </c>
      <c r="AT473" s="4" t="b">
        <f>COUNTIF(资产状态!B:B,Q473)=1</f>
        <v>0</v>
      </c>
      <c r="AU473" s="4" t="b">
        <f>COUNTIF(资产增加、减少方式!B:C,以前年度!R473)=1</f>
        <v>0</v>
      </c>
      <c r="AV473" s="4" t="b">
        <f t="shared" si="78"/>
        <v>1</v>
      </c>
      <c r="AW473" s="4" t="b">
        <f>COUNTIF(折旧码!B:B,以前年度!X473)=1</f>
        <v>0</v>
      </c>
      <c r="AX473" s="5" t="b">
        <f t="shared" si="79"/>
        <v>0</v>
      </c>
      <c r="AY473" s="59" t="e">
        <f>IF(((2015-LEFT(AD473,4))*12+12-MID(AD473,5,2)+1)/(Z473*12+AB473)&gt;1,AF473*(1-VLOOKUP(X473,折旧码!B:D,3,FALSE)),AF473*(1-VLOOKUP(X473,折旧码!B:D,3,FALSE))*((2015-LEFT(AD473,4))*12+12-MID(AD473,5,2)+1)/(Z473*12+AB473))</f>
        <v>#VALUE!</v>
      </c>
      <c r="AZ473" s="60" t="e">
        <f t="shared" si="80"/>
        <v>#VALUE!</v>
      </c>
      <c r="BA473" s="5" t="e">
        <f>IF(((2015-LEFT(AD473,4))*12+12-MID(AD473,5,2)+1)/(Z473*12+AB473)&gt;1,0, AF473*(1-VLOOKUP(X473,折旧码!B:D,3,FALSE))*(12/(Z473*12+AB473)))</f>
        <v>#VALUE!</v>
      </c>
      <c r="BB473" s="2" t="e">
        <f t="shared" si="81"/>
        <v>#VALUE!</v>
      </c>
      <c r="BC473" s="2">
        <f t="shared" si="82"/>
        <v>0</v>
      </c>
      <c r="BD473" s="2" t="e">
        <f t="shared" si="83"/>
        <v>#VALUE!</v>
      </c>
      <c r="BE473" s="4" t="e">
        <f t="shared" si="84"/>
        <v>#VALUE!</v>
      </c>
      <c r="BF473" s="56" t="e">
        <f t="shared" si="85"/>
        <v>#VALUE!</v>
      </c>
      <c r="BG473" s="56" t="e">
        <f>IF(BE473="否",0,AF473*(1-VLOOKUP(X473,折旧码!B:D,3,FALSE))/BC473)</f>
        <v>#VALUE!</v>
      </c>
      <c r="BH473" s="56" t="e">
        <f t="shared" si="86"/>
        <v>#VALUE!</v>
      </c>
      <c r="BI473" s="4" t="e">
        <f>IF(OR(BE473="否",BC473&lt;=BD473),ROUND(AF473-ABS(AG473)-ABS(AI473)-AF473*VLOOKUP(X473,折旧码!B:D,3,FALSE),2)=0,ROUND(AF473-ABS(AG473)-ABS(AI473)-AF473*VLOOKUP(X473,折旧码!B:D,3,FALSE),2)&lt;&gt;0)</f>
        <v>#VALUE!</v>
      </c>
      <c r="BJ473" s="4" t="e">
        <f>ROUND(AF473-ABS(AG473)-ABS(AI473)-AF473*VLOOKUP(X473,折旧码!B:D,3,FALSE),2)</f>
        <v>#N/A</v>
      </c>
    </row>
    <row r="474" spans="1:62" ht="17.25" x14ac:dyDescent="0.35">
      <c r="A474" s="3"/>
      <c r="B474" s="3"/>
      <c r="C474" s="3"/>
      <c r="D474" s="3"/>
      <c r="E474" s="3"/>
      <c r="F474" s="3"/>
      <c r="G474" s="3"/>
      <c r="H474" s="3"/>
      <c r="I474" s="6"/>
      <c r="J474" s="6"/>
      <c r="K474" s="6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12"/>
      <c r="AE474" s="12"/>
      <c r="AF474" s="3"/>
      <c r="AG474" s="3"/>
      <c r="AH474" s="3"/>
      <c r="AI474" s="3"/>
      <c r="AJ474" s="3"/>
      <c r="AK474" s="3"/>
      <c r="AL474" s="3"/>
      <c r="AM474" s="3"/>
      <c r="AN474" s="4" t="b">
        <f>COUNTIF(资产分类!B:B,以前年度!A474)=1</f>
        <v>0</v>
      </c>
      <c r="AO474" s="4" t="b">
        <f>COUNTIF(单位编码!C:C,H474)=1</f>
        <v>0</v>
      </c>
      <c r="AP474" s="4" t="e">
        <f t="shared" ref="AP474:AP537" si="87">LEFT(J474,4)*1&lt;2016</f>
        <v>#VALUE!</v>
      </c>
      <c r="AQ474" s="4" t="b">
        <f>COUNTIF(业务范围!B:B,以前年度!L474)=1</f>
        <v>0</v>
      </c>
      <c r="AR474" s="4" t="b">
        <f>COUNTIF(成本中心!B:B,以前年度!M474)=1</f>
        <v>0</v>
      </c>
      <c r="AS474" s="4" t="b">
        <f>COUNTIF(成本中心!B:B,以前年度!N474)=1</f>
        <v>0</v>
      </c>
      <c r="AT474" s="4" t="b">
        <f>COUNTIF(资产状态!B:B,Q474)=1</f>
        <v>0</v>
      </c>
      <c r="AU474" s="4" t="b">
        <f>COUNTIF(资产增加、减少方式!B:C,以前年度!R474)=1</f>
        <v>0</v>
      </c>
      <c r="AV474" s="4" t="b">
        <f t="shared" ref="AV474:AV537" si="88">IF(OR(A474="Z1005",A474="Z1004",A474="Z1003"),V474&lt;&gt;"",TRUE)</f>
        <v>1</v>
      </c>
      <c r="AW474" s="4" t="b">
        <f>COUNTIF(折旧码!B:B,以前年度!X474)=1</f>
        <v>0</v>
      </c>
      <c r="AX474" s="5" t="b">
        <f t="shared" si="79"/>
        <v>0</v>
      </c>
      <c r="AY474" s="59" t="e">
        <f>IF(((2015-LEFT(AD474,4))*12+12-MID(AD474,5,2)+1)/(Z474*12+AB474)&gt;1,AF474*(1-VLOOKUP(X474,折旧码!B:D,3,FALSE)),AF474*(1-VLOOKUP(X474,折旧码!B:D,3,FALSE))*((2015-LEFT(AD474,4))*12+12-MID(AD474,5,2)+1)/(Z474*12+AB474))</f>
        <v>#VALUE!</v>
      </c>
      <c r="AZ474" s="60" t="e">
        <f t="shared" si="80"/>
        <v>#VALUE!</v>
      </c>
      <c r="BA474" s="5" t="e">
        <f>IF(((2015-LEFT(AD474,4))*12+12-MID(AD474,5,2)+1)/(Z474*12+AB474)&gt;1,0, AF474*(1-VLOOKUP(X474,折旧码!B:D,3,FALSE))*(12/(Z474*12+AB474)))</f>
        <v>#VALUE!</v>
      </c>
      <c r="BB474" s="2" t="e">
        <f t="shared" si="81"/>
        <v>#VALUE!</v>
      </c>
      <c r="BC474" s="2">
        <f t="shared" si="82"/>
        <v>0</v>
      </c>
      <c r="BD474" s="2" t="e">
        <f t="shared" si="83"/>
        <v>#VALUE!</v>
      </c>
      <c r="BE474" s="4" t="e">
        <f t="shared" si="84"/>
        <v>#VALUE!</v>
      </c>
      <c r="BF474" s="56" t="e">
        <f t="shared" si="85"/>
        <v>#VALUE!</v>
      </c>
      <c r="BG474" s="56" t="e">
        <f>IF(BE474="否",0,AF474*(1-VLOOKUP(X474,折旧码!B:D,3,FALSE))/BC474)</f>
        <v>#VALUE!</v>
      </c>
      <c r="BH474" s="56" t="e">
        <f t="shared" si="86"/>
        <v>#VALUE!</v>
      </c>
      <c r="BI474" s="4" t="e">
        <f>IF(OR(BE474="否",BC474&lt;=BD474),ROUND(AF474-ABS(AG474)-ABS(AI474)-AF474*VLOOKUP(X474,折旧码!B:D,3,FALSE),2)=0,ROUND(AF474-ABS(AG474)-ABS(AI474)-AF474*VLOOKUP(X474,折旧码!B:D,3,FALSE),2)&lt;&gt;0)</f>
        <v>#VALUE!</v>
      </c>
      <c r="BJ474" s="4" t="e">
        <f>ROUND(AF474-ABS(AG474)-ABS(AI474)-AF474*VLOOKUP(X474,折旧码!B:D,3,FALSE),2)</f>
        <v>#N/A</v>
      </c>
    </row>
    <row r="475" spans="1:62" ht="17.25" x14ac:dyDescent="0.35">
      <c r="A475" s="3"/>
      <c r="B475" s="3"/>
      <c r="C475" s="3"/>
      <c r="D475" s="3"/>
      <c r="E475" s="3"/>
      <c r="F475" s="3"/>
      <c r="G475" s="3"/>
      <c r="H475" s="3"/>
      <c r="I475" s="6"/>
      <c r="J475" s="6"/>
      <c r="K475" s="6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12"/>
      <c r="AE475" s="12"/>
      <c r="AF475" s="3"/>
      <c r="AG475" s="3"/>
      <c r="AH475" s="3"/>
      <c r="AI475" s="3"/>
      <c r="AJ475" s="3"/>
      <c r="AK475" s="3"/>
      <c r="AL475" s="3"/>
      <c r="AM475" s="3"/>
      <c r="AN475" s="4" t="b">
        <f>COUNTIF(资产分类!B:B,以前年度!A475)=1</f>
        <v>0</v>
      </c>
      <c r="AO475" s="4" t="b">
        <f>COUNTIF(单位编码!C:C,H475)=1</f>
        <v>0</v>
      </c>
      <c r="AP475" s="4" t="e">
        <f t="shared" si="87"/>
        <v>#VALUE!</v>
      </c>
      <c r="AQ475" s="4" t="b">
        <f>COUNTIF(业务范围!B:B,以前年度!L475)=1</f>
        <v>0</v>
      </c>
      <c r="AR475" s="4" t="b">
        <f>COUNTIF(成本中心!B:B,以前年度!M475)=1</f>
        <v>0</v>
      </c>
      <c r="AS475" s="4" t="b">
        <f>COUNTIF(成本中心!B:B,以前年度!N475)=1</f>
        <v>0</v>
      </c>
      <c r="AT475" s="4" t="b">
        <f>COUNTIF(资产状态!B:B,Q475)=1</f>
        <v>0</v>
      </c>
      <c r="AU475" s="4" t="b">
        <f>COUNTIF(资产增加、减少方式!B:C,以前年度!R475)=1</f>
        <v>0</v>
      </c>
      <c r="AV475" s="4" t="b">
        <f t="shared" si="88"/>
        <v>1</v>
      </c>
      <c r="AW475" s="4" t="b">
        <f>COUNTIF(折旧码!B:B,以前年度!X475)=1</f>
        <v>0</v>
      </c>
      <c r="AX475" s="5" t="b">
        <f t="shared" si="79"/>
        <v>0</v>
      </c>
      <c r="AY475" s="59" t="e">
        <f>IF(((2015-LEFT(AD475,4))*12+12-MID(AD475,5,2)+1)/(Z475*12+AB475)&gt;1,AF475*(1-VLOOKUP(X475,折旧码!B:D,3,FALSE)),AF475*(1-VLOOKUP(X475,折旧码!B:D,3,FALSE))*((2015-LEFT(AD475,4))*12+12-MID(AD475,5,2)+1)/(Z475*12+AB475))</f>
        <v>#VALUE!</v>
      </c>
      <c r="AZ475" s="60" t="e">
        <f t="shared" si="80"/>
        <v>#VALUE!</v>
      </c>
      <c r="BA475" s="5" t="e">
        <f>IF(((2015-LEFT(AD475,4))*12+12-MID(AD475,5,2)+1)/(Z475*12+AB475)&gt;1,0, AF475*(1-VLOOKUP(X475,折旧码!B:D,3,FALSE))*(12/(Z475*12+AB475)))</f>
        <v>#VALUE!</v>
      </c>
      <c r="BB475" s="2" t="e">
        <f t="shared" si="81"/>
        <v>#VALUE!</v>
      </c>
      <c r="BC475" s="2">
        <f t="shared" si="82"/>
        <v>0</v>
      </c>
      <c r="BD475" s="2" t="e">
        <f t="shared" si="83"/>
        <v>#VALUE!</v>
      </c>
      <c r="BE475" s="4" t="e">
        <f t="shared" si="84"/>
        <v>#VALUE!</v>
      </c>
      <c r="BF475" s="56" t="e">
        <f t="shared" si="85"/>
        <v>#VALUE!</v>
      </c>
      <c r="BG475" s="56" t="e">
        <f>IF(BE475="否",0,AF475*(1-VLOOKUP(X475,折旧码!B:D,3,FALSE))/BC475)</f>
        <v>#VALUE!</v>
      </c>
      <c r="BH475" s="56" t="e">
        <f t="shared" si="86"/>
        <v>#VALUE!</v>
      </c>
      <c r="BI475" s="4" t="e">
        <f>IF(OR(BE475="否",BC475&lt;=BD475),ROUND(AF475-ABS(AG475)-ABS(AI475)-AF475*VLOOKUP(X475,折旧码!B:D,3,FALSE),2)=0,ROUND(AF475-ABS(AG475)-ABS(AI475)-AF475*VLOOKUP(X475,折旧码!B:D,3,FALSE),2)&lt;&gt;0)</f>
        <v>#VALUE!</v>
      </c>
      <c r="BJ475" s="4" t="e">
        <f>ROUND(AF475-ABS(AG475)-ABS(AI475)-AF475*VLOOKUP(X475,折旧码!B:D,3,FALSE),2)</f>
        <v>#N/A</v>
      </c>
    </row>
    <row r="476" spans="1:62" ht="17.25" x14ac:dyDescent="0.35">
      <c r="A476" s="3"/>
      <c r="B476" s="3"/>
      <c r="C476" s="3"/>
      <c r="D476" s="3"/>
      <c r="E476" s="3"/>
      <c r="F476" s="3"/>
      <c r="G476" s="3"/>
      <c r="H476" s="3"/>
      <c r="I476" s="6"/>
      <c r="J476" s="6"/>
      <c r="K476" s="6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12"/>
      <c r="AE476" s="12"/>
      <c r="AF476" s="3"/>
      <c r="AG476" s="3"/>
      <c r="AH476" s="3"/>
      <c r="AI476" s="3"/>
      <c r="AJ476" s="3"/>
      <c r="AK476" s="3"/>
      <c r="AL476" s="3"/>
      <c r="AM476" s="3"/>
      <c r="AN476" s="4" t="b">
        <f>COUNTIF(资产分类!B:B,以前年度!A476)=1</f>
        <v>0</v>
      </c>
      <c r="AO476" s="4" t="b">
        <f>COUNTIF(单位编码!C:C,H476)=1</f>
        <v>0</v>
      </c>
      <c r="AP476" s="4" t="e">
        <f t="shared" si="87"/>
        <v>#VALUE!</v>
      </c>
      <c r="AQ476" s="4" t="b">
        <f>COUNTIF(业务范围!B:B,以前年度!L476)=1</f>
        <v>0</v>
      </c>
      <c r="AR476" s="4" t="b">
        <f>COUNTIF(成本中心!B:B,以前年度!M476)=1</f>
        <v>0</v>
      </c>
      <c r="AS476" s="4" t="b">
        <f>COUNTIF(成本中心!B:B,以前年度!N476)=1</f>
        <v>0</v>
      </c>
      <c r="AT476" s="4" t="b">
        <f>COUNTIF(资产状态!B:B,Q476)=1</f>
        <v>0</v>
      </c>
      <c r="AU476" s="4" t="b">
        <f>COUNTIF(资产增加、减少方式!B:C,以前年度!R476)=1</f>
        <v>0</v>
      </c>
      <c r="AV476" s="4" t="b">
        <f t="shared" si="88"/>
        <v>1</v>
      </c>
      <c r="AW476" s="4" t="b">
        <f>COUNTIF(折旧码!B:B,以前年度!X476)=1</f>
        <v>0</v>
      </c>
      <c r="AX476" s="5" t="b">
        <f t="shared" si="79"/>
        <v>0</v>
      </c>
      <c r="AY476" s="59" t="e">
        <f>IF(((2015-LEFT(AD476,4))*12+12-MID(AD476,5,2)+1)/(Z476*12+AB476)&gt;1,AF476*(1-VLOOKUP(X476,折旧码!B:D,3,FALSE)),AF476*(1-VLOOKUP(X476,折旧码!B:D,3,FALSE))*((2015-LEFT(AD476,4))*12+12-MID(AD476,5,2)+1)/(Z476*12+AB476))</f>
        <v>#VALUE!</v>
      </c>
      <c r="AZ476" s="60" t="e">
        <f t="shared" si="80"/>
        <v>#VALUE!</v>
      </c>
      <c r="BA476" s="5" t="e">
        <f>IF(((2015-LEFT(AD476,4))*12+12-MID(AD476,5,2)+1)/(Z476*12+AB476)&gt;1,0, AF476*(1-VLOOKUP(X476,折旧码!B:D,3,FALSE))*(12/(Z476*12+AB476)))</f>
        <v>#VALUE!</v>
      </c>
      <c r="BB476" s="2" t="e">
        <f t="shared" si="81"/>
        <v>#VALUE!</v>
      </c>
      <c r="BC476" s="2">
        <f t="shared" si="82"/>
        <v>0</v>
      </c>
      <c r="BD476" s="2" t="e">
        <f t="shared" si="83"/>
        <v>#VALUE!</v>
      </c>
      <c r="BE476" s="4" t="e">
        <f t="shared" si="84"/>
        <v>#VALUE!</v>
      </c>
      <c r="BF476" s="56" t="e">
        <f t="shared" si="85"/>
        <v>#VALUE!</v>
      </c>
      <c r="BG476" s="56" t="e">
        <f>IF(BE476="否",0,AF476*(1-VLOOKUP(X476,折旧码!B:D,3,FALSE))/BC476)</f>
        <v>#VALUE!</v>
      </c>
      <c r="BH476" s="56" t="e">
        <f t="shared" si="86"/>
        <v>#VALUE!</v>
      </c>
      <c r="BI476" s="4" t="e">
        <f>IF(OR(BE476="否",BC476&lt;=BD476),ROUND(AF476-ABS(AG476)-ABS(AI476)-AF476*VLOOKUP(X476,折旧码!B:D,3,FALSE),2)=0,ROUND(AF476-ABS(AG476)-ABS(AI476)-AF476*VLOOKUP(X476,折旧码!B:D,3,FALSE),2)&lt;&gt;0)</f>
        <v>#VALUE!</v>
      </c>
      <c r="BJ476" s="4" t="e">
        <f>ROUND(AF476-ABS(AG476)-ABS(AI476)-AF476*VLOOKUP(X476,折旧码!B:D,3,FALSE),2)</f>
        <v>#N/A</v>
      </c>
    </row>
    <row r="477" spans="1:62" ht="17.25" x14ac:dyDescent="0.35">
      <c r="A477" s="3"/>
      <c r="B477" s="3"/>
      <c r="C477" s="3"/>
      <c r="D477" s="3"/>
      <c r="E477" s="3"/>
      <c r="F477" s="3"/>
      <c r="G477" s="3"/>
      <c r="H477" s="3"/>
      <c r="I477" s="6"/>
      <c r="J477" s="6"/>
      <c r="K477" s="6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12"/>
      <c r="AE477" s="12"/>
      <c r="AF477" s="3"/>
      <c r="AG477" s="3"/>
      <c r="AH477" s="3"/>
      <c r="AI477" s="3"/>
      <c r="AJ477" s="3"/>
      <c r="AK477" s="3"/>
      <c r="AL477" s="3"/>
      <c r="AM477" s="3"/>
      <c r="AN477" s="4" t="b">
        <f>COUNTIF(资产分类!B:B,以前年度!A477)=1</f>
        <v>0</v>
      </c>
      <c r="AO477" s="4" t="b">
        <f>COUNTIF(单位编码!C:C,H477)=1</f>
        <v>0</v>
      </c>
      <c r="AP477" s="4" t="e">
        <f t="shared" si="87"/>
        <v>#VALUE!</v>
      </c>
      <c r="AQ477" s="4" t="b">
        <f>COUNTIF(业务范围!B:B,以前年度!L477)=1</f>
        <v>0</v>
      </c>
      <c r="AR477" s="4" t="b">
        <f>COUNTIF(成本中心!B:B,以前年度!M477)=1</f>
        <v>0</v>
      </c>
      <c r="AS477" s="4" t="b">
        <f>COUNTIF(成本中心!B:B,以前年度!N477)=1</f>
        <v>0</v>
      </c>
      <c r="AT477" s="4" t="b">
        <f>COUNTIF(资产状态!B:B,Q477)=1</f>
        <v>0</v>
      </c>
      <c r="AU477" s="4" t="b">
        <f>COUNTIF(资产增加、减少方式!B:C,以前年度!R477)=1</f>
        <v>0</v>
      </c>
      <c r="AV477" s="4" t="b">
        <f t="shared" si="88"/>
        <v>1</v>
      </c>
      <c r="AW477" s="4" t="b">
        <f>COUNTIF(折旧码!B:B,以前年度!X477)=1</f>
        <v>0</v>
      </c>
      <c r="AX477" s="5" t="b">
        <f t="shared" si="79"/>
        <v>0</v>
      </c>
      <c r="AY477" s="59" t="e">
        <f>IF(((2015-LEFT(AD477,4))*12+12-MID(AD477,5,2)+1)/(Z477*12+AB477)&gt;1,AF477*(1-VLOOKUP(X477,折旧码!B:D,3,FALSE)),AF477*(1-VLOOKUP(X477,折旧码!B:D,3,FALSE))*((2015-LEFT(AD477,4))*12+12-MID(AD477,5,2)+1)/(Z477*12+AB477))</f>
        <v>#VALUE!</v>
      </c>
      <c r="AZ477" s="60" t="e">
        <f t="shared" si="80"/>
        <v>#VALUE!</v>
      </c>
      <c r="BA477" s="5" t="e">
        <f>IF(((2015-LEFT(AD477,4))*12+12-MID(AD477,5,2)+1)/(Z477*12+AB477)&gt;1,0, AF477*(1-VLOOKUP(X477,折旧码!B:D,3,FALSE))*(12/(Z477*12+AB477)))</f>
        <v>#VALUE!</v>
      </c>
      <c r="BB477" s="2" t="e">
        <f t="shared" si="81"/>
        <v>#VALUE!</v>
      </c>
      <c r="BC477" s="2">
        <f t="shared" si="82"/>
        <v>0</v>
      </c>
      <c r="BD477" s="2" t="e">
        <f t="shared" si="83"/>
        <v>#VALUE!</v>
      </c>
      <c r="BE477" s="4" t="e">
        <f t="shared" si="84"/>
        <v>#VALUE!</v>
      </c>
      <c r="BF477" s="56" t="e">
        <f t="shared" si="85"/>
        <v>#VALUE!</v>
      </c>
      <c r="BG477" s="56" t="e">
        <f>IF(BE477="否",0,AF477*(1-VLOOKUP(X477,折旧码!B:D,3,FALSE))/BC477)</f>
        <v>#VALUE!</v>
      </c>
      <c r="BH477" s="56" t="e">
        <f t="shared" si="86"/>
        <v>#VALUE!</v>
      </c>
      <c r="BI477" s="4" t="e">
        <f>IF(OR(BE477="否",BC477&lt;=BD477),ROUND(AF477-ABS(AG477)-ABS(AI477)-AF477*VLOOKUP(X477,折旧码!B:D,3,FALSE),2)=0,ROUND(AF477-ABS(AG477)-ABS(AI477)-AF477*VLOOKUP(X477,折旧码!B:D,3,FALSE),2)&lt;&gt;0)</f>
        <v>#VALUE!</v>
      </c>
      <c r="BJ477" s="4" t="e">
        <f>ROUND(AF477-ABS(AG477)-ABS(AI477)-AF477*VLOOKUP(X477,折旧码!B:D,3,FALSE),2)</f>
        <v>#N/A</v>
      </c>
    </row>
    <row r="478" spans="1:62" ht="17.25" x14ac:dyDescent="0.35">
      <c r="A478" s="3"/>
      <c r="B478" s="3"/>
      <c r="C478" s="3"/>
      <c r="D478" s="3"/>
      <c r="E478" s="3"/>
      <c r="F478" s="3"/>
      <c r="G478" s="3"/>
      <c r="H478" s="3"/>
      <c r="I478" s="6"/>
      <c r="J478" s="6"/>
      <c r="K478" s="6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12"/>
      <c r="AE478" s="12"/>
      <c r="AF478" s="3"/>
      <c r="AG478" s="3"/>
      <c r="AH478" s="3"/>
      <c r="AI478" s="3"/>
      <c r="AJ478" s="3"/>
      <c r="AK478" s="3"/>
      <c r="AL478" s="3"/>
      <c r="AM478" s="3"/>
      <c r="AN478" s="4" t="b">
        <f>COUNTIF(资产分类!B:B,以前年度!A478)=1</f>
        <v>0</v>
      </c>
      <c r="AO478" s="4" t="b">
        <f>COUNTIF(单位编码!C:C,H478)=1</f>
        <v>0</v>
      </c>
      <c r="AP478" s="4" t="e">
        <f t="shared" si="87"/>
        <v>#VALUE!</v>
      </c>
      <c r="AQ478" s="4" t="b">
        <f>COUNTIF(业务范围!B:B,以前年度!L478)=1</f>
        <v>0</v>
      </c>
      <c r="AR478" s="4" t="b">
        <f>COUNTIF(成本中心!B:B,以前年度!M478)=1</f>
        <v>0</v>
      </c>
      <c r="AS478" s="4" t="b">
        <f>COUNTIF(成本中心!B:B,以前年度!N478)=1</f>
        <v>0</v>
      </c>
      <c r="AT478" s="4" t="b">
        <f>COUNTIF(资产状态!B:B,Q478)=1</f>
        <v>0</v>
      </c>
      <c r="AU478" s="4" t="b">
        <f>COUNTIF(资产增加、减少方式!B:C,以前年度!R478)=1</f>
        <v>0</v>
      </c>
      <c r="AV478" s="4" t="b">
        <f t="shared" si="88"/>
        <v>1</v>
      </c>
      <c r="AW478" s="4" t="b">
        <f>COUNTIF(折旧码!B:B,以前年度!X478)=1</f>
        <v>0</v>
      </c>
      <c r="AX478" s="5" t="b">
        <f t="shared" si="79"/>
        <v>0</v>
      </c>
      <c r="AY478" s="59" t="e">
        <f>IF(((2015-LEFT(AD478,4))*12+12-MID(AD478,5,2)+1)/(Z478*12+AB478)&gt;1,AF478*(1-VLOOKUP(X478,折旧码!B:D,3,FALSE)),AF478*(1-VLOOKUP(X478,折旧码!B:D,3,FALSE))*((2015-LEFT(AD478,4))*12+12-MID(AD478,5,2)+1)/(Z478*12+AB478))</f>
        <v>#VALUE!</v>
      </c>
      <c r="AZ478" s="60" t="e">
        <f t="shared" si="80"/>
        <v>#VALUE!</v>
      </c>
      <c r="BA478" s="5" t="e">
        <f>IF(((2015-LEFT(AD478,4))*12+12-MID(AD478,5,2)+1)/(Z478*12+AB478)&gt;1,0, AF478*(1-VLOOKUP(X478,折旧码!B:D,3,FALSE))*(12/(Z478*12+AB478)))</f>
        <v>#VALUE!</v>
      </c>
      <c r="BB478" s="2" t="e">
        <f t="shared" si="81"/>
        <v>#VALUE!</v>
      </c>
      <c r="BC478" s="2">
        <f t="shared" si="82"/>
        <v>0</v>
      </c>
      <c r="BD478" s="2" t="e">
        <f t="shared" si="83"/>
        <v>#VALUE!</v>
      </c>
      <c r="BE478" s="4" t="e">
        <f t="shared" si="84"/>
        <v>#VALUE!</v>
      </c>
      <c r="BF478" s="56" t="e">
        <f t="shared" si="85"/>
        <v>#VALUE!</v>
      </c>
      <c r="BG478" s="56" t="e">
        <f>IF(BE478="否",0,AF478*(1-VLOOKUP(X478,折旧码!B:D,3,FALSE))/BC478)</f>
        <v>#VALUE!</v>
      </c>
      <c r="BH478" s="56" t="e">
        <f t="shared" si="86"/>
        <v>#VALUE!</v>
      </c>
      <c r="BI478" s="4" t="e">
        <f>IF(OR(BE478="否",BC478&lt;=BD478),ROUND(AF478-ABS(AG478)-ABS(AI478)-AF478*VLOOKUP(X478,折旧码!B:D,3,FALSE),2)=0,ROUND(AF478-ABS(AG478)-ABS(AI478)-AF478*VLOOKUP(X478,折旧码!B:D,3,FALSE),2)&lt;&gt;0)</f>
        <v>#VALUE!</v>
      </c>
      <c r="BJ478" s="4" t="e">
        <f>ROUND(AF478-ABS(AG478)-ABS(AI478)-AF478*VLOOKUP(X478,折旧码!B:D,3,FALSE),2)</f>
        <v>#N/A</v>
      </c>
    </row>
    <row r="479" spans="1:62" ht="17.25" x14ac:dyDescent="0.35">
      <c r="A479" s="3"/>
      <c r="B479" s="3"/>
      <c r="C479" s="3"/>
      <c r="D479" s="3"/>
      <c r="E479" s="3"/>
      <c r="F479" s="3"/>
      <c r="G479" s="3"/>
      <c r="H479" s="3"/>
      <c r="I479" s="6"/>
      <c r="J479" s="6"/>
      <c r="K479" s="6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12"/>
      <c r="AE479" s="12"/>
      <c r="AF479" s="3"/>
      <c r="AG479" s="3"/>
      <c r="AH479" s="3"/>
      <c r="AI479" s="3"/>
      <c r="AJ479" s="3"/>
      <c r="AK479" s="3"/>
      <c r="AL479" s="3"/>
      <c r="AM479" s="3"/>
      <c r="AN479" s="4" t="b">
        <f>COUNTIF(资产分类!B:B,以前年度!A479)=1</f>
        <v>0</v>
      </c>
      <c r="AO479" s="4" t="b">
        <f>COUNTIF(单位编码!C:C,H479)=1</f>
        <v>0</v>
      </c>
      <c r="AP479" s="4" t="e">
        <f t="shared" si="87"/>
        <v>#VALUE!</v>
      </c>
      <c r="AQ479" s="4" t="b">
        <f>COUNTIF(业务范围!B:B,以前年度!L479)=1</f>
        <v>0</v>
      </c>
      <c r="AR479" s="4" t="b">
        <f>COUNTIF(成本中心!B:B,以前年度!M479)=1</f>
        <v>0</v>
      </c>
      <c r="AS479" s="4" t="b">
        <f>COUNTIF(成本中心!B:B,以前年度!N479)=1</f>
        <v>0</v>
      </c>
      <c r="AT479" s="4" t="b">
        <f>COUNTIF(资产状态!B:B,Q479)=1</f>
        <v>0</v>
      </c>
      <c r="AU479" s="4" t="b">
        <f>COUNTIF(资产增加、减少方式!B:C,以前年度!R479)=1</f>
        <v>0</v>
      </c>
      <c r="AV479" s="4" t="b">
        <f t="shared" si="88"/>
        <v>1</v>
      </c>
      <c r="AW479" s="4" t="b">
        <f>COUNTIF(折旧码!B:B,以前年度!X479)=1</f>
        <v>0</v>
      </c>
      <c r="AX479" s="5" t="b">
        <f t="shared" si="79"/>
        <v>0</v>
      </c>
      <c r="AY479" s="59" t="e">
        <f>IF(((2015-LEFT(AD479,4))*12+12-MID(AD479,5,2)+1)/(Z479*12+AB479)&gt;1,AF479*(1-VLOOKUP(X479,折旧码!B:D,3,FALSE)),AF479*(1-VLOOKUP(X479,折旧码!B:D,3,FALSE))*((2015-LEFT(AD479,4))*12+12-MID(AD479,5,2)+1)/(Z479*12+AB479))</f>
        <v>#VALUE!</v>
      </c>
      <c r="AZ479" s="60" t="e">
        <f t="shared" si="80"/>
        <v>#VALUE!</v>
      </c>
      <c r="BA479" s="5" t="e">
        <f>IF(((2015-LEFT(AD479,4))*12+12-MID(AD479,5,2)+1)/(Z479*12+AB479)&gt;1,0, AF479*(1-VLOOKUP(X479,折旧码!B:D,3,FALSE))*(12/(Z479*12+AB479)))</f>
        <v>#VALUE!</v>
      </c>
      <c r="BB479" s="2" t="e">
        <f t="shared" si="81"/>
        <v>#VALUE!</v>
      </c>
      <c r="BC479" s="2">
        <f t="shared" si="82"/>
        <v>0</v>
      </c>
      <c r="BD479" s="2" t="e">
        <f t="shared" si="83"/>
        <v>#VALUE!</v>
      </c>
      <c r="BE479" s="4" t="e">
        <f t="shared" si="84"/>
        <v>#VALUE!</v>
      </c>
      <c r="BF479" s="56" t="e">
        <f t="shared" si="85"/>
        <v>#VALUE!</v>
      </c>
      <c r="BG479" s="56" t="e">
        <f>IF(BE479="否",0,AF479*(1-VLOOKUP(X479,折旧码!B:D,3,FALSE))/BC479)</f>
        <v>#VALUE!</v>
      </c>
      <c r="BH479" s="56" t="e">
        <f t="shared" si="86"/>
        <v>#VALUE!</v>
      </c>
      <c r="BI479" s="4" t="e">
        <f>IF(OR(BE479="否",BC479&lt;=BD479),ROUND(AF479-ABS(AG479)-ABS(AI479)-AF479*VLOOKUP(X479,折旧码!B:D,3,FALSE),2)=0,ROUND(AF479-ABS(AG479)-ABS(AI479)-AF479*VLOOKUP(X479,折旧码!B:D,3,FALSE),2)&lt;&gt;0)</f>
        <v>#VALUE!</v>
      </c>
      <c r="BJ479" s="4" t="e">
        <f>ROUND(AF479-ABS(AG479)-ABS(AI479)-AF479*VLOOKUP(X479,折旧码!B:D,3,FALSE),2)</f>
        <v>#N/A</v>
      </c>
    </row>
    <row r="480" spans="1:62" ht="17.25" x14ac:dyDescent="0.35">
      <c r="A480" s="3"/>
      <c r="B480" s="3"/>
      <c r="C480" s="3"/>
      <c r="D480" s="3"/>
      <c r="E480" s="3"/>
      <c r="F480" s="3"/>
      <c r="G480" s="3"/>
      <c r="H480" s="3"/>
      <c r="I480" s="6"/>
      <c r="J480" s="6"/>
      <c r="K480" s="6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12"/>
      <c r="AE480" s="12"/>
      <c r="AF480" s="3"/>
      <c r="AG480" s="3"/>
      <c r="AH480" s="3"/>
      <c r="AI480" s="3"/>
      <c r="AJ480" s="3"/>
      <c r="AK480" s="3"/>
      <c r="AL480" s="3"/>
      <c r="AM480" s="3"/>
      <c r="AN480" s="4" t="b">
        <f>COUNTIF(资产分类!B:B,以前年度!A480)=1</f>
        <v>0</v>
      </c>
      <c r="AO480" s="4" t="b">
        <f>COUNTIF(单位编码!C:C,H480)=1</f>
        <v>0</v>
      </c>
      <c r="AP480" s="4" t="e">
        <f t="shared" si="87"/>
        <v>#VALUE!</v>
      </c>
      <c r="AQ480" s="4" t="b">
        <f>COUNTIF(业务范围!B:B,以前年度!L480)=1</f>
        <v>0</v>
      </c>
      <c r="AR480" s="4" t="b">
        <f>COUNTIF(成本中心!B:B,以前年度!M480)=1</f>
        <v>0</v>
      </c>
      <c r="AS480" s="4" t="b">
        <f>COUNTIF(成本中心!B:B,以前年度!N480)=1</f>
        <v>0</v>
      </c>
      <c r="AT480" s="4" t="b">
        <f>COUNTIF(资产状态!B:B,Q480)=1</f>
        <v>0</v>
      </c>
      <c r="AU480" s="4" t="b">
        <f>COUNTIF(资产增加、减少方式!B:C,以前年度!R480)=1</f>
        <v>0</v>
      </c>
      <c r="AV480" s="4" t="b">
        <f t="shared" si="88"/>
        <v>1</v>
      </c>
      <c r="AW480" s="4" t="b">
        <f>COUNTIF(折旧码!B:B,以前年度!X480)=1</f>
        <v>0</v>
      </c>
      <c r="AX480" s="5" t="b">
        <f t="shared" si="79"/>
        <v>0</v>
      </c>
      <c r="AY480" s="59" t="e">
        <f>IF(((2015-LEFT(AD480,4))*12+12-MID(AD480,5,2)+1)/(Z480*12+AB480)&gt;1,AF480*(1-VLOOKUP(X480,折旧码!B:D,3,FALSE)),AF480*(1-VLOOKUP(X480,折旧码!B:D,3,FALSE))*((2015-LEFT(AD480,4))*12+12-MID(AD480,5,2)+1)/(Z480*12+AB480))</f>
        <v>#VALUE!</v>
      </c>
      <c r="AZ480" s="60" t="e">
        <f t="shared" si="80"/>
        <v>#VALUE!</v>
      </c>
      <c r="BA480" s="5" t="e">
        <f>IF(((2015-LEFT(AD480,4))*12+12-MID(AD480,5,2)+1)/(Z480*12+AB480)&gt;1,0, AF480*(1-VLOOKUP(X480,折旧码!B:D,3,FALSE))*(12/(Z480*12+AB480)))</f>
        <v>#VALUE!</v>
      </c>
      <c r="BB480" s="2" t="e">
        <f t="shared" si="81"/>
        <v>#VALUE!</v>
      </c>
      <c r="BC480" s="2">
        <f t="shared" si="82"/>
        <v>0</v>
      </c>
      <c r="BD480" s="2" t="e">
        <f t="shared" si="83"/>
        <v>#VALUE!</v>
      </c>
      <c r="BE480" s="4" t="e">
        <f t="shared" si="84"/>
        <v>#VALUE!</v>
      </c>
      <c r="BF480" s="56" t="e">
        <f t="shared" si="85"/>
        <v>#VALUE!</v>
      </c>
      <c r="BG480" s="56" t="e">
        <f>IF(BE480="否",0,AF480*(1-VLOOKUP(X480,折旧码!B:D,3,FALSE))/BC480)</f>
        <v>#VALUE!</v>
      </c>
      <c r="BH480" s="56" t="e">
        <f t="shared" si="86"/>
        <v>#VALUE!</v>
      </c>
      <c r="BI480" s="4" t="e">
        <f>IF(OR(BE480="否",BC480&lt;=BD480),ROUND(AF480-ABS(AG480)-ABS(AI480)-AF480*VLOOKUP(X480,折旧码!B:D,3,FALSE),2)=0,ROUND(AF480-ABS(AG480)-ABS(AI480)-AF480*VLOOKUP(X480,折旧码!B:D,3,FALSE),2)&lt;&gt;0)</f>
        <v>#VALUE!</v>
      </c>
      <c r="BJ480" s="4" t="e">
        <f>ROUND(AF480-ABS(AG480)-ABS(AI480)-AF480*VLOOKUP(X480,折旧码!B:D,3,FALSE),2)</f>
        <v>#N/A</v>
      </c>
    </row>
    <row r="481" spans="1:62" ht="17.25" x14ac:dyDescent="0.35">
      <c r="A481" s="3"/>
      <c r="B481" s="3"/>
      <c r="C481" s="3"/>
      <c r="D481" s="3"/>
      <c r="E481" s="3"/>
      <c r="F481" s="3"/>
      <c r="G481" s="3"/>
      <c r="H481" s="3"/>
      <c r="I481" s="6"/>
      <c r="J481" s="6"/>
      <c r="K481" s="6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12"/>
      <c r="AE481" s="12"/>
      <c r="AF481" s="3"/>
      <c r="AG481" s="3"/>
      <c r="AH481" s="3"/>
      <c r="AI481" s="3"/>
      <c r="AJ481" s="3"/>
      <c r="AK481" s="3"/>
      <c r="AL481" s="3"/>
      <c r="AM481" s="3"/>
      <c r="AN481" s="4" t="b">
        <f>COUNTIF(资产分类!B:B,以前年度!A481)=1</f>
        <v>0</v>
      </c>
      <c r="AO481" s="4" t="b">
        <f>COUNTIF(单位编码!C:C,H481)=1</f>
        <v>0</v>
      </c>
      <c r="AP481" s="4" t="e">
        <f t="shared" si="87"/>
        <v>#VALUE!</v>
      </c>
      <c r="AQ481" s="4" t="b">
        <f>COUNTIF(业务范围!B:B,以前年度!L481)=1</f>
        <v>0</v>
      </c>
      <c r="AR481" s="4" t="b">
        <f>COUNTIF(成本中心!B:B,以前年度!M481)=1</f>
        <v>0</v>
      </c>
      <c r="AS481" s="4" t="b">
        <f>COUNTIF(成本中心!B:B,以前年度!N481)=1</f>
        <v>0</v>
      </c>
      <c r="AT481" s="4" t="b">
        <f>COUNTIF(资产状态!B:B,Q481)=1</f>
        <v>0</v>
      </c>
      <c r="AU481" s="4" t="b">
        <f>COUNTIF(资产增加、减少方式!B:C,以前年度!R481)=1</f>
        <v>0</v>
      </c>
      <c r="AV481" s="4" t="b">
        <f t="shared" si="88"/>
        <v>1</v>
      </c>
      <c r="AW481" s="4" t="b">
        <f>COUNTIF(折旧码!B:B,以前年度!X481)=1</f>
        <v>0</v>
      </c>
      <c r="AX481" s="5" t="b">
        <f t="shared" si="79"/>
        <v>0</v>
      </c>
      <c r="AY481" s="59" t="e">
        <f>IF(((2015-LEFT(AD481,4))*12+12-MID(AD481,5,2)+1)/(Z481*12+AB481)&gt;1,AF481*(1-VLOOKUP(X481,折旧码!B:D,3,FALSE)),AF481*(1-VLOOKUP(X481,折旧码!B:D,3,FALSE))*((2015-LEFT(AD481,4))*12+12-MID(AD481,5,2)+1)/(Z481*12+AB481))</f>
        <v>#VALUE!</v>
      </c>
      <c r="AZ481" s="60" t="e">
        <f t="shared" si="80"/>
        <v>#VALUE!</v>
      </c>
      <c r="BA481" s="5" t="e">
        <f>IF(((2015-LEFT(AD481,4))*12+12-MID(AD481,5,2)+1)/(Z481*12+AB481)&gt;1,0, AF481*(1-VLOOKUP(X481,折旧码!B:D,3,FALSE))*(12/(Z481*12+AB481)))</f>
        <v>#VALUE!</v>
      </c>
      <c r="BB481" s="2" t="e">
        <f t="shared" si="81"/>
        <v>#VALUE!</v>
      </c>
      <c r="BC481" s="2">
        <f t="shared" si="82"/>
        <v>0</v>
      </c>
      <c r="BD481" s="2" t="e">
        <f t="shared" si="83"/>
        <v>#VALUE!</v>
      </c>
      <c r="BE481" s="4" t="e">
        <f t="shared" si="84"/>
        <v>#VALUE!</v>
      </c>
      <c r="BF481" s="56" t="e">
        <f t="shared" si="85"/>
        <v>#VALUE!</v>
      </c>
      <c r="BG481" s="56" t="e">
        <f>IF(BE481="否",0,AF481*(1-VLOOKUP(X481,折旧码!B:D,3,FALSE))/BC481)</f>
        <v>#VALUE!</v>
      </c>
      <c r="BH481" s="56" t="e">
        <f t="shared" si="86"/>
        <v>#VALUE!</v>
      </c>
      <c r="BI481" s="4" t="e">
        <f>IF(OR(BE481="否",BC481&lt;=BD481),ROUND(AF481-ABS(AG481)-ABS(AI481)-AF481*VLOOKUP(X481,折旧码!B:D,3,FALSE),2)=0,ROUND(AF481-ABS(AG481)-ABS(AI481)-AF481*VLOOKUP(X481,折旧码!B:D,3,FALSE),2)&lt;&gt;0)</f>
        <v>#VALUE!</v>
      </c>
      <c r="BJ481" s="4" t="e">
        <f>ROUND(AF481-ABS(AG481)-ABS(AI481)-AF481*VLOOKUP(X481,折旧码!B:D,3,FALSE),2)</f>
        <v>#N/A</v>
      </c>
    </row>
    <row r="482" spans="1:62" ht="17.25" x14ac:dyDescent="0.35">
      <c r="A482" s="3"/>
      <c r="B482" s="3"/>
      <c r="C482" s="3"/>
      <c r="D482" s="3"/>
      <c r="E482" s="3"/>
      <c r="F482" s="3"/>
      <c r="G482" s="3"/>
      <c r="H482" s="3"/>
      <c r="I482" s="6"/>
      <c r="J482" s="6"/>
      <c r="K482" s="6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12"/>
      <c r="AE482" s="12"/>
      <c r="AF482" s="3"/>
      <c r="AG482" s="3"/>
      <c r="AH482" s="3"/>
      <c r="AI482" s="3"/>
      <c r="AJ482" s="3"/>
      <c r="AK482" s="3"/>
      <c r="AL482" s="3"/>
      <c r="AM482" s="3"/>
      <c r="AN482" s="4" t="b">
        <f>COUNTIF(资产分类!B:B,以前年度!A482)=1</f>
        <v>0</v>
      </c>
      <c r="AO482" s="4" t="b">
        <f>COUNTIF(单位编码!C:C,H482)=1</f>
        <v>0</v>
      </c>
      <c r="AP482" s="4" t="e">
        <f t="shared" si="87"/>
        <v>#VALUE!</v>
      </c>
      <c r="AQ482" s="4" t="b">
        <f>COUNTIF(业务范围!B:B,以前年度!L482)=1</f>
        <v>0</v>
      </c>
      <c r="AR482" s="4" t="b">
        <f>COUNTIF(成本中心!B:B,以前年度!M482)=1</f>
        <v>0</v>
      </c>
      <c r="AS482" s="4" t="b">
        <f>COUNTIF(成本中心!B:B,以前年度!N482)=1</f>
        <v>0</v>
      </c>
      <c r="AT482" s="4" t="b">
        <f>COUNTIF(资产状态!B:B,Q482)=1</f>
        <v>0</v>
      </c>
      <c r="AU482" s="4" t="b">
        <f>COUNTIF(资产增加、减少方式!B:C,以前年度!R482)=1</f>
        <v>0</v>
      </c>
      <c r="AV482" s="4" t="b">
        <f t="shared" si="88"/>
        <v>1</v>
      </c>
      <c r="AW482" s="4" t="b">
        <f>COUNTIF(折旧码!B:B,以前年度!X482)=1</f>
        <v>0</v>
      </c>
      <c r="AX482" s="5" t="b">
        <f t="shared" si="79"/>
        <v>0</v>
      </c>
      <c r="AY482" s="59" t="e">
        <f>IF(((2015-LEFT(AD482,4))*12+12-MID(AD482,5,2)+1)/(Z482*12+AB482)&gt;1,AF482*(1-VLOOKUP(X482,折旧码!B:D,3,FALSE)),AF482*(1-VLOOKUP(X482,折旧码!B:D,3,FALSE))*((2015-LEFT(AD482,4))*12+12-MID(AD482,5,2)+1)/(Z482*12+AB482))</f>
        <v>#VALUE!</v>
      </c>
      <c r="AZ482" s="60" t="e">
        <f t="shared" si="80"/>
        <v>#VALUE!</v>
      </c>
      <c r="BA482" s="5" t="e">
        <f>IF(((2015-LEFT(AD482,4))*12+12-MID(AD482,5,2)+1)/(Z482*12+AB482)&gt;1,0, AF482*(1-VLOOKUP(X482,折旧码!B:D,3,FALSE))*(12/(Z482*12+AB482)))</f>
        <v>#VALUE!</v>
      </c>
      <c r="BB482" s="2" t="e">
        <f t="shared" si="81"/>
        <v>#VALUE!</v>
      </c>
      <c r="BC482" s="2">
        <f t="shared" si="82"/>
        <v>0</v>
      </c>
      <c r="BD482" s="2" t="e">
        <f t="shared" si="83"/>
        <v>#VALUE!</v>
      </c>
      <c r="BE482" s="4" t="e">
        <f t="shared" si="84"/>
        <v>#VALUE!</v>
      </c>
      <c r="BF482" s="56" t="e">
        <f t="shared" si="85"/>
        <v>#VALUE!</v>
      </c>
      <c r="BG482" s="56" t="e">
        <f>IF(BE482="否",0,AF482*(1-VLOOKUP(X482,折旧码!B:D,3,FALSE))/BC482)</f>
        <v>#VALUE!</v>
      </c>
      <c r="BH482" s="56" t="e">
        <f t="shared" si="86"/>
        <v>#VALUE!</v>
      </c>
      <c r="BI482" s="4" t="e">
        <f>IF(OR(BE482="否",BC482&lt;=BD482),ROUND(AF482-ABS(AG482)-ABS(AI482)-AF482*VLOOKUP(X482,折旧码!B:D,3,FALSE),2)=0,ROUND(AF482-ABS(AG482)-ABS(AI482)-AF482*VLOOKUP(X482,折旧码!B:D,3,FALSE),2)&lt;&gt;0)</f>
        <v>#VALUE!</v>
      </c>
      <c r="BJ482" s="4" t="e">
        <f>ROUND(AF482-ABS(AG482)-ABS(AI482)-AF482*VLOOKUP(X482,折旧码!B:D,3,FALSE),2)</f>
        <v>#N/A</v>
      </c>
    </row>
    <row r="483" spans="1:62" ht="17.25" x14ac:dyDescent="0.35">
      <c r="A483" s="3"/>
      <c r="B483" s="3"/>
      <c r="C483" s="3"/>
      <c r="D483" s="3"/>
      <c r="E483" s="3"/>
      <c r="F483" s="3"/>
      <c r="G483" s="3"/>
      <c r="H483" s="3"/>
      <c r="I483" s="6"/>
      <c r="J483" s="6"/>
      <c r="K483" s="6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12"/>
      <c r="AE483" s="12"/>
      <c r="AF483" s="3"/>
      <c r="AG483" s="3"/>
      <c r="AH483" s="3"/>
      <c r="AI483" s="3"/>
      <c r="AJ483" s="3"/>
      <c r="AK483" s="3"/>
      <c r="AL483" s="3"/>
      <c r="AM483" s="3"/>
      <c r="AN483" s="4" t="b">
        <f>COUNTIF(资产分类!B:B,以前年度!A483)=1</f>
        <v>0</v>
      </c>
      <c r="AO483" s="4" t="b">
        <f>COUNTIF(单位编码!C:C,H483)=1</f>
        <v>0</v>
      </c>
      <c r="AP483" s="4" t="e">
        <f t="shared" si="87"/>
        <v>#VALUE!</v>
      </c>
      <c r="AQ483" s="4" t="b">
        <f>COUNTIF(业务范围!B:B,以前年度!L483)=1</f>
        <v>0</v>
      </c>
      <c r="AR483" s="4" t="b">
        <f>COUNTIF(成本中心!B:B,以前年度!M483)=1</f>
        <v>0</v>
      </c>
      <c r="AS483" s="4" t="b">
        <f>COUNTIF(成本中心!B:B,以前年度!N483)=1</f>
        <v>0</v>
      </c>
      <c r="AT483" s="4" t="b">
        <f>COUNTIF(资产状态!B:B,Q483)=1</f>
        <v>0</v>
      </c>
      <c r="AU483" s="4" t="b">
        <f>COUNTIF(资产增加、减少方式!B:C,以前年度!R483)=1</f>
        <v>0</v>
      </c>
      <c r="AV483" s="4" t="b">
        <f t="shared" si="88"/>
        <v>1</v>
      </c>
      <c r="AW483" s="4" t="b">
        <f>COUNTIF(折旧码!B:B,以前年度!X483)=1</f>
        <v>0</v>
      </c>
      <c r="AX483" s="5" t="b">
        <f t="shared" si="79"/>
        <v>0</v>
      </c>
      <c r="AY483" s="59" t="e">
        <f>IF(((2015-LEFT(AD483,4))*12+12-MID(AD483,5,2)+1)/(Z483*12+AB483)&gt;1,AF483*(1-VLOOKUP(X483,折旧码!B:D,3,FALSE)),AF483*(1-VLOOKUP(X483,折旧码!B:D,3,FALSE))*((2015-LEFT(AD483,4))*12+12-MID(AD483,5,2)+1)/(Z483*12+AB483))</f>
        <v>#VALUE!</v>
      </c>
      <c r="AZ483" s="60" t="e">
        <f t="shared" si="80"/>
        <v>#VALUE!</v>
      </c>
      <c r="BA483" s="5" t="e">
        <f>IF(((2015-LEFT(AD483,4))*12+12-MID(AD483,5,2)+1)/(Z483*12+AB483)&gt;1,0, AF483*(1-VLOOKUP(X483,折旧码!B:D,3,FALSE))*(12/(Z483*12+AB483)))</f>
        <v>#VALUE!</v>
      </c>
      <c r="BB483" s="2" t="e">
        <f t="shared" si="81"/>
        <v>#VALUE!</v>
      </c>
      <c r="BC483" s="2">
        <f t="shared" si="82"/>
        <v>0</v>
      </c>
      <c r="BD483" s="2" t="e">
        <f t="shared" si="83"/>
        <v>#VALUE!</v>
      </c>
      <c r="BE483" s="4" t="e">
        <f t="shared" si="84"/>
        <v>#VALUE!</v>
      </c>
      <c r="BF483" s="56" t="e">
        <f t="shared" si="85"/>
        <v>#VALUE!</v>
      </c>
      <c r="BG483" s="56" t="e">
        <f>IF(BE483="否",0,AF483*(1-VLOOKUP(X483,折旧码!B:D,3,FALSE))/BC483)</f>
        <v>#VALUE!</v>
      </c>
      <c r="BH483" s="56" t="e">
        <f t="shared" si="86"/>
        <v>#VALUE!</v>
      </c>
      <c r="BI483" s="4" t="e">
        <f>IF(OR(BE483="否",BC483&lt;=BD483),ROUND(AF483-ABS(AG483)-ABS(AI483)-AF483*VLOOKUP(X483,折旧码!B:D,3,FALSE),2)=0,ROUND(AF483-ABS(AG483)-ABS(AI483)-AF483*VLOOKUP(X483,折旧码!B:D,3,FALSE),2)&lt;&gt;0)</f>
        <v>#VALUE!</v>
      </c>
      <c r="BJ483" s="4" t="e">
        <f>ROUND(AF483-ABS(AG483)-ABS(AI483)-AF483*VLOOKUP(X483,折旧码!B:D,3,FALSE),2)</f>
        <v>#N/A</v>
      </c>
    </row>
    <row r="484" spans="1:62" ht="17.25" x14ac:dyDescent="0.35">
      <c r="A484" s="3"/>
      <c r="B484" s="3"/>
      <c r="C484" s="3"/>
      <c r="D484" s="3"/>
      <c r="E484" s="3"/>
      <c r="F484" s="3"/>
      <c r="G484" s="3"/>
      <c r="H484" s="3"/>
      <c r="I484" s="6"/>
      <c r="J484" s="6"/>
      <c r="K484" s="6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12"/>
      <c r="AE484" s="12"/>
      <c r="AF484" s="3"/>
      <c r="AG484" s="3"/>
      <c r="AH484" s="3"/>
      <c r="AI484" s="3"/>
      <c r="AJ484" s="3"/>
      <c r="AK484" s="3"/>
      <c r="AL484" s="3"/>
      <c r="AM484" s="3"/>
      <c r="AN484" s="4" t="b">
        <f>COUNTIF(资产分类!B:B,以前年度!A484)=1</f>
        <v>0</v>
      </c>
      <c r="AO484" s="4" t="b">
        <f>COUNTIF(单位编码!C:C,H484)=1</f>
        <v>0</v>
      </c>
      <c r="AP484" s="4" t="e">
        <f t="shared" si="87"/>
        <v>#VALUE!</v>
      </c>
      <c r="AQ484" s="4" t="b">
        <f>COUNTIF(业务范围!B:B,以前年度!L484)=1</f>
        <v>0</v>
      </c>
      <c r="AR484" s="4" t="b">
        <f>COUNTIF(成本中心!B:B,以前年度!M484)=1</f>
        <v>0</v>
      </c>
      <c r="AS484" s="4" t="b">
        <f>COUNTIF(成本中心!B:B,以前年度!N484)=1</f>
        <v>0</v>
      </c>
      <c r="AT484" s="4" t="b">
        <f>COUNTIF(资产状态!B:B,Q484)=1</f>
        <v>0</v>
      </c>
      <c r="AU484" s="4" t="b">
        <f>COUNTIF(资产增加、减少方式!B:C,以前年度!R484)=1</f>
        <v>0</v>
      </c>
      <c r="AV484" s="4" t="b">
        <f t="shared" si="88"/>
        <v>1</v>
      </c>
      <c r="AW484" s="4" t="b">
        <f>COUNTIF(折旧码!B:B,以前年度!X484)=1</f>
        <v>0</v>
      </c>
      <c r="AX484" s="5" t="b">
        <f t="shared" si="79"/>
        <v>0</v>
      </c>
      <c r="AY484" s="59" t="e">
        <f>IF(((2015-LEFT(AD484,4))*12+12-MID(AD484,5,2)+1)/(Z484*12+AB484)&gt;1,AF484*(1-VLOOKUP(X484,折旧码!B:D,3,FALSE)),AF484*(1-VLOOKUP(X484,折旧码!B:D,3,FALSE))*((2015-LEFT(AD484,4))*12+12-MID(AD484,5,2)+1)/(Z484*12+AB484))</f>
        <v>#VALUE!</v>
      </c>
      <c r="AZ484" s="60" t="e">
        <f t="shared" si="80"/>
        <v>#VALUE!</v>
      </c>
      <c r="BA484" s="5" t="e">
        <f>IF(((2015-LEFT(AD484,4))*12+12-MID(AD484,5,2)+1)/(Z484*12+AB484)&gt;1,0, AF484*(1-VLOOKUP(X484,折旧码!B:D,3,FALSE))*(12/(Z484*12+AB484)))</f>
        <v>#VALUE!</v>
      </c>
      <c r="BB484" s="2" t="e">
        <f t="shared" si="81"/>
        <v>#VALUE!</v>
      </c>
      <c r="BC484" s="2">
        <f t="shared" si="82"/>
        <v>0</v>
      </c>
      <c r="BD484" s="2" t="e">
        <f t="shared" si="83"/>
        <v>#VALUE!</v>
      </c>
      <c r="BE484" s="4" t="e">
        <f t="shared" si="84"/>
        <v>#VALUE!</v>
      </c>
      <c r="BF484" s="56" t="e">
        <f t="shared" si="85"/>
        <v>#VALUE!</v>
      </c>
      <c r="BG484" s="56" t="e">
        <f>IF(BE484="否",0,AF484*(1-VLOOKUP(X484,折旧码!B:D,3,FALSE))/BC484)</f>
        <v>#VALUE!</v>
      </c>
      <c r="BH484" s="56" t="e">
        <f t="shared" si="86"/>
        <v>#VALUE!</v>
      </c>
      <c r="BI484" s="4" t="e">
        <f>IF(OR(BE484="否",BC484&lt;=BD484),ROUND(AF484-ABS(AG484)-ABS(AI484)-AF484*VLOOKUP(X484,折旧码!B:D,3,FALSE),2)=0,ROUND(AF484-ABS(AG484)-ABS(AI484)-AF484*VLOOKUP(X484,折旧码!B:D,3,FALSE),2)&lt;&gt;0)</f>
        <v>#VALUE!</v>
      </c>
      <c r="BJ484" s="4" t="e">
        <f>ROUND(AF484-ABS(AG484)-ABS(AI484)-AF484*VLOOKUP(X484,折旧码!B:D,3,FALSE),2)</f>
        <v>#N/A</v>
      </c>
    </row>
    <row r="485" spans="1:62" ht="17.25" x14ac:dyDescent="0.35">
      <c r="A485" s="3"/>
      <c r="B485" s="3"/>
      <c r="C485" s="3"/>
      <c r="D485" s="3"/>
      <c r="E485" s="3"/>
      <c r="F485" s="3"/>
      <c r="G485" s="3"/>
      <c r="H485" s="3"/>
      <c r="I485" s="6"/>
      <c r="J485" s="6"/>
      <c r="K485" s="6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12"/>
      <c r="AE485" s="12"/>
      <c r="AF485" s="3"/>
      <c r="AG485" s="3"/>
      <c r="AH485" s="3"/>
      <c r="AI485" s="3"/>
      <c r="AJ485" s="3"/>
      <c r="AK485" s="3"/>
      <c r="AL485" s="3"/>
      <c r="AM485" s="3"/>
      <c r="AN485" s="4" t="b">
        <f>COUNTIF(资产分类!B:B,以前年度!A485)=1</f>
        <v>0</v>
      </c>
      <c r="AO485" s="4" t="b">
        <f>COUNTIF(单位编码!C:C,H485)=1</f>
        <v>0</v>
      </c>
      <c r="AP485" s="4" t="e">
        <f t="shared" si="87"/>
        <v>#VALUE!</v>
      </c>
      <c r="AQ485" s="4" t="b">
        <f>COUNTIF(业务范围!B:B,以前年度!L485)=1</f>
        <v>0</v>
      </c>
      <c r="AR485" s="4" t="b">
        <f>COUNTIF(成本中心!B:B,以前年度!M485)=1</f>
        <v>0</v>
      </c>
      <c r="AS485" s="4" t="b">
        <f>COUNTIF(成本中心!B:B,以前年度!N485)=1</f>
        <v>0</v>
      </c>
      <c r="AT485" s="4" t="b">
        <f>COUNTIF(资产状态!B:B,Q485)=1</f>
        <v>0</v>
      </c>
      <c r="AU485" s="4" t="b">
        <f>COUNTIF(资产增加、减少方式!B:C,以前年度!R485)=1</f>
        <v>0</v>
      </c>
      <c r="AV485" s="4" t="b">
        <f t="shared" si="88"/>
        <v>1</v>
      </c>
      <c r="AW485" s="4" t="b">
        <f>COUNTIF(折旧码!B:B,以前年度!X485)=1</f>
        <v>0</v>
      </c>
      <c r="AX485" s="5" t="b">
        <f t="shared" si="79"/>
        <v>0</v>
      </c>
      <c r="AY485" s="59" t="e">
        <f>IF(((2015-LEFT(AD485,4))*12+12-MID(AD485,5,2)+1)/(Z485*12+AB485)&gt;1,AF485*(1-VLOOKUP(X485,折旧码!B:D,3,FALSE)),AF485*(1-VLOOKUP(X485,折旧码!B:D,3,FALSE))*((2015-LEFT(AD485,4))*12+12-MID(AD485,5,2)+1)/(Z485*12+AB485))</f>
        <v>#VALUE!</v>
      </c>
      <c r="AZ485" s="60" t="e">
        <f t="shared" si="80"/>
        <v>#VALUE!</v>
      </c>
      <c r="BA485" s="5" t="e">
        <f>IF(((2015-LEFT(AD485,4))*12+12-MID(AD485,5,2)+1)/(Z485*12+AB485)&gt;1,0, AF485*(1-VLOOKUP(X485,折旧码!B:D,3,FALSE))*(12/(Z485*12+AB485)))</f>
        <v>#VALUE!</v>
      </c>
      <c r="BB485" s="2" t="e">
        <f t="shared" si="81"/>
        <v>#VALUE!</v>
      </c>
      <c r="BC485" s="2">
        <f t="shared" si="82"/>
        <v>0</v>
      </c>
      <c r="BD485" s="2" t="e">
        <f t="shared" si="83"/>
        <v>#VALUE!</v>
      </c>
      <c r="BE485" s="4" t="e">
        <f t="shared" si="84"/>
        <v>#VALUE!</v>
      </c>
      <c r="BF485" s="56" t="e">
        <f t="shared" si="85"/>
        <v>#VALUE!</v>
      </c>
      <c r="BG485" s="56" t="e">
        <f>IF(BE485="否",0,AF485*(1-VLOOKUP(X485,折旧码!B:D,3,FALSE))/BC485)</f>
        <v>#VALUE!</v>
      </c>
      <c r="BH485" s="56" t="e">
        <f t="shared" si="86"/>
        <v>#VALUE!</v>
      </c>
      <c r="BI485" s="4" t="e">
        <f>IF(OR(BE485="否",BC485&lt;=BD485),ROUND(AF485-ABS(AG485)-ABS(AI485)-AF485*VLOOKUP(X485,折旧码!B:D,3,FALSE),2)=0,ROUND(AF485-ABS(AG485)-ABS(AI485)-AF485*VLOOKUP(X485,折旧码!B:D,3,FALSE),2)&lt;&gt;0)</f>
        <v>#VALUE!</v>
      </c>
      <c r="BJ485" s="4" t="e">
        <f>ROUND(AF485-ABS(AG485)-ABS(AI485)-AF485*VLOOKUP(X485,折旧码!B:D,3,FALSE),2)</f>
        <v>#N/A</v>
      </c>
    </row>
    <row r="486" spans="1:62" ht="17.25" x14ac:dyDescent="0.35">
      <c r="A486" s="3"/>
      <c r="B486" s="3"/>
      <c r="C486" s="3"/>
      <c r="D486" s="3"/>
      <c r="E486" s="3"/>
      <c r="F486" s="3"/>
      <c r="G486" s="3"/>
      <c r="H486" s="3"/>
      <c r="I486" s="6"/>
      <c r="J486" s="6"/>
      <c r="K486" s="6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12"/>
      <c r="AE486" s="12"/>
      <c r="AF486" s="3"/>
      <c r="AG486" s="3"/>
      <c r="AH486" s="3"/>
      <c r="AI486" s="3"/>
      <c r="AJ486" s="3"/>
      <c r="AK486" s="3"/>
      <c r="AL486" s="3"/>
      <c r="AM486" s="3"/>
      <c r="AN486" s="4" t="b">
        <f>COUNTIF(资产分类!B:B,以前年度!A486)=1</f>
        <v>0</v>
      </c>
      <c r="AO486" s="4" t="b">
        <f>COUNTIF(单位编码!C:C,H486)=1</f>
        <v>0</v>
      </c>
      <c r="AP486" s="4" t="e">
        <f t="shared" si="87"/>
        <v>#VALUE!</v>
      </c>
      <c r="AQ486" s="4" t="b">
        <f>COUNTIF(业务范围!B:B,以前年度!L486)=1</f>
        <v>0</v>
      </c>
      <c r="AR486" s="4" t="b">
        <f>COUNTIF(成本中心!B:B,以前年度!M486)=1</f>
        <v>0</v>
      </c>
      <c r="AS486" s="4" t="b">
        <f>COUNTIF(成本中心!B:B,以前年度!N486)=1</f>
        <v>0</v>
      </c>
      <c r="AT486" s="4" t="b">
        <f>COUNTIF(资产状态!B:B,Q486)=1</f>
        <v>0</v>
      </c>
      <c r="AU486" s="4" t="b">
        <f>COUNTIF(资产增加、减少方式!B:C,以前年度!R486)=1</f>
        <v>0</v>
      </c>
      <c r="AV486" s="4" t="b">
        <f t="shared" si="88"/>
        <v>1</v>
      </c>
      <c r="AW486" s="4" t="b">
        <f>COUNTIF(折旧码!B:B,以前年度!X486)=1</f>
        <v>0</v>
      </c>
      <c r="AX486" s="5" t="b">
        <f t="shared" si="79"/>
        <v>0</v>
      </c>
      <c r="AY486" s="59" t="e">
        <f>IF(((2015-LEFT(AD486,4))*12+12-MID(AD486,5,2)+1)/(Z486*12+AB486)&gt;1,AF486*(1-VLOOKUP(X486,折旧码!B:D,3,FALSE)),AF486*(1-VLOOKUP(X486,折旧码!B:D,3,FALSE))*((2015-LEFT(AD486,4))*12+12-MID(AD486,5,2)+1)/(Z486*12+AB486))</f>
        <v>#VALUE!</v>
      </c>
      <c r="AZ486" s="60" t="e">
        <f t="shared" si="80"/>
        <v>#VALUE!</v>
      </c>
      <c r="BA486" s="5" t="e">
        <f>IF(((2015-LEFT(AD486,4))*12+12-MID(AD486,5,2)+1)/(Z486*12+AB486)&gt;1,0, AF486*(1-VLOOKUP(X486,折旧码!B:D,3,FALSE))*(12/(Z486*12+AB486)))</f>
        <v>#VALUE!</v>
      </c>
      <c r="BB486" s="2" t="e">
        <f t="shared" si="81"/>
        <v>#VALUE!</v>
      </c>
      <c r="BC486" s="2">
        <f t="shared" si="82"/>
        <v>0</v>
      </c>
      <c r="BD486" s="2" t="e">
        <f t="shared" si="83"/>
        <v>#VALUE!</v>
      </c>
      <c r="BE486" s="4" t="e">
        <f t="shared" si="84"/>
        <v>#VALUE!</v>
      </c>
      <c r="BF486" s="56" t="e">
        <f t="shared" si="85"/>
        <v>#VALUE!</v>
      </c>
      <c r="BG486" s="56" t="e">
        <f>IF(BE486="否",0,AF486*(1-VLOOKUP(X486,折旧码!B:D,3,FALSE))/BC486)</f>
        <v>#VALUE!</v>
      </c>
      <c r="BH486" s="56" t="e">
        <f t="shared" si="86"/>
        <v>#VALUE!</v>
      </c>
      <c r="BI486" s="4" t="e">
        <f>IF(OR(BE486="否",BC486&lt;=BD486),ROUND(AF486-ABS(AG486)-ABS(AI486)-AF486*VLOOKUP(X486,折旧码!B:D,3,FALSE),2)=0,ROUND(AF486-ABS(AG486)-ABS(AI486)-AF486*VLOOKUP(X486,折旧码!B:D,3,FALSE),2)&lt;&gt;0)</f>
        <v>#VALUE!</v>
      </c>
      <c r="BJ486" s="4" t="e">
        <f>ROUND(AF486-ABS(AG486)-ABS(AI486)-AF486*VLOOKUP(X486,折旧码!B:D,3,FALSE),2)</f>
        <v>#N/A</v>
      </c>
    </row>
    <row r="487" spans="1:62" ht="17.25" x14ac:dyDescent="0.35">
      <c r="A487" s="3"/>
      <c r="B487" s="3"/>
      <c r="C487" s="3"/>
      <c r="D487" s="3"/>
      <c r="E487" s="3"/>
      <c r="F487" s="3"/>
      <c r="G487" s="3"/>
      <c r="H487" s="3"/>
      <c r="I487" s="6"/>
      <c r="J487" s="6"/>
      <c r="K487" s="6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12"/>
      <c r="AE487" s="12"/>
      <c r="AF487" s="3"/>
      <c r="AG487" s="3"/>
      <c r="AH487" s="3"/>
      <c r="AI487" s="3"/>
      <c r="AJ487" s="3"/>
      <c r="AK487" s="3"/>
      <c r="AL487" s="3"/>
      <c r="AM487" s="3"/>
      <c r="AN487" s="4" t="b">
        <f>COUNTIF(资产分类!B:B,以前年度!A487)=1</f>
        <v>0</v>
      </c>
      <c r="AO487" s="4" t="b">
        <f>COUNTIF(单位编码!C:C,H487)=1</f>
        <v>0</v>
      </c>
      <c r="AP487" s="4" t="e">
        <f t="shared" si="87"/>
        <v>#VALUE!</v>
      </c>
      <c r="AQ487" s="4" t="b">
        <f>COUNTIF(业务范围!B:B,以前年度!L487)=1</f>
        <v>0</v>
      </c>
      <c r="AR487" s="4" t="b">
        <f>COUNTIF(成本中心!B:B,以前年度!M487)=1</f>
        <v>0</v>
      </c>
      <c r="AS487" s="4" t="b">
        <f>COUNTIF(成本中心!B:B,以前年度!N487)=1</f>
        <v>0</v>
      </c>
      <c r="AT487" s="4" t="b">
        <f>COUNTIF(资产状态!B:B,Q487)=1</f>
        <v>0</v>
      </c>
      <c r="AU487" s="4" t="b">
        <f>COUNTIF(资产增加、减少方式!B:C,以前年度!R487)=1</f>
        <v>0</v>
      </c>
      <c r="AV487" s="4" t="b">
        <f t="shared" si="88"/>
        <v>1</v>
      </c>
      <c r="AW487" s="4" t="b">
        <f>COUNTIF(折旧码!B:B,以前年度!X487)=1</f>
        <v>0</v>
      </c>
      <c r="AX487" s="5" t="b">
        <f t="shared" si="79"/>
        <v>0</v>
      </c>
      <c r="AY487" s="59" t="e">
        <f>IF(((2015-LEFT(AD487,4))*12+12-MID(AD487,5,2)+1)/(Z487*12+AB487)&gt;1,AF487*(1-VLOOKUP(X487,折旧码!B:D,3,FALSE)),AF487*(1-VLOOKUP(X487,折旧码!B:D,3,FALSE))*((2015-LEFT(AD487,4))*12+12-MID(AD487,5,2)+1)/(Z487*12+AB487))</f>
        <v>#VALUE!</v>
      </c>
      <c r="AZ487" s="60" t="e">
        <f t="shared" si="80"/>
        <v>#VALUE!</v>
      </c>
      <c r="BA487" s="5" t="e">
        <f>IF(((2015-LEFT(AD487,4))*12+12-MID(AD487,5,2)+1)/(Z487*12+AB487)&gt;1,0, AF487*(1-VLOOKUP(X487,折旧码!B:D,3,FALSE))*(12/(Z487*12+AB487)))</f>
        <v>#VALUE!</v>
      </c>
      <c r="BB487" s="2" t="e">
        <f t="shared" si="81"/>
        <v>#VALUE!</v>
      </c>
      <c r="BC487" s="2">
        <f t="shared" si="82"/>
        <v>0</v>
      </c>
      <c r="BD487" s="2" t="e">
        <f t="shared" si="83"/>
        <v>#VALUE!</v>
      </c>
      <c r="BE487" s="4" t="e">
        <f t="shared" si="84"/>
        <v>#VALUE!</v>
      </c>
      <c r="BF487" s="56" t="e">
        <f t="shared" si="85"/>
        <v>#VALUE!</v>
      </c>
      <c r="BG487" s="56" t="e">
        <f>IF(BE487="否",0,AF487*(1-VLOOKUP(X487,折旧码!B:D,3,FALSE))/BC487)</f>
        <v>#VALUE!</v>
      </c>
      <c r="BH487" s="56" t="e">
        <f t="shared" si="86"/>
        <v>#VALUE!</v>
      </c>
      <c r="BI487" s="4" t="e">
        <f>IF(OR(BE487="否",BC487&lt;=BD487),ROUND(AF487-ABS(AG487)-ABS(AI487)-AF487*VLOOKUP(X487,折旧码!B:D,3,FALSE),2)=0,ROUND(AF487-ABS(AG487)-ABS(AI487)-AF487*VLOOKUP(X487,折旧码!B:D,3,FALSE),2)&lt;&gt;0)</f>
        <v>#VALUE!</v>
      </c>
      <c r="BJ487" s="4" t="e">
        <f>ROUND(AF487-ABS(AG487)-ABS(AI487)-AF487*VLOOKUP(X487,折旧码!B:D,3,FALSE),2)</f>
        <v>#N/A</v>
      </c>
    </row>
    <row r="488" spans="1:62" ht="17.25" x14ac:dyDescent="0.35">
      <c r="A488" s="3"/>
      <c r="B488" s="3"/>
      <c r="C488" s="3"/>
      <c r="D488" s="3"/>
      <c r="E488" s="3"/>
      <c r="F488" s="3"/>
      <c r="G488" s="3"/>
      <c r="H488" s="3"/>
      <c r="I488" s="6"/>
      <c r="J488" s="6"/>
      <c r="K488" s="6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12"/>
      <c r="AE488" s="12"/>
      <c r="AF488" s="3"/>
      <c r="AG488" s="3"/>
      <c r="AH488" s="3"/>
      <c r="AI488" s="3"/>
      <c r="AJ488" s="3"/>
      <c r="AK488" s="3"/>
      <c r="AL488" s="3"/>
      <c r="AM488" s="3"/>
      <c r="AN488" s="4" t="b">
        <f>COUNTIF(资产分类!B:B,以前年度!A488)=1</f>
        <v>0</v>
      </c>
      <c r="AO488" s="4" t="b">
        <f>COUNTIF(单位编码!C:C,H488)=1</f>
        <v>0</v>
      </c>
      <c r="AP488" s="4" t="e">
        <f t="shared" si="87"/>
        <v>#VALUE!</v>
      </c>
      <c r="AQ488" s="4" t="b">
        <f>COUNTIF(业务范围!B:B,以前年度!L488)=1</f>
        <v>0</v>
      </c>
      <c r="AR488" s="4" t="b">
        <f>COUNTIF(成本中心!B:B,以前年度!M488)=1</f>
        <v>0</v>
      </c>
      <c r="AS488" s="4" t="b">
        <f>COUNTIF(成本中心!B:B,以前年度!N488)=1</f>
        <v>0</v>
      </c>
      <c r="AT488" s="4" t="b">
        <f>COUNTIF(资产状态!B:B,Q488)=1</f>
        <v>0</v>
      </c>
      <c r="AU488" s="4" t="b">
        <f>COUNTIF(资产增加、减少方式!B:C,以前年度!R488)=1</f>
        <v>0</v>
      </c>
      <c r="AV488" s="4" t="b">
        <f t="shared" si="88"/>
        <v>1</v>
      </c>
      <c r="AW488" s="4" t="b">
        <f>COUNTIF(折旧码!B:B,以前年度!X488)=1</f>
        <v>0</v>
      </c>
      <c r="AX488" s="5" t="b">
        <f t="shared" si="79"/>
        <v>0</v>
      </c>
      <c r="AY488" s="59" t="e">
        <f>IF(((2015-LEFT(AD488,4))*12+12-MID(AD488,5,2)+1)/(Z488*12+AB488)&gt;1,AF488*(1-VLOOKUP(X488,折旧码!B:D,3,FALSE)),AF488*(1-VLOOKUP(X488,折旧码!B:D,3,FALSE))*((2015-LEFT(AD488,4))*12+12-MID(AD488,5,2)+1)/(Z488*12+AB488))</f>
        <v>#VALUE!</v>
      </c>
      <c r="AZ488" s="60" t="e">
        <f t="shared" si="80"/>
        <v>#VALUE!</v>
      </c>
      <c r="BA488" s="5" t="e">
        <f>IF(((2015-LEFT(AD488,4))*12+12-MID(AD488,5,2)+1)/(Z488*12+AB488)&gt;1,0, AF488*(1-VLOOKUP(X488,折旧码!B:D,3,FALSE))*(12/(Z488*12+AB488)))</f>
        <v>#VALUE!</v>
      </c>
      <c r="BB488" s="2" t="e">
        <f t="shared" si="81"/>
        <v>#VALUE!</v>
      </c>
      <c r="BC488" s="2">
        <f t="shared" si="82"/>
        <v>0</v>
      </c>
      <c r="BD488" s="2" t="e">
        <f t="shared" si="83"/>
        <v>#VALUE!</v>
      </c>
      <c r="BE488" s="4" t="e">
        <f t="shared" si="84"/>
        <v>#VALUE!</v>
      </c>
      <c r="BF488" s="56" t="e">
        <f t="shared" si="85"/>
        <v>#VALUE!</v>
      </c>
      <c r="BG488" s="56" t="e">
        <f>IF(BE488="否",0,AF488*(1-VLOOKUP(X488,折旧码!B:D,3,FALSE))/BC488)</f>
        <v>#VALUE!</v>
      </c>
      <c r="BH488" s="56" t="e">
        <f t="shared" si="86"/>
        <v>#VALUE!</v>
      </c>
      <c r="BI488" s="4" t="e">
        <f>IF(OR(BE488="否",BC488&lt;=BD488),ROUND(AF488-ABS(AG488)-ABS(AI488)-AF488*VLOOKUP(X488,折旧码!B:D,3,FALSE),2)=0,ROUND(AF488-ABS(AG488)-ABS(AI488)-AF488*VLOOKUP(X488,折旧码!B:D,3,FALSE),2)&lt;&gt;0)</f>
        <v>#VALUE!</v>
      </c>
      <c r="BJ488" s="4" t="e">
        <f>ROUND(AF488-ABS(AG488)-ABS(AI488)-AF488*VLOOKUP(X488,折旧码!B:D,3,FALSE),2)</f>
        <v>#N/A</v>
      </c>
    </row>
    <row r="489" spans="1:62" x14ac:dyDescent="0.35">
      <c r="A489" s="3"/>
      <c r="B489" s="3"/>
      <c r="C489" s="3"/>
      <c r="D489" s="3"/>
      <c r="E489" s="3"/>
      <c r="F489" s="3"/>
      <c r="G489" s="3"/>
      <c r="H489" s="3"/>
      <c r="I489" s="11"/>
      <c r="J489" s="11"/>
      <c r="K489" s="1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11"/>
      <c r="AE489" s="11"/>
      <c r="AF489" s="3"/>
      <c r="AG489" s="3"/>
      <c r="AH489" s="3"/>
      <c r="AI489" s="3"/>
      <c r="AJ489" s="3"/>
      <c r="AK489" s="3"/>
      <c r="AL489" s="3"/>
      <c r="AM489" s="3"/>
      <c r="AN489" s="4" t="b">
        <f>COUNTIF(资产分类!B:B,以前年度!A489)=1</f>
        <v>0</v>
      </c>
      <c r="AO489" s="4" t="b">
        <f>COUNTIF(单位编码!C:C,H489)=1</f>
        <v>0</v>
      </c>
      <c r="AP489" s="4" t="e">
        <f t="shared" si="87"/>
        <v>#VALUE!</v>
      </c>
      <c r="AQ489" s="4" t="b">
        <f>COUNTIF(业务范围!B:B,以前年度!L489)=1</f>
        <v>0</v>
      </c>
      <c r="AR489" s="4" t="b">
        <f>COUNTIF(成本中心!B:B,以前年度!M489)=1</f>
        <v>0</v>
      </c>
      <c r="AS489" s="4" t="b">
        <f>COUNTIF(成本中心!B:B,以前年度!N489)=1</f>
        <v>0</v>
      </c>
      <c r="AT489" s="4" t="b">
        <f>COUNTIF(资产状态!B:B,Q489)=1</f>
        <v>0</v>
      </c>
      <c r="AU489" s="4" t="b">
        <f>COUNTIF(资产增加、减少方式!B:C,以前年度!R489)=1</f>
        <v>0</v>
      </c>
      <c r="AV489" s="4" t="b">
        <f t="shared" si="88"/>
        <v>1</v>
      </c>
      <c r="AW489" s="4" t="b">
        <f>COUNTIF(折旧码!B:B,以前年度!X489)=1</f>
        <v>0</v>
      </c>
      <c r="AX489" s="5" t="b">
        <f t="shared" si="79"/>
        <v>0</v>
      </c>
      <c r="AY489" s="59" t="e">
        <f>IF(((2015-LEFT(AD489,4))*12+12-MID(AD489,5,2)+1)/(Z489*12+AB489)&gt;1,AF489*(1-VLOOKUP(X489,折旧码!B:D,3,FALSE)),AF489*(1-VLOOKUP(X489,折旧码!B:D,3,FALSE))*((2015-LEFT(AD489,4))*12+12-MID(AD489,5,2)+1)/(Z489*12+AB489))</f>
        <v>#VALUE!</v>
      </c>
      <c r="AZ489" s="60" t="e">
        <f t="shared" si="80"/>
        <v>#VALUE!</v>
      </c>
      <c r="BA489" s="5" t="e">
        <f>IF(((2015-LEFT(AD489,4))*12+12-MID(AD489,5,2)+1)/(Z489*12+AB489)&gt;1,0, AF489*(1-VLOOKUP(X489,折旧码!B:D,3,FALSE))*(12/(Z489*12+AB489)))</f>
        <v>#VALUE!</v>
      </c>
      <c r="BB489" s="2" t="e">
        <f t="shared" si="81"/>
        <v>#VALUE!</v>
      </c>
      <c r="BC489" s="2">
        <f t="shared" si="82"/>
        <v>0</v>
      </c>
      <c r="BD489" s="2" t="e">
        <f t="shared" si="83"/>
        <v>#VALUE!</v>
      </c>
      <c r="BE489" s="4" t="e">
        <f t="shared" si="84"/>
        <v>#VALUE!</v>
      </c>
      <c r="BF489" s="56" t="e">
        <f t="shared" si="85"/>
        <v>#VALUE!</v>
      </c>
      <c r="BG489" s="56" t="e">
        <f>IF(BE489="否",0,AF489*(1-VLOOKUP(X489,折旧码!B:D,3,FALSE))/BC489)</f>
        <v>#VALUE!</v>
      </c>
      <c r="BH489" s="56" t="e">
        <f t="shared" si="86"/>
        <v>#VALUE!</v>
      </c>
      <c r="BI489" s="4" t="e">
        <f>IF(OR(BE489="否",BC489&lt;=BD489),ROUND(AF489-ABS(AG489)-ABS(AI489)-AF489*VLOOKUP(X489,折旧码!B:D,3,FALSE),2)=0,ROUND(AF489-ABS(AG489)-ABS(AI489)-AF489*VLOOKUP(X489,折旧码!B:D,3,FALSE),2)&lt;&gt;0)</f>
        <v>#VALUE!</v>
      </c>
      <c r="BJ489" s="4" t="e">
        <f>ROUND(AF489-ABS(AG489)-ABS(AI489)-AF489*VLOOKUP(X489,折旧码!B:D,3,FALSE),2)</f>
        <v>#N/A</v>
      </c>
    </row>
    <row r="490" spans="1:62" x14ac:dyDescent="0.35">
      <c r="A490" s="3"/>
      <c r="B490" s="3"/>
      <c r="C490" s="3"/>
      <c r="D490" s="3"/>
      <c r="E490" s="3"/>
      <c r="F490" s="3"/>
      <c r="G490" s="3"/>
      <c r="H490" s="3"/>
      <c r="I490" s="11"/>
      <c r="J490" s="11"/>
      <c r="K490" s="1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11"/>
      <c r="AE490" s="11"/>
      <c r="AF490" s="3"/>
      <c r="AG490" s="3"/>
      <c r="AH490" s="3"/>
      <c r="AI490" s="3"/>
      <c r="AJ490" s="3"/>
      <c r="AK490" s="3"/>
      <c r="AL490" s="3"/>
      <c r="AM490" s="3"/>
      <c r="AN490" s="4" t="b">
        <f>COUNTIF(资产分类!B:B,以前年度!A490)=1</f>
        <v>0</v>
      </c>
      <c r="AO490" s="4" t="b">
        <f>COUNTIF(单位编码!C:C,H490)=1</f>
        <v>0</v>
      </c>
      <c r="AP490" s="4" t="e">
        <f t="shared" si="87"/>
        <v>#VALUE!</v>
      </c>
      <c r="AQ490" s="4" t="b">
        <f>COUNTIF(业务范围!B:B,以前年度!L490)=1</f>
        <v>0</v>
      </c>
      <c r="AR490" s="4" t="b">
        <f>COUNTIF(成本中心!B:B,以前年度!M490)=1</f>
        <v>0</v>
      </c>
      <c r="AS490" s="4" t="b">
        <f>COUNTIF(成本中心!B:B,以前年度!N490)=1</f>
        <v>0</v>
      </c>
      <c r="AT490" s="4" t="b">
        <f>COUNTIF(资产状态!B:B,Q490)=1</f>
        <v>0</v>
      </c>
      <c r="AU490" s="4" t="b">
        <f>COUNTIF(资产增加、减少方式!B:C,以前年度!R490)=1</f>
        <v>0</v>
      </c>
      <c r="AV490" s="4" t="b">
        <f t="shared" si="88"/>
        <v>1</v>
      </c>
      <c r="AW490" s="4" t="b">
        <f>COUNTIF(折旧码!B:B,以前年度!X490)=1</f>
        <v>0</v>
      </c>
      <c r="AX490" s="5" t="b">
        <f t="shared" si="79"/>
        <v>0</v>
      </c>
      <c r="AY490" s="59" t="e">
        <f>IF(((2015-LEFT(AD490,4))*12+12-MID(AD490,5,2)+1)/(Z490*12+AB490)&gt;1,AF490*(1-VLOOKUP(X490,折旧码!B:D,3,FALSE)),AF490*(1-VLOOKUP(X490,折旧码!B:D,3,FALSE))*((2015-LEFT(AD490,4))*12+12-MID(AD490,5,2)+1)/(Z490*12+AB490))</f>
        <v>#VALUE!</v>
      </c>
      <c r="AZ490" s="60" t="e">
        <f t="shared" si="80"/>
        <v>#VALUE!</v>
      </c>
      <c r="BA490" s="5" t="e">
        <f>IF(((2015-LEFT(AD490,4))*12+12-MID(AD490,5,2)+1)/(Z490*12+AB490)&gt;1,0, AF490*(1-VLOOKUP(X490,折旧码!B:D,3,FALSE))*(12/(Z490*12+AB490)))</f>
        <v>#VALUE!</v>
      </c>
      <c r="BB490" s="2" t="e">
        <f t="shared" si="81"/>
        <v>#VALUE!</v>
      </c>
      <c r="BC490" s="2">
        <f t="shared" si="82"/>
        <v>0</v>
      </c>
      <c r="BD490" s="2" t="e">
        <f t="shared" si="83"/>
        <v>#VALUE!</v>
      </c>
      <c r="BE490" s="4" t="e">
        <f t="shared" si="84"/>
        <v>#VALUE!</v>
      </c>
      <c r="BF490" s="56" t="e">
        <f t="shared" si="85"/>
        <v>#VALUE!</v>
      </c>
      <c r="BG490" s="56" t="e">
        <f>IF(BE490="否",0,AF490*(1-VLOOKUP(X490,折旧码!B:D,3,FALSE))/BC490)</f>
        <v>#VALUE!</v>
      </c>
      <c r="BH490" s="56" t="e">
        <f t="shared" si="86"/>
        <v>#VALUE!</v>
      </c>
      <c r="BI490" s="4" t="e">
        <f>IF(OR(BE490="否",BC490&lt;=BD490),ROUND(AF490-ABS(AG490)-ABS(AI490)-AF490*VLOOKUP(X490,折旧码!B:D,3,FALSE),2)=0,ROUND(AF490-ABS(AG490)-ABS(AI490)-AF490*VLOOKUP(X490,折旧码!B:D,3,FALSE),2)&lt;&gt;0)</f>
        <v>#VALUE!</v>
      </c>
      <c r="BJ490" s="4" t="e">
        <f>ROUND(AF490-ABS(AG490)-ABS(AI490)-AF490*VLOOKUP(X490,折旧码!B:D,3,FALSE),2)</f>
        <v>#N/A</v>
      </c>
    </row>
    <row r="491" spans="1:62" x14ac:dyDescent="0.35">
      <c r="A491" s="3"/>
      <c r="B491" s="3"/>
      <c r="C491" s="3"/>
      <c r="D491" s="3"/>
      <c r="E491" s="3"/>
      <c r="F491" s="3"/>
      <c r="G491" s="3"/>
      <c r="H491" s="3"/>
      <c r="I491" s="11"/>
      <c r="J491" s="11"/>
      <c r="K491" s="1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11"/>
      <c r="AE491" s="11"/>
      <c r="AF491" s="3"/>
      <c r="AG491" s="3"/>
      <c r="AH491" s="3"/>
      <c r="AI491" s="3"/>
      <c r="AJ491" s="3"/>
      <c r="AK491" s="3"/>
      <c r="AL491" s="3"/>
      <c r="AM491" s="3"/>
      <c r="AN491" s="4" t="b">
        <f>COUNTIF(资产分类!B:B,以前年度!A491)=1</f>
        <v>0</v>
      </c>
      <c r="AO491" s="4" t="b">
        <f>COUNTIF(单位编码!C:C,H491)=1</f>
        <v>0</v>
      </c>
      <c r="AP491" s="4" t="e">
        <f t="shared" si="87"/>
        <v>#VALUE!</v>
      </c>
      <c r="AQ491" s="4" t="b">
        <f>COUNTIF(业务范围!B:B,以前年度!L491)=1</f>
        <v>0</v>
      </c>
      <c r="AR491" s="4" t="b">
        <f>COUNTIF(成本中心!B:B,以前年度!M491)=1</f>
        <v>0</v>
      </c>
      <c r="AS491" s="4" t="b">
        <f>COUNTIF(成本中心!B:B,以前年度!N491)=1</f>
        <v>0</v>
      </c>
      <c r="AT491" s="4" t="b">
        <f>COUNTIF(资产状态!B:B,Q491)=1</f>
        <v>0</v>
      </c>
      <c r="AU491" s="4" t="b">
        <f>COUNTIF(资产增加、减少方式!B:C,以前年度!R491)=1</f>
        <v>0</v>
      </c>
      <c r="AV491" s="4" t="b">
        <f t="shared" si="88"/>
        <v>1</v>
      </c>
      <c r="AW491" s="4" t="b">
        <f>COUNTIF(折旧码!B:B,以前年度!X491)=1</f>
        <v>0</v>
      </c>
      <c r="AX491" s="5" t="b">
        <f t="shared" si="79"/>
        <v>0</v>
      </c>
      <c r="AY491" s="59" t="e">
        <f>IF(((2015-LEFT(AD491,4))*12+12-MID(AD491,5,2)+1)/(Z491*12+AB491)&gt;1,AF491*(1-VLOOKUP(X491,折旧码!B:D,3,FALSE)),AF491*(1-VLOOKUP(X491,折旧码!B:D,3,FALSE))*((2015-LEFT(AD491,4))*12+12-MID(AD491,5,2)+1)/(Z491*12+AB491))</f>
        <v>#VALUE!</v>
      </c>
      <c r="AZ491" s="60" t="e">
        <f t="shared" si="80"/>
        <v>#VALUE!</v>
      </c>
      <c r="BA491" s="5" t="e">
        <f>IF(((2015-LEFT(AD491,4))*12+12-MID(AD491,5,2)+1)/(Z491*12+AB491)&gt;1,0, AF491*(1-VLOOKUP(X491,折旧码!B:D,3,FALSE))*(12/(Z491*12+AB491)))</f>
        <v>#VALUE!</v>
      </c>
      <c r="BB491" s="2" t="e">
        <f t="shared" si="81"/>
        <v>#VALUE!</v>
      </c>
      <c r="BC491" s="2">
        <f t="shared" si="82"/>
        <v>0</v>
      </c>
      <c r="BD491" s="2" t="e">
        <f t="shared" si="83"/>
        <v>#VALUE!</v>
      </c>
      <c r="BE491" s="4" t="e">
        <f t="shared" si="84"/>
        <v>#VALUE!</v>
      </c>
      <c r="BF491" s="56" t="e">
        <f t="shared" si="85"/>
        <v>#VALUE!</v>
      </c>
      <c r="BG491" s="56" t="e">
        <f>IF(BE491="否",0,AF491*(1-VLOOKUP(X491,折旧码!B:D,3,FALSE))/BC491)</f>
        <v>#VALUE!</v>
      </c>
      <c r="BH491" s="56" t="e">
        <f t="shared" si="86"/>
        <v>#VALUE!</v>
      </c>
      <c r="BI491" s="4" t="e">
        <f>IF(OR(BE491="否",BC491&lt;=BD491),ROUND(AF491-ABS(AG491)-ABS(AI491)-AF491*VLOOKUP(X491,折旧码!B:D,3,FALSE),2)=0,ROUND(AF491-ABS(AG491)-ABS(AI491)-AF491*VLOOKUP(X491,折旧码!B:D,3,FALSE),2)&lt;&gt;0)</f>
        <v>#VALUE!</v>
      </c>
      <c r="BJ491" s="4" t="e">
        <f>ROUND(AF491-ABS(AG491)-ABS(AI491)-AF491*VLOOKUP(X491,折旧码!B:D,3,FALSE),2)</f>
        <v>#N/A</v>
      </c>
    </row>
    <row r="492" spans="1:62" x14ac:dyDescent="0.35">
      <c r="A492" s="3"/>
      <c r="B492" s="3"/>
      <c r="C492" s="3"/>
      <c r="D492" s="3"/>
      <c r="E492" s="3"/>
      <c r="F492" s="3"/>
      <c r="G492" s="3"/>
      <c r="H492" s="3"/>
      <c r="I492" s="11"/>
      <c r="J492" s="11"/>
      <c r="K492" s="1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11"/>
      <c r="AE492" s="11"/>
      <c r="AF492" s="3"/>
      <c r="AG492" s="3"/>
      <c r="AH492" s="3"/>
      <c r="AI492" s="3"/>
      <c r="AJ492" s="3"/>
      <c r="AK492" s="3"/>
      <c r="AL492" s="3"/>
      <c r="AM492" s="3"/>
      <c r="AN492" s="4" t="b">
        <f>COUNTIF(资产分类!B:B,以前年度!A492)=1</f>
        <v>0</v>
      </c>
      <c r="AO492" s="4" t="b">
        <f>COUNTIF(单位编码!C:C,H492)=1</f>
        <v>0</v>
      </c>
      <c r="AP492" s="4" t="e">
        <f t="shared" si="87"/>
        <v>#VALUE!</v>
      </c>
      <c r="AQ492" s="4" t="b">
        <f>COUNTIF(业务范围!B:B,以前年度!L492)=1</f>
        <v>0</v>
      </c>
      <c r="AR492" s="4" t="b">
        <f>COUNTIF(成本中心!B:B,以前年度!M492)=1</f>
        <v>0</v>
      </c>
      <c r="AS492" s="4" t="b">
        <f>COUNTIF(成本中心!B:B,以前年度!N492)=1</f>
        <v>0</v>
      </c>
      <c r="AT492" s="4" t="b">
        <f>COUNTIF(资产状态!B:B,Q492)=1</f>
        <v>0</v>
      </c>
      <c r="AU492" s="4" t="b">
        <f>COUNTIF(资产增加、减少方式!B:C,以前年度!R492)=1</f>
        <v>0</v>
      </c>
      <c r="AV492" s="4" t="b">
        <f t="shared" si="88"/>
        <v>1</v>
      </c>
      <c r="AW492" s="4" t="b">
        <f>COUNTIF(折旧码!B:B,以前年度!X492)=1</f>
        <v>0</v>
      </c>
      <c r="AX492" s="5" t="b">
        <f t="shared" si="79"/>
        <v>0</v>
      </c>
      <c r="AY492" s="59" t="e">
        <f>IF(((2015-LEFT(AD492,4))*12+12-MID(AD492,5,2)+1)/(Z492*12+AB492)&gt;1,AF492*(1-VLOOKUP(X492,折旧码!B:D,3,FALSE)),AF492*(1-VLOOKUP(X492,折旧码!B:D,3,FALSE))*((2015-LEFT(AD492,4))*12+12-MID(AD492,5,2)+1)/(Z492*12+AB492))</f>
        <v>#VALUE!</v>
      </c>
      <c r="AZ492" s="60" t="e">
        <f t="shared" si="80"/>
        <v>#VALUE!</v>
      </c>
      <c r="BA492" s="5" t="e">
        <f>IF(((2015-LEFT(AD492,4))*12+12-MID(AD492,5,2)+1)/(Z492*12+AB492)&gt;1,0, AF492*(1-VLOOKUP(X492,折旧码!B:D,3,FALSE))*(12/(Z492*12+AB492)))</f>
        <v>#VALUE!</v>
      </c>
      <c r="BB492" s="2" t="e">
        <f t="shared" si="81"/>
        <v>#VALUE!</v>
      </c>
      <c r="BC492" s="2">
        <f t="shared" si="82"/>
        <v>0</v>
      </c>
      <c r="BD492" s="2" t="e">
        <f t="shared" si="83"/>
        <v>#VALUE!</v>
      </c>
      <c r="BE492" s="4" t="e">
        <f t="shared" si="84"/>
        <v>#VALUE!</v>
      </c>
      <c r="BF492" s="56" t="e">
        <f t="shared" si="85"/>
        <v>#VALUE!</v>
      </c>
      <c r="BG492" s="56" t="e">
        <f>IF(BE492="否",0,AF492*(1-VLOOKUP(X492,折旧码!B:D,3,FALSE))/BC492)</f>
        <v>#VALUE!</v>
      </c>
      <c r="BH492" s="56" t="e">
        <f t="shared" si="86"/>
        <v>#VALUE!</v>
      </c>
      <c r="BI492" s="4" t="e">
        <f>IF(OR(BE492="否",BC492&lt;=BD492),ROUND(AF492-ABS(AG492)-ABS(AI492)-AF492*VLOOKUP(X492,折旧码!B:D,3,FALSE),2)=0,ROUND(AF492-ABS(AG492)-ABS(AI492)-AF492*VLOOKUP(X492,折旧码!B:D,3,FALSE),2)&lt;&gt;0)</f>
        <v>#VALUE!</v>
      </c>
      <c r="BJ492" s="4" t="e">
        <f>ROUND(AF492-ABS(AG492)-ABS(AI492)-AF492*VLOOKUP(X492,折旧码!B:D,3,FALSE),2)</f>
        <v>#N/A</v>
      </c>
    </row>
    <row r="493" spans="1:62" x14ac:dyDescent="0.35">
      <c r="A493" s="3"/>
      <c r="B493" s="3"/>
      <c r="C493" s="3"/>
      <c r="D493" s="3"/>
      <c r="E493" s="3"/>
      <c r="F493" s="3"/>
      <c r="G493" s="3"/>
      <c r="H493" s="3"/>
      <c r="I493" s="11"/>
      <c r="J493" s="11"/>
      <c r="K493" s="1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11"/>
      <c r="AE493" s="11"/>
      <c r="AF493" s="3"/>
      <c r="AG493" s="3"/>
      <c r="AH493" s="3"/>
      <c r="AI493" s="3"/>
      <c r="AJ493" s="3"/>
      <c r="AK493" s="3"/>
      <c r="AL493" s="3"/>
      <c r="AM493" s="3"/>
      <c r="AN493" s="4" t="b">
        <f>COUNTIF(资产分类!B:B,以前年度!A493)=1</f>
        <v>0</v>
      </c>
      <c r="AO493" s="4" t="b">
        <f>COUNTIF(单位编码!C:C,H493)=1</f>
        <v>0</v>
      </c>
      <c r="AP493" s="4" t="e">
        <f t="shared" si="87"/>
        <v>#VALUE!</v>
      </c>
      <c r="AQ493" s="4" t="b">
        <f>COUNTIF(业务范围!B:B,以前年度!L493)=1</f>
        <v>0</v>
      </c>
      <c r="AR493" s="4" t="b">
        <f>COUNTIF(成本中心!B:B,以前年度!M493)=1</f>
        <v>0</v>
      </c>
      <c r="AS493" s="4" t="b">
        <f>COUNTIF(成本中心!B:B,以前年度!N493)=1</f>
        <v>0</v>
      </c>
      <c r="AT493" s="4" t="b">
        <f>COUNTIF(资产状态!B:B,Q493)=1</f>
        <v>0</v>
      </c>
      <c r="AU493" s="4" t="b">
        <f>COUNTIF(资产增加、减少方式!B:C,以前年度!R493)=1</f>
        <v>0</v>
      </c>
      <c r="AV493" s="4" t="b">
        <f t="shared" si="88"/>
        <v>1</v>
      </c>
      <c r="AW493" s="4" t="b">
        <f>COUNTIF(折旧码!B:B,以前年度!X493)=1</f>
        <v>0</v>
      </c>
      <c r="AX493" s="5" t="b">
        <f t="shared" si="79"/>
        <v>0</v>
      </c>
      <c r="AY493" s="59" t="e">
        <f>IF(((2015-LEFT(AD493,4))*12+12-MID(AD493,5,2)+1)/(Z493*12+AB493)&gt;1,AF493*(1-VLOOKUP(X493,折旧码!B:D,3,FALSE)),AF493*(1-VLOOKUP(X493,折旧码!B:D,3,FALSE))*((2015-LEFT(AD493,4))*12+12-MID(AD493,5,2)+1)/(Z493*12+AB493))</f>
        <v>#VALUE!</v>
      </c>
      <c r="AZ493" s="60" t="e">
        <f t="shared" si="80"/>
        <v>#VALUE!</v>
      </c>
      <c r="BA493" s="5" t="e">
        <f>IF(((2015-LEFT(AD493,4))*12+12-MID(AD493,5,2)+1)/(Z493*12+AB493)&gt;1,0, AF493*(1-VLOOKUP(X493,折旧码!B:D,3,FALSE))*(12/(Z493*12+AB493)))</f>
        <v>#VALUE!</v>
      </c>
      <c r="BB493" s="2" t="e">
        <f t="shared" si="81"/>
        <v>#VALUE!</v>
      </c>
      <c r="BC493" s="2">
        <f t="shared" si="82"/>
        <v>0</v>
      </c>
      <c r="BD493" s="2" t="e">
        <f t="shared" si="83"/>
        <v>#VALUE!</v>
      </c>
      <c r="BE493" s="4" t="e">
        <f t="shared" si="84"/>
        <v>#VALUE!</v>
      </c>
      <c r="BF493" s="56" t="e">
        <f t="shared" si="85"/>
        <v>#VALUE!</v>
      </c>
      <c r="BG493" s="56" t="e">
        <f>IF(BE493="否",0,AF493*(1-VLOOKUP(X493,折旧码!B:D,3,FALSE))/BC493)</f>
        <v>#VALUE!</v>
      </c>
      <c r="BH493" s="56" t="e">
        <f t="shared" si="86"/>
        <v>#VALUE!</v>
      </c>
      <c r="BI493" s="4" t="e">
        <f>IF(OR(BE493="否",BC493&lt;=BD493),ROUND(AF493-ABS(AG493)-ABS(AI493)-AF493*VLOOKUP(X493,折旧码!B:D,3,FALSE),2)=0,ROUND(AF493-ABS(AG493)-ABS(AI493)-AF493*VLOOKUP(X493,折旧码!B:D,3,FALSE),2)&lt;&gt;0)</f>
        <v>#VALUE!</v>
      </c>
      <c r="BJ493" s="4" t="e">
        <f>ROUND(AF493-ABS(AG493)-ABS(AI493)-AF493*VLOOKUP(X493,折旧码!B:D,3,FALSE),2)</f>
        <v>#N/A</v>
      </c>
    </row>
    <row r="494" spans="1:62" x14ac:dyDescent="0.35">
      <c r="A494" s="3"/>
      <c r="B494" s="3"/>
      <c r="C494" s="3"/>
      <c r="D494" s="3"/>
      <c r="E494" s="3"/>
      <c r="F494" s="3"/>
      <c r="G494" s="3"/>
      <c r="H494" s="3"/>
      <c r="I494" s="11"/>
      <c r="J494" s="11"/>
      <c r="K494" s="1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11"/>
      <c r="AE494" s="11"/>
      <c r="AF494" s="3"/>
      <c r="AG494" s="3"/>
      <c r="AH494" s="3"/>
      <c r="AI494" s="3"/>
      <c r="AJ494" s="3"/>
      <c r="AK494" s="3"/>
      <c r="AL494" s="3"/>
      <c r="AM494" s="3"/>
      <c r="AN494" s="4" t="b">
        <f>COUNTIF(资产分类!B:B,以前年度!A494)=1</f>
        <v>0</v>
      </c>
      <c r="AO494" s="4" t="b">
        <f>COUNTIF(单位编码!C:C,H494)=1</f>
        <v>0</v>
      </c>
      <c r="AP494" s="4" t="e">
        <f t="shared" si="87"/>
        <v>#VALUE!</v>
      </c>
      <c r="AQ494" s="4" t="b">
        <f>COUNTIF(业务范围!B:B,以前年度!L494)=1</f>
        <v>0</v>
      </c>
      <c r="AR494" s="4" t="b">
        <f>COUNTIF(成本中心!B:B,以前年度!M494)=1</f>
        <v>0</v>
      </c>
      <c r="AS494" s="4" t="b">
        <f>COUNTIF(成本中心!B:B,以前年度!N494)=1</f>
        <v>0</v>
      </c>
      <c r="AT494" s="4" t="b">
        <f>COUNTIF(资产状态!B:B,Q494)=1</f>
        <v>0</v>
      </c>
      <c r="AU494" s="4" t="b">
        <f>COUNTIF(资产增加、减少方式!B:C,以前年度!R494)=1</f>
        <v>0</v>
      </c>
      <c r="AV494" s="4" t="b">
        <f t="shared" si="88"/>
        <v>1</v>
      </c>
      <c r="AW494" s="4" t="b">
        <f>COUNTIF(折旧码!B:B,以前年度!X494)=1</f>
        <v>0</v>
      </c>
      <c r="AX494" s="5" t="b">
        <f t="shared" si="79"/>
        <v>0</v>
      </c>
      <c r="AY494" s="59" t="e">
        <f>IF(((2015-LEFT(AD494,4))*12+12-MID(AD494,5,2)+1)/(Z494*12+AB494)&gt;1,AF494*(1-VLOOKUP(X494,折旧码!B:D,3,FALSE)),AF494*(1-VLOOKUP(X494,折旧码!B:D,3,FALSE))*((2015-LEFT(AD494,4))*12+12-MID(AD494,5,2)+1)/(Z494*12+AB494))</f>
        <v>#VALUE!</v>
      </c>
      <c r="AZ494" s="60" t="e">
        <f t="shared" si="80"/>
        <v>#VALUE!</v>
      </c>
      <c r="BA494" s="5" t="e">
        <f>IF(((2015-LEFT(AD494,4))*12+12-MID(AD494,5,2)+1)/(Z494*12+AB494)&gt;1,0, AF494*(1-VLOOKUP(X494,折旧码!B:D,3,FALSE))*(12/(Z494*12+AB494)))</f>
        <v>#VALUE!</v>
      </c>
      <c r="BB494" s="2" t="e">
        <f t="shared" si="81"/>
        <v>#VALUE!</v>
      </c>
      <c r="BC494" s="2">
        <f t="shared" si="82"/>
        <v>0</v>
      </c>
      <c r="BD494" s="2" t="e">
        <f t="shared" si="83"/>
        <v>#VALUE!</v>
      </c>
      <c r="BE494" s="4" t="e">
        <f t="shared" si="84"/>
        <v>#VALUE!</v>
      </c>
      <c r="BF494" s="56" t="e">
        <f t="shared" si="85"/>
        <v>#VALUE!</v>
      </c>
      <c r="BG494" s="56" t="e">
        <f>IF(BE494="否",0,AF494*(1-VLOOKUP(X494,折旧码!B:D,3,FALSE))/BC494)</f>
        <v>#VALUE!</v>
      </c>
      <c r="BH494" s="56" t="e">
        <f t="shared" si="86"/>
        <v>#VALUE!</v>
      </c>
      <c r="BI494" s="4" t="e">
        <f>IF(OR(BE494="否",BC494&lt;=BD494),ROUND(AF494-ABS(AG494)-ABS(AI494)-AF494*VLOOKUP(X494,折旧码!B:D,3,FALSE),2)=0,ROUND(AF494-ABS(AG494)-ABS(AI494)-AF494*VLOOKUP(X494,折旧码!B:D,3,FALSE),2)&lt;&gt;0)</f>
        <v>#VALUE!</v>
      </c>
      <c r="BJ494" s="4" t="e">
        <f>ROUND(AF494-ABS(AG494)-ABS(AI494)-AF494*VLOOKUP(X494,折旧码!B:D,3,FALSE),2)</f>
        <v>#N/A</v>
      </c>
    </row>
    <row r="495" spans="1:62" x14ac:dyDescent="0.35">
      <c r="A495" s="3"/>
      <c r="B495" s="3"/>
      <c r="C495" s="3"/>
      <c r="D495" s="3"/>
      <c r="E495" s="3"/>
      <c r="F495" s="3"/>
      <c r="G495" s="3"/>
      <c r="H495" s="3"/>
      <c r="I495" s="11"/>
      <c r="J495" s="11"/>
      <c r="K495" s="1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11"/>
      <c r="AE495" s="11"/>
      <c r="AF495" s="3"/>
      <c r="AG495" s="3"/>
      <c r="AH495" s="3"/>
      <c r="AI495" s="3"/>
      <c r="AJ495" s="3"/>
      <c r="AK495" s="3"/>
      <c r="AL495" s="3"/>
      <c r="AM495" s="3"/>
      <c r="AN495" s="4" t="b">
        <f>COUNTIF(资产分类!B:B,以前年度!A495)=1</f>
        <v>0</v>
      </c>
      <c r="AO495" s="4" t="b">
        <f>COUNTIF(单位编码!C:C,H495)=1</f>
        <v>0</v>
      </c>
      <c r="AP495" s="4" t="e">
        <f t="shared" si="87"/>
        <v>#VALUE!</v>
      </c>
      <c r="AQ495" s="4" t="b">
        <f>COUNTIF(业务范围!B:B,以前年度!L495)=1</f>
        <v>0</v>
      </c>
      <c r="AR495" s="4" t="b">
        <f>COUNTIF(成本中心!B:B,以前年度!M495)=1</f>
        <v>0</v>
      </c>
      <c r="AS495" s="4" t="b">
        <f>COUNTIF(成本中心!B:B,以前年度!N495)=1</f>
        <v>0</v>
      </c>
      <c r="AT495" s="4" t="b">
        <f>COUNTIF(资产状态!B:B,Q495)=1</f>
        <v>0</v>
      </c>
      <c r="AU495" s="4" t="b">
        <f>COUNTIF(资产增加、减少方式!B:C,以前年度!R495)=1</f>
        <v>0</v>
      </c>
      <c r="AV495" s="4" t="b">
        <f t="shared" si="88"/>
        <v>1</v>
      </c>
      <c r="AW495" s="4" t="b">
        <f>COUNTIF(折旧码!B:B,以前年度!X495)=1</f>
        <v>0</v>
      </c>
      <c r="AX495" s="5" t="b">
        <f t="shared" si="79"/>
        <v>0</v>
      </c>
      <c r="AY495" s="59" t="e">
        <f>IF(((2015-LEFT(AD495,4))*12+12-MID(AD495,5,2)+1)/(Z495*12+AB495)&gt;1,AF495*(1-VLOOKUP(X495,折旧码!B:D,3,FALSE)),AF495*(1-VLOOKUP(X495,折旧码!B:D,3,FALSE))*((2015-LEFT(AD495,4))*12+12-MID(AD495,5,2)+1)/(Z495*12+AB495))</f>
        <v>#VALUE!</v>
      </c>
      <c r="AZ495" s="60" t="e">
        <f t="shared" si="80"/>
        <v>#VALUE!</v>
      </c>
      <c r="BA495" s="5" t="e">
        <f>IF(((2015-LEFT(AD495,4))*12+12-MID(AD495,5,2)+1)/(Z495*12+AB495)&gt;1,0, AF495*(1-VLOOKUP(X495,折旧码!B:D,3,FALSE))*(12/(Z495*12+AB495)))</f>
        <v>#VALUE!</v>
      </c>
      <c r="BB495" s="2" t="e">
        <f t="shared" si="81"/>
        <v>#VALUE!</v>
      </c>
      <c r="BC495" s="2">
        <f t="shared" si="82"/>
        <v>0</v>
      </c>
      <c r="BD495" s="2" t="e">
        <f t="shared" si="83"/>
        <v>#VALUE!</v>
      </c>
      <c r="BE495" s="4" t="e">
        <f t="shared" si="84"/>
        <v>#VALUE!</v>
      </c>
      <c r="BF495" s="56" t="e">
        <f t="shared" si="85"/>
        <v>#VALUE!</v>
      </c>
      <c r="BG495" s="56" t="e">
        <f>IF(BE495="否",0,AF495*(1-VLOOKUP(X495,折旧码!B:D,3,FALSE))/BC495)</f>
        <v>#VALUE!</v>
      </c>
      <c r="BH495" s="56" t="e">
        <f t="shared" si="86"/>
        <v>#VALUE!</v>
      </c>
      <c r="BI495" s="4" t="e">
        <f>IF(OR(BE495="否",BC495&lt;=BD495),ROUND(AF495-ABS(AG495)-ABS(AI495)-AF495*VLOOKUP(X495,折旧码!B:D,3,FALSE),2)=0,ROUND(AF495-ABS(AG495)-ABS(AI495)-AF495*VLOOKUP(X495,折旧码!B:D,3,FALSE),2)&lt;&gt;0)</f>
        <v>#VALUE!</v>
      </c>
      <c r="BJ495" s="4" t="e">
        <f>ROUND(AF495-ABS(AG495)-ABS(AI495)-AF495*VLOOKUP(X495,折旧码!B:D,3,FALSE),2)</f>
        <v>#N/A</v>
      </c>
    </row>
    <row r="496" spans="1:62" x14ac:dyDescent="0.35">
      <c r="A496" s="3"/>
      <c r="B496" s="3"/>
      <c r="C496" s="3"/>
      <c r="D496" s="3"/>
      <c r="E496" s="3"/>
      <c r="F496" s="3"/>
      <c r="G496" s="3"/>
      <c r="H496" s="3"/>
      <c r="I496" s="11"/>
      <c r="J496" s="11"/>
      <c r="K496" s="1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11"/>
      <c r="AE496" s="11"/>
      <c r="AF496" s="3"/>
      <c r="AG496" s="3"/>
      <c r="AH496" s="3"/>
      <c r="AI496" s="3"/>
      <c r="AJ496" s="3"/>
      <c r="AK496" s="3"/>
      <c r="AL496" s="3"/>
      <c r="AM496" s="3"/>
      <c r="AN496" s="4" t="b">
        <f>COUNTIF(资产分类!B:B,以前年度!A496)=1</f>
        <v>0</v>
      </c>
      <c r="AO496" s="4" t="b">
        <f>COUNTIF(单位编码!C:C,H496)=1</f>
        <v>0</v>
      </c>
      <c r="AP496" s="4" t="e">
        <f t="shared" si="87"/>
        <v>#VALUE!</v>
      </c>
      <c r="AQ496" s="4" t="b">
        <f>COUNTIF(业务范围!B:B,以前年度!L496)=1</f>
        <v>0</v>
      </c>
      <c r="AR496" s="4" t="b">
        <f>COUNTIF(成本中心!B:B,以前年度!M496)=1</f>
        <v>0</v>
      </c>
      <c r="AS496" s="4" t="b">
        <f>COUNTIF(成本中心!B:B,以前年度!N496)=1</f>
        <v>0</v>
      </c>
      <c r="AT496" s="4" t="b">
        <f>COUNTIF(资产状态!B:B,Q496)=1</f>
        <v>0</v>
      </c>
      <c r="AU496" s="4" t="b">
        <f>COUNTIF(资产增加、减少方式!B:C,以前年度!R496)=1</f>
        <v>0</v>
      </c>
      <c r="AV496" s="4" t="b">
        <f t="shared" si="88"/>
        <v>1</v>
      </c>
      <c r="AW496" s="4" t="b">
        <f>COUNTIF(折旧码!B:B,以前年度!X496)=1</f>
        <v>0</v>
      </c>
      <c r="AX496" s="5" t="b">
        <f t="shared" si="79"/>
        <v>0</v>
      </c>
      <c r="AY496" s="59" t="e">
        <f>IF(((2015-LEFT(AD496,4))*12+12-MID(AD496,5,2)+1)/(Z496*12+AB496)&gt;1,AF496*(1-VLOOKUP(X496,折旧码!B:D,3,FALSE)),AF496*(1-VLOOKUP(X496,折旧码!B:D,3,FALSE))*((2015-LEFT(AD496,4))*12+12-MID(AD496,5,2)+1)/(Z496*12+AB496))</f>
        <v>#VALUE!</v>
      </c>
      <c r="AZ496" s="60" t="e">
        <f t="shared" si="80"/>
        <v>#VALUE!</v>
      </c>
      <c r="BA496" s="5" t="e">
        <f>IF(((2015-LEFT(AD496,4))*12+12-MID(AD496,5,2)+1)/(Z496*12+AB496)&gt;1,0, AF496*(1-VLOOKUP(X496,折旧码!B:D,3,FALSE))*(12/(Z496*12+AB496)))</f>
        <v>#VALUE!</v>
      </c>
      <c r="BB496" s="2" t="e">
        <f t="shared" si="81"/>
        <v>#VALUE!</v>
      </c>
      <c r="BC496" s="2">
        <f t="shared" si="82"/>
        <v>0</v>
      </c>
      <c r="BD496" s="2" t="e">
        <f t="shared" si="83"/>
        <v>#VALUE!</v>
      </c>
      <c r="BE496" s="4" t="e">
        <f t="shared" si="84"/>
        <v>#VALUE!</v>
      </c>
      <c r="BF496" s="56" t="e">
        <f t="shared" si="85"/>
        <v>#VALUE!</v>
      </c>
      <c r="BG496" s="56" t="e">
        <f>IF(BE496="否",0,AF496*(1-VLOOKUP(X496,折旧码!B:D,3,FALSE))/BC496)</f>
        <v>#VALUE!</v>
      </c>
      <c r="BH496" s="56" t="e">
        <f t="shared" si="86"/>
        <v>#VALUE!</v>
      </c>
      <c r="BI496" s="4" t="e">
        <f>IF(OR(BE496="否",BC496&lt;=BD496),ROUND(AF496-ABS(AG496)-ABS(AI496)-AF496*VLOOKUP(X496,折旧码!B:D,3,FALSE),2)=0,ROUND(AF496-ABS(AG496)-ABS(AI496)-AF496*VLOOKUP(X496,折旧码!B:D,3,FALSE),2)&lt;&gt;0)</f>
        <v>#VALUE!</v>
      </c>
      <c r="BJ496" s="4" t="e">
        <f>ROUND(AF496-ABS(AG496)-ABS(AI496)-AF496*VLOOKUP(X496,折旧码!B:D,3,FALSE),2)</f>
        <v>#N/A</v>
      </c>
    </row>
    <row r="497" spans="1:62" x14ac:dyDescent="0.35">
      <c r="A497" s="3"/>
      <c r="B497" s="3"/>
      <c r="C497" s="3"/>
      <c r="D497" s="3"/>
      <c r="E497" s="3"/>
      <c r="F497" s="3"/>
      <c r="G497" s="3"/>
      <c r="H497" s="3"/>
      <c r="I497" s="11"/>
      <c r="J497" s="11"/>
      <c r="K497" s="1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11"/>
      <c r="AE497" s="11"/>
      <c r="AF497" s="3"/>
      <c r="AG497" s="3"/>
      <c r="AH497" s="3"/>
      <c r="AI497" s="3"/>
      <c r="AJ497" s="3"/>
      <c r="AK497" s="3"/>
      <c r="AL497" s="3"/>
      <c r="AM497" s="3"/>
      <c r="AN497" s="4" t="b">
        <f>COUNTIF(资产分类!B:B,以前年度!A497)=1</f>
        <v>0</v>
      </c>
      <c r="AO497" s="4" t="b">
        <f>COUNTIF(单位编码!C:C,H497)=1</f>
        <v>0</v>
      </c>
      <c r="AP497" s="4" t="e">
        <f t="shared" si="87"/>
        <v>#VALUE!</v>
      </c>
      <c r="AQ497" s="4" t="b">
        <f>COUNTIF(业务范围!B:B,以前年度!L497)=1</f>
        <v>0</v>
      </c>
      <c r="AR497" s="4" t="b">
        <f>COUNTIF(成本中心!B:B,以前年度!M497)=1</f>
        <v>0</v>
      </c>
      <c r="AS497" s="4" t="b">
        <f>COUNTIF(成本中心!B:B,以前年度!N497)=1</f>
        <v>0</v>
      </c>
      <c r="AT497" s="4" t="b">
        <f>COUNTIF(资产状态!B:B,Q497)=1</f>
        <v>0</v>
      </c>
      <c r="AU497" s="4" t="b">
        <f>COUNTIF(资产增加、减少方式!B:C,以前年度!R497)=1</f>
        <v>0</v>
      </c>
      <c r="AV497" s="4" t="b">
        <f t="shared" si="88"/>
        <v>1</v>
      </c>
      <c r="AW497" s="4" t="b">
        <f>COUNTIF(折旧码!B:B,以前年度!X497)=1</f>
        <v>0</v>
      </c>
      <c r="AX497" s="5" t="b">
        <f t="shared" si="79"/>
        <v>0</v>
      </c>
      <c r="AY497" s="59" t="e">
        <f>IF(((2015-LEFT(AD497,4))*12+12-MID(AD497,5,2)+1)/(Z497*12+AB497)&gt;1,AF497*(1-VLOOKUP(X497,折旧码!B:D,3,FALSE)),AF497*(1-VLOOKUP(X497,折旧码!B:D,3,FALSE))*((2015-LEFT(AD497,4))*12+12-MID(AD497,5,2)+1)/(Z497*12+AB497))</f>
        <v>#VALUE!</v>
      </c>
      <c r="AZ497" s="60" t="e">
        <f t="shared" si="80"/>
        <v>#VALUE!</v>
      </c>
      <c r="BA497" s="5" t="e">
        <f>IF(((2015-LEFT(AD497,4))*12+12-MID(AD497,5,2)+1)/(Z497*12+AB497)&gt;1,0, AF497*(1-VLOOKUP(X497,折旧码!B:D,3,FALSE))*(12/(Z497*12+AB497)))</f>
        <v>#VALUE!</v>
      </c>
      <c r="BB497" s="2" t="e">
        <f t="shared" si="81"/>
        <v>#VALUE!</v>
      </c>
      <c r="BC497" s="2">
        <f t="shared" si="82"/>
        <v>0</v>
      </c>
      <c r="BD497" s="2" t="e">
        <f t="shared" si="83"/>
        <v>#VALUE!</v>
      </c>
      <c r="BE497" s="4" t="e">
        <f t="shared" si="84"/>
        <v>#VALUE!</v>
      </c>
      <c r="BF497" s="56" t="e">
        <f t="shared" si="85"/>
        <v>#VALUE!</v>
      </c>
      <c r="BG497" s="56" t="e">
        <f>IF(BE497="否",0,AF497*(1-VLOOKUP(X497,折旧码!B:D,3,FALSE))/BC497)</f>
        <v>#VALUE!</v>
      </c>
      <c r="BH497" s="56" t="e">
        <f t="shared" si="86"/>
        <v>#VALUE!</v>
      </c>
      <c r="BI497" s="4" t="e">
        <f>IF(OR(BE497="否",BC497&lt;=BD497),ROUND(AF497-ABS(AG497)-ABS(AI497)-AF497*VLOOKUP(X497,折旧码!B:D,3,FALSE),2)=0,ROUND(AF497-ABS(AG497)-ABS(AI497)-AF497*VLOOKUP(X497,折旧码!B:D,3,FALSE),2)&lt;&gt;0)</f>
        <v>#VALUE!</v>
      </c>
      <c r="BJ497" s="4" t="e">
        <f>ROUND(AF497-ABS(AG497)-ABS(AI497)-AF497*VLOOKUP(X497,折旧码!B:D,3,FALSE),2)</f>
        <v>#N/A</v>
      </c>
    </row>
    <row r="498" spans="1:62" x14ac:dyDescent="0.35">
      <c r="A498" s="3"/>
      <c r="B498" s="3"/>
      <c r="C498" s="3"/>
      <c r="D498" s="3"/>
      <c r="E498" s="3"/>
      <c r="F498" s="3"/>
      <c r="G498" s="3"/>
      <c r="H498" s="3"/>
      <c r="I498" s="11"/>
      <c r="J498" s="11"/>
      <c r="K498" s="1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11"/>
      <c r="AE498" s="11"/>
      <c r="AF498" s="3"/>
      <c r="AG498" s="3"/>
      <c r="AH498" s="3"/>
      <c r="AI498" s="3"/>
      <c r="AJ498" s="3"/>
      <c r="AK498" s="3"/>
      <c r="AL498" s="3"/>
      <c r="AM498" s="3"/>
      <c r="AN498" s="4" t="b">
        <f>COUNTIF(资产分类!B:B,以前年度!A498)=1</f>
        <v>0</v>
      </c>
      <c r="AO498" s="4" t="b">
        <f>COUNTIF(单位编码!C:C,H498)=1</f>
        <v>0</v>
      </c>
      <c r="AP498" s="4" t="e">
        <f t="shared" si="87"/>
        <v>#VALUE!</v>
      </c>
      <c r="AQ498" s="4" t="b">
        <f>COUNTIF(业务范围!B:B,以前年度!L498)=1</f>
        <v>0</v>
      </c>
      <c r="AR498" s="4" t="b">
        <f>COUNTIF(成本中心!B:B,以前年度!M498)=1</f>
        <v>0</v>
      </c>
      <c r="AS498" s="4" t="b">
        <f>COUNTIF(成本中心!B:B,以前年度!N498)=1</f>
        <v>0</v>
      </c>
      <c r="AT498" s="4" t="b">
        <f>COUNTIF(资产状态!B:B,Q498)=1</f>
        <v>0</v>
      </c>
      <c r="AU498" s="4" t="b">
        <f>COUNTIF(资产增加、减少方式!B:C,以前年度!R498)=1</f>
        <v>0</v>
      </c>
      <c r="AV498" s="4" t="b">
        <f t="shared" si="88"/>
        <v>1</v>
      </c>
      <c r="AW498" s="4" t="b">
        <f>COUNTIF(折旧码!B:B,以前年度!X498)=1</f>
        <v>0</v>
      </c>
      <c r="AX498" s="5" t="b">
        <f t="shared" si="79"/>
        <v>0</v>
      </c>
      <c r="AY498" s="59" t="e">
        <f>IF(((2015-LEFT(AD498,4))*12+12-MID(AD498,5,2)+1)/(Z498*12+AB498)&gt;1,AF498*(1-VLOOKUP(X498,折旧码!B:D,3,FALSE)),AF498*(1-VLOOKUP(X498,折旧码!B:D,3,FALSE))*((2015-LEFT(AD498,4))*12+12-MID(AD498,5,2)+1)/(Z498*12+AB498))</f>
        <v>#VALUE!</v>
      </c>
      <c r="AZ498" s="60" t="e">
        <f t="shared" si="80"/>
        <v>#VALUE!</v>
      </c>
      <c r="BA498" s="5" t="e">
        <f>IF(((2015-LEFT(AD498,4))*12+12-MID(AD498,5,2)+1)/(Z498*12+AB498)&gt;1,0, AF498*(1-VLOOKUP(X498,折旧码!B:D,3,FALSE))*(12/(Z498*12+AB498)))</f>
        <v>#VALUE!</v>
      </c>
      <c r="BB498" s="2" t="e">
        <f t="shared" si="81"/>
        <v>#VALUE!</v>
      </c>
      <c r="BC498" s="2">
        <f t="shared" si="82"/>
        <v>0</v>
      </c>
      <c r="BD498" s="2" t="e">
        <f t="shared" si="83"/>
        <v>#VALUE!</v>
      </c>
      <c r="BE498" s="4" t="e">
        <f t="shared" si="84"/>
        <v>#VALUE!</v>
      </c>
      <c r="BF498" s="56" t="e">
        <f t="shared" si="85"/>
        <v>#VALUE!</v>
      </c>
      <c r="BG498" s="56" t="e">
        <f>IF(BE498="否",0,AF498*(1-VLOOKUP(X498,折旧码!B:D,3,FALSE))/BC498)</f>
        <v>#VALUE!</v>
      </c>
      <c r="BH498" s="56" t="e">
        <f t="shared" si="86"/>
        <v>#VALUE!</v>
      </c>
      <c r="BI498" s="4" t="e">
        <f>IF(OR(BE498="否",BC498&lt;=BD498),ROUND(AF498-ABS(AG498)-ABS(AI498)-AF498*VLOOKUP(X498,折旧码!B:D,3,FALSE),2)=0,ROUND(AF498-ABS(AG498)-ABS(AI498)-AF498*VLOOKUP(X498,折旧码!B:D,3,FALSE),2)&lt;&gt;0)</f>
        <v>#VALUE!</v>
      </c>
      <c r="BJ498" s="4" t="e">
        <f>ROUND(AF498-ABS(AG498)-ABS(AI498)-AF498*VLOOKUP(X498,折旧码!B:D,3,FALSE),2)</f>
        <v>#N/A</v>
      </c>
    </row>
    <row r="499" spans="1:62" x14ac:dyDescent="0.35">
      <c r="A499" s="3"/>
      <c r="B499" s="3"/>
      <c r="C499" s="3"/>
      <c r="D499" s="3"/>
      <c r="E499" s="3"/>
      <c r="F499" s="3"/>
      <c r="G499" s="3"/>
      <c r="H499" s="3"/>
      <c r="I499" s="11"/>
      <c r="J499" s="11"/>
      <c r="K499" s="1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11"/>
      <c r="AE499" s="11"/>
      <c r="AF499" s="3"/>
      <c r="AG499" s="3"/>
      <c r="AH499" s="3"/>
      <c r="AI499" s="3"/>
      <c r="AJ499" s="3"/>
      <c r="AK499" s="3"/>
      <c r="AL499" s="3"/>
      <c r="AM499" s="3"/>
      <c r="AN499" s="4" t="b">
        <f>COUNTIF(资产分类!B:B,以前年度!A499)=1</f>
        <v>0</v>
      </c>
      <c r="AO499" s="4" t="b">
        <f>COUNTIF(单位编码!C:C,H499)=1</f>
        <v>0</v>
      </c>
      <c r="AP499" s="4" t="e">
        <f t="shared" si="87"/>
        <v>#VALUE!</v>
      </c>
      <c r="AQ499" s="4" t="b">
        <f>COUNTIF(业务范围!B:B,以前年度!L499)=1</f>
        <v>0</v>
      </c>
      <c r="AR499" s="4" t="b">
        <f>COUNTIF(成本中心!B:B,以前年度!M499)=1</f>
        <v>0</v>
      </c>
      <c r="AS499" s="4" t="b">
        <f>COUNTIF(成本中心!B:B,以前年度!N499)=1</f>
        <v>0</v>
      </c>
      <c r="AT499" s="4" t="b">
        <f>COUNTIF(资产状态!B:B,Q499)=1</f>
        <v>0</v>
      </c>
      <c r="AU499" s="4" t="b">
        <f>COUNTIF(资产增加、减少方式!B:C,以前年度!R499)=1</f>
        <v>0</v>
      </c>
      <c r="AV499" s="4" t="b">
        <f t="shared" si="88"/>
        <v>1</v>
      </c>
      <c r="AW499" s="4" t="b">
        <f>COUNTIF(折旧码!B:B,以前年度!X499)=1</f>
        <v>0</v>
      </c>
      <c r="AX499" s="5" t="b">
        <f t="shared" si="79"/>
        <v>0</v>
      </c>
      <c r="AY499" s="59" t="e">
        <f>IF(((2015-LEFT(AD499,4))*12+12-MID(AD499,5,2)+1)/(Z499*12+AB499)&gt;1,AF499*(1-VLOOKUP(X499,折旧码!B:D,3,FALSE)),AF499*(1-VLOOKUP(X499,折旧码!B:D,3,FALSE))*((2015-LEFT(AD499,4))*12+12-MID(AD499,5,2)+1)/(Z499*12+AB499))</f>
        <v>#VALUE!</v>
      </c>
      <c r="AZ499" s="60" t="e">
        <f t="shared" si="80"/>
        <v>#VALUE!</v>
      </c>
      <c r="BA499" s="5" t="e">
        <f>IF(((2015-LEFT(AD499,4))*12+12-MID(AD499,5,2)+1)/(Z499*12+AB499)&gt;1,0, AF499*(1-VLOOKUP(X499,折旧码!B:D,3,FALSE))*(12/(Z499*12+AB499)))</f>
        <v>#VALUE!</v>
      </c>
      <c r="BB499" s="2" t="e">
        <f t="shared" si="81"/>
        <v>#VALUE!</v>
      </c>
      <c r="BC499" s="2">
        <f t="shared" si="82"/>
        <v>0</v>
      </c>
      <c r="BD499" s="2" t="e">
        <f t="shared" si="83"/>
        <v>#VALUE!</v>
      </c>
      <c r="BE499" s="4" t="e">
        <f t="shared" si="84"/>
        <v>#VALUE!</v>
      </c>
      <c r="BF499" s="56" t="e">
        <f t="shared" si="85"/>
        <v>#VALUE!</v>
      </c>
      <c r="BG499" s="56" t="e">
        <f>IF(BE499="否",0,AF499*(1-VLOOKUP(X499,折旧码!B:D,3,FALSE))/BC499)</f>
        <v>#VALUE!</v>
      </c>
      <c r="BH499" s="56" t="e">
        <f t="shared" si="86"/>
        <v>#VALUE!</v>
      </c>
      <c r="BI499" s="4" t="e">
        <f>IF(OR(BE499="否",BC499&lt;=BD499),ROUND(AF499-ABS(AG499)-ABS(AI499)-AF499*VLOOKUP(X499,折旧码!B:D,3,FALSE),2)=0,ROUND(AF499-ABS(AG499)-ABS(AI499)-AF499*VLOOKUP(X499,折旧码!B:D,3,FALSE),2)&lt;&gt;0)</f>
        <v>#VALUE!</v>
      </c>
      <c r="BJ499" s="4" t="e">
        <f>ROUND(AF499-ABS(AG499)-ABS(AI499)-AF499*VLOOKUP(X499,折旧码!B:D,3,FALSE),2)</f>
        <v>#N/A</v>
      </c>
    </row>
    <row r="500" spans="1:62" x14ac:dyDescent="0.35">
      <c r="A500" s="3"/>
      <c r="B500" s="3"/>
      <c r="C500" s="3"/>
      <c r="D500" s="3"/>
      <c r="E500" s="3"/>
      <c r="F500" s="3"/>
      <c r="G500" s="3"/>
      <c r="H500" s="3"/>
      <c r="I500" s="11"/>
      <c r="J500" s="11"/>
      <c r="K500" s="1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11"/>
      <c r="AE500" s="11"/>
      <c r="AF500" s="3"/>
      <c r="AG500" s="3"/>
      <c r="AH500" s="3"/>
      <c r="AI500" s="3"/>
      <c r="AJ500" s="3"/>
      <c r="AK500" s="3"/>
      <c r="AL500" s="3"/>
      <c r="AM500" s="3"/>
      <c r="AN500" s="4" t="b">
        <f>COUNTIF(资产分类!B:B,以前年度!A500)=1</f>
        <v>0</v>
      </c>
      <c r="AO500" s="4" t="b">
        <f>COUNTIF(单位编码!C:C,H500)=1</f>
        <v>0</v>
      </c>
      <c r="AP500" s="4" t="e">
        <f t="shared" si="87"/>
        <v>#VALUE!</v>
      </c>
      <c r="AQ500" s="4" t="b">
        <f>COUNTIF(业务范围!B:B,以前年度!L500)=1</f>
        <v>0</v>
      </c>
      <c r="AR500" s="4" t="b">
        <f>COUNTIF(成本中心!B:B,以前年度!M500)=1</f>
        <v>0</v>
      </c>
      <c r="AS500" s="4" t="b">
        <f>COUNTIF(成本中心!B:B,以前年度!N500)=1</f>
        <v>0</v>
      </c>
      <c r="AT500" s="4" t="b">
        <f>COUNTIF(资产状态!B:B,Q500)=1</f>
        <v>0</v>
      </c>
      <c r="AU500" s="4" t="b">
        <f>COUNTIF(资产增加、减少方式!B:C,以前年度!R500)=1</f>
        <v>0</v>
      </c>
      <c r="AV500" s="4" t="b">
        <f t="shared" si="88"/>
        <v>1</v>
      </c>
      <c r="AW500" s="4" t="b">
        <f>COUNTIF(折旧码!B:B,以前年度!X500)=1</f>
        <v>0</v>
      </c>
      <c r="AX500" s="5" t="b">
        <f t="shared" si="79"/>
        <v>0</v>
      </c>
      <c r="AY500" s="59" t="e">
        <f>IF(((2015-LEFT(AD500,4))*12+12-MID(AD500,5,2)+1)/(Z500*12+AB500)&gt;1,AF500*(1-VLOOKUP(X500,折旧码!B:D,3,FALSE)),AF500*(1-VLOOKUP(X500,折旧码!B:D,3,FALSE))*((2015-LEFT(AD500,4))*12+12-MID(AD500,5,2)+1)/(Z500*12+AB500))</f>
        <v>#VALUE!</v>
      </c>
      <c r="AZ500" s="60" t="e">
        <f t="shared" si="80"/>
        <v>#VALUE!</v>
      </c>
      <c r="BA500" s="5" t="e">
        <f>IF(((2015-LEFT(AD500,4))*12+12-MID(AD500,5,2)+1)/(Z500*12+AB500)&gt;1,0, AF500*(1-VLOOKUP(X500,折旧码!B:D,3,FALSE))*(12/(Z500*12+AB500)))</f>
        <v>#VALUE!</v>
      </c>
      <c r="BB500" s="2" t="e">
        <f t="shared" si="81"/>
        <v>#VALUE!</v>
      </c>
      <c r="BC500" s="2">
        <f t="shared" si="82"/>
        <v>0</v>
      </c>
      <c r="BD500" s="2" t="e">
        <f t="shared" si="83"/>
        <v>#VALUE!</v>
      </c>
      <c r="BE500" s="4" t="e">
        <f t="shared" si="84"/>
        <v>#VALUE!</v>
      </c>
      <c r="BF500" s="56" t="e">
        <f t="shared" si="85"/>
        <v>#VALUE!</v>
      </c>
      <c r="BG500" s="56" t="e">
        <f>IF(BE500="否",0,AF500*(1-VLOOKUP(X500,折旧码!B:D,3,FALSE))/BC500)</f>
        <v>#VALUE!</v>
      </c>
      <c r="BH500" s="56" t="e">
        <f t="shared" si="86"/>
        <v>#VALUE!</v>
      </c>
      <c r="BI500" s="4" t="e">
        <f>IF(OR(BE500="否",BC500&lt;=BD500),ROUND(AF500-ABS(AG500)-ABS(AI500)-AF500*VLOOKUP(X500,折旧码!B:D,3,FALSE),2)=0,ROUND(AF500-ABS(AG500)-ABS(AI500)-AF500*VLOOKUP(X500,折旧码!B:D,3,FALSE),2)&lt;&gt;0)</f>
        <v>#VALUE!</v>
      </c>
      <c r="BJ500" s="4" t="e">
        <f>ROUND(AF500-ABS(AG500)-ABS(AI500)-AF500*VLOOKUP(X500,折旧码!B:D,3,FALSE),2)</f>
        <v>#N/A</v>
      </c>
    </row>
    <row r="501" spans="1:62" x14ac:dyDescent="0.35">
      <c r="A501" s="3"/>
      <c r="B501" s="3"/>
      <c r="C501" s="3"/>
      <c r="D501" s="3"/>
      <c r="E501" s="3"/>
      <c r="F501" s="3"/>
      <c r="G501" s="3"/>
      <c r="H501" s="3"/>
      <c r="I501" s="11"/>
      <c r="J501" s="11"/>
      <c r="K501" s="1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11"/>
      <c r="AE501" s="11"/>
      <c r="AF501" s="3"/>
      <c r="AG501" s="3"/>
      <c r="AH501" s="3"/>
      <c r="AI501" s="3"/>
      <c r="AJ501" s="3"/>
      <c r="AK501" s="3"/>
      <c r="AL501" s="3"/>
      <c r="AM501" s="3"/>
      <c r="AN501" s="4" t="b">
        <f>COUNTIF(资产分类!B:B,以前年度!A501)=1</f>
        <v>0</v>
      </c>
      <c r="AO501" s="4" t="b">
        <f>COUNTIF(单位编码!C:C,H501)=1</f>
        <v>0</v>
      </c>
      <c r="AP501" s="4" t="e">
        <f t="shared" si="87"/>
        <v>#VALUE!</v>
      </c>
      <c r="AQ501" s="4" t="b">
        <f>COUNTIF(业务范围!B:B,以前年度!L501)=1</f>
        <v>0</v>
      </c>
      <c r="AR501" s="4" t="b">
        <f>COUNTIF(成本中心!B:B,以前年度!M501)=1</f>
        <v>0</v>
      </c>
      <c r="AS501" s="4" t="b">
        <f>COUNTIF(成本中心!B:B,以前年度!N501)=1</f>
        <v>0</v>
      </c>
      <c r="AT501" s="4" t="b">
        <f>COUNTIF(资产状态!B:B,Q501)=1</f>
        <v>0</v>
      </c>
      <c r="AU501" s="4" t="b">
        <f>COUNTIF(资产增加、减少方式!B:C,以前年度!R501)=1</f>
        <v>0</v>
      </c>
      <c r="AV501" s="4" t="b">
        <f t="shared" si="88"/>
        <v>1</v>
      </c>
      <c r="AW501" s="4" t="b">
        <f>COUNTIF(折旧码!B:B,以前年度!X501)=1</f>
        <v>0</v>
      </c>
      <c r="AX501" s="5" t="b">
        <f t="shared" si="79"/>
        <v>0</v>
      </c>
      <c r="AY501" s="59" t="e">
        <f>IF(((2015-LEFT(AD501,4))*12+12-MID(AD501,5,2)+1)/(Z501*12+AB501)&gt;1,AF501*(1-VLOOKUP(X501,折旧码!B:D,3,FALSE)),AF501*(1-VLOOKUP(X501,折旧码!B:D,3,FALSE))*((2015-LEFT(AD501,4))*12+12-MID(AD501,5,2)+1)/(Z501*12+AB501))</f>
        <v>#VALUE!</v>
      </c>
      <c r="AZ501" s="60" t="e">
        <f t="shared" si="80"/>
        <v>#VALUE!</v>
      </c>
      <c r="BA501" s="5" t="e">
        <f>IF(((2015-LEFT(AD501,4))*12+12-MID(AD501,5,2)+1)/(Z501*12+AB501)&gt;1,0, AF501*(1-VLOOKUP(X501,折旧码!B:D,3,FALSE))*(12/(Z501*12+AB501)))</f>
        <v>#VALUE!</v>
      </c>
      <c r="BB501" s="2" t="e">
        <f t="shared" si="81"/>
        <v>#VALUE!</v>
      </c>
      <c r="BC501" s="2">
        <f t="shared" si="82"/>
        <v>0</v>
      </c>
      <c r="BD501" s="2" t="e">
        <f t="shared" si="83"/>
        <v>#VALUE!</v>
      </c>
      <c r="BE501" s="4" t="e">
        <f t="shared" si="84"/>
        <v>#VALUE!</v>
      </c>
      <c r="BF501" s="56" t="e">
        <f t="shared" si="85"/>
        <v>#VALUE!</v>
      </c>
      <c r="BG501" s="56" t="e">
        <f>IF(BE501="否",0,AF501*(1-VLOOKUP(X501,折旧码!B:D,3,FALSE))/BC501)</f>
        <v>#VALUE!</v>
      </c>
      <c r="BH501" s="56" t="e">
        <f t="shared" si="86"/>
        <v>#VALUE!</v>
      </c>
      <c r="BI501" s="4" t="e">
        <f>IF(OR(BE501="否",BC501&lt;=BD501),ROUND(AF501-ABS(AG501)-ABS(AI501)-AF501*VLOOKUP(X501,折旧码!B:D,3,FALSE),2)=0,ROUND(AF501-ABS(AG501)-ABS(AI501)-AF501*VLOOKUP(X501,折旧码!B:D,3,FALSE),2)&lt;&gt;0)</f>
        <v>#VALUE!</v>
      </c>
      <c r="BJ501" s="4" t="e">
        <f>ROUND(AF501-ABS(AG501)-ABS(AI501)-AF501*VLOOKUP(X501,折旧码!B:D,3,FALSE),2)</f>
        <v>#N/A</v>
      </c>
    </row>
    <row r="502" spans="1:62" x14ac:dyDescent="0.35">
      <c r="A502" s="3"/>
      <c r="B502" s="3"/>
      <c r="C502" s="3"/>
      <c r="D502" s="3"/>
      <c r="E502" s="3"/>
      <c r="F502" s="3"/>
      <c r="G502" s="3"/>
      <c r="H502" s="3"/>
      <c r="I502" s="11"/>
      <c r="J502" s="11"/>
      <c r="K502" s="1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11"/>
      <c r="AE502" s="11"/>
      <c r="AF502" s="3"/>
      <c r="AG502" s="3"/>
      <c r="AH502" s="3"/>
      <c r="AI502" s="3"/>
      <c r="AJ502" s="3"/>
      <c r="AK502" s="3"/>
      <c r="AL502" s="3"/>
      <c r="AM502" s="3"/>
      <c r="AN502" s="4" t="b">
        <f>COUNTIF(资产分类!B:B,以前年度!A502)=1</f>
        <v>0</v>
      </c>
      <c r="AO502" s="4" t="b">
        <f>COUNTIF(单位编码!C:C,H502)=1</f>
        <v>0</v>
      </c>
      <c r="AP502" s="4" t="e">
        <f t="shared" si="87"/>
        <v>#VALUE!</v>
      </c>
      <c r="AQ502" s="4" t="b">
        <f>COUNTIF(业务范围!B:B,以前年度!L502)=1</f>
        <v>0</v>
      </c>
      <c r="AR502" s="4" t="b">
        <f>COUNTIF(成本中心!B:B,以前年度!M502)=1</f>
        <v>0</v>
      </c>
      <c r="AS502" s="4" t="b">
        <f>COUNTIF(成本中心!B:B,以前年度!N502)=1</f>
        <v>0</v>
      </c>
      <c r="AT502" s="4" t="b">
        <f>COUNTIF(资产状态!B:B,Q502)=1</f>
        <v>0</v>
      </c>
      <c r="AU502" s="4" t="b">
        <f>COUNTIF(资产增加、减少方式!B:C,以前年度!R502)=1</f>
        <v>0</v>
      </c>
      <c r="AV502" s="4" t="b">
        <f t="shared" si="88"/>
        <v>1</v>
      </c>
      <c r="AW502" s="4" t="b">
        <f>COUNTIF(折旧码!B:B,以前年度!X502)=1</f>
        <v>0</v>
      </c>
      <c r="AX502" s="5" t="b">
        <f t="shared" si="79"/>
        <v>0</v>
      </c>
      <c r="AY502" s="59" t="e">
        <f>IF(((2015-LEFT(AD502,4))*12+12-MID(AD502,5,2)+1)/(Z502*12+AB502)&gt;1,AF502*(1-VLOOKUP(X502,折旧码!B:D,3,FALSE)),AF502*(1-VLOOKUP(X502,折旧码!B:D,3,FALSE))*((2015-LEFT(AD502,4))*12+12-MID(AD502,5,2)+1)/(Z502*12+AB502))</f>
        <v>#VALUE!</v>
      </c>
      <c r="AZ502" s="60" t="e">
        <f t="shared" si="80"/>
        <v>#VALUE!</v>
      </c>
      <c r="BA502" s="5" t="e">
        <f>IF(((2015-LEFT(AD502,4))*12+12-MID(AD502,5,2)+1)/(Z502*12+AB502)&gt;1,0, AF502*(1-VLOOKUP(X502,折旧码!B:D,3,FALSE))*(12/(Z502*12+AB502)))</f>
        <v>#VALUE!</v>
      </c>
      <c r="BB502" s="2" t="e">
        <f t="shared" si="81"/>
        <v>#VALUE!</v>
      </c>
      <c r="BC502" s="2">
        <f t="shared" si="82"/>
        <v>0</v>
      </c>
      <c r="BD502" s="2" t="e">
        <f t="shared" si="83"/>
        <v>#VALUE!</v>
      </c>
      <c r="BE502" s="4" t="e">
        <f t="shared" si="84"/>
        <v>#VALUE!</v>
      </c>
      <c r="BF502" s="56" t="e">
        <f t="shared" si="85"/>
        <v>#VALUE!</v>
      </c>
      <c r="BG502" s="56" t="e">
        <f>IF(BE502="否",0,AF502*(1-VLOOKUP(X502,折旧码!B:D,3,FALSE))/BC502)</f>
        <v>#VALUE!</v>
      </c>
      <c r="BH502" s="56" t="e">
        <f t="shared" si="86"/>
        <v>#VALUE!</v>
      </c>
      <c r="BI502" s="4" t="e">
        <f>IF(OR(BE502="否",BC502&lt;=BD502),ROUND(AF502-ABS(AG502)-ABS(AI502)-AF502*VLOOKUP(X502,折旧码!B:D,3,FALSE),2)=0,ROUND(AF502-ABS(AG502)-ABS(AI502)-AF502*VLOOKUP(X502,折旧码!B:D,3,FALSE),2)&lt;&gt;0)</f>
        <v>#VALUE!</v>
      </c>
      <c r="BJ502" s="4" t="e">
        <f>ROUND(AF502-ABS(AG502)-ABS(AI502)-AF502*VLOOKUP(X502,折旧码!B:D,3,FALSE),2)</f>
        <v>#N/A</v>
      </c>
    </row>
    <row r="503" spans="1:62" x14ac:dyDescent="0.35">
      <c r="A503" s="3"/>
      <c r="B503" s="3"/>
      <c r="C503" s="3"/>
      <c r="D503" s="3"/>
      <c r="E503" s="3"/>
      <c r="F503" s="3"/>
      <c r="G503" s="3"/>
      <c r="H503" s="3"/>
      <c r="I503" s="11"/>
      <c r="J503" s="11"/>
      <c r="K503" s="1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11"/>
      <c r="AE503" s="11"/>
      <c r="AF503" s="3"/>
      <c r="AG503" s="3"/>
      <c r="AH503" s="3"/>
      <c r="AI503" s="3"/>
      <c r="AJ503" s="3"/>
      <c r="AK503" s="3"/>
      <c r="AL503" s="3"/>
      <c r="AM503" s="3"/>
      <c r="AN503" s="4" t="b">
        <f>COUNTIF(资产分类!B:B,以前年度!A503)=1</f>
        <v>0</v>
      </c>
      <c r="AO503" s="4" t="b">
        <f>COUNTIF(单位编码!C:C,H503)=1</f>
        <v>0</v>
      </c>
      <c r="AP503" s="4" t="e">
        <f t="shared" si="87"/>
        <v>#VALUE!</v>
      </c>
      <c r="AQ503" s="4" t="b">
        <f>COUNTIF(业务范围!B:B,以前年度!L503)=1</f>
        <v>0</v>
      </c>
      <c r="AR503" s="4" t="b">
        <f>COUNTIF(成本中心!B:B,以前年度!M503)=1</f>
        <v>0</v>
      </c>
      <c r="AS503" s="4" t="b">
        <f>COUNTIF(成本中心!B:B,以前年度!N503)=1</f>
        <v>0</v>
      </c>
      <c r="AT503" s="4" t="b">
        <f>COUNTIF(资产状态!B:B,Q503)=1</f>
        <v>0</v>
      </c>
      <c r="AU503" s="4" t="b">
        <f>COUNTIF(资产增加、减少方式!B:C,以前年度!R503)=1</f>
        <v>0</v>
      </c>
      <c r="AV503" s="4" t="b">
        <f t="shared" si="88"/>
        <v>1</v>
      </c>
      <c r="AW503" s="4" t="b">
        <f>COUNTIF(折旧码!B:B,以前年度!X503)=1</f>
        <v>0</v>
      </c>
      <c r="AX503" s="5" t="b">
        <f t="shared" si="79"/>
        <v>0</v>
      </c>
      <c r="AY503" s="59" t="e">
        <f>IF(((2015-LEFT(AD503,4))*12+12-MID(AD503,5,2)+1)/(Z503*12+AB503)&gt;1,AF503*(1-VLOOKUP(X503,折旧码!B:D,3,FALSE)),AF503*(1-VLOOKUP(X503,折旧码!B:D,3,FALSE))*((2015-LEFT(AD503,4))*12+12-MID(AD503,5,2)+1)/(Z503*12+AB503))</f>
        <v>#VALUE!</v>
      </c>
      <c r="AZ503" s="60" t="e">
        <f t="shared" si="80"/>
        <v>#VALUE!</v>
      </c>
      <c r="BA503" s="5" t="e">
        <f>IF(((2015-LEFT(AD503,4))*12+12-MID(AD503,5,2)+1)/(Z503*12+AB503)&gt;1,0, AF503*(1-VLOOKUP(X503,折旧码!B:D,3,FALSE))*(12/(Z503*12+AB503)))</f>
        <v>#VALUE!</v>
      </c>
      <c r="BB503" s="2" t="e">
        <f t="shared" si="81"/>
        <v>#VALUE!</v>
      </c>
      <c r="BC503" s="2">
        <f t="shared" si="82"/>
        <v>0</v>
      </c>
      <c r="BD503" s="2" t="e">
        <f t="shared" si="83"/>
        <v>#VALUE!</v>
      </c>
      <c r="BE503" s="4" t="e">
        <f t="shared" si="84"/>
        <v>#VALUE!</v>
      </c>
      <c r="BF503" s="56" t="e">
        <f t="shared" si="85"/>
        <v>#VALUE!</v>
      </c>
      <c r="BG503" s="56" t="e">
        <f>IF(BE503="否",0,AF503*(1-VLOOKUP(X503,折旧码!B:D,3,FALSE))/BC503)</f>
        <v>#VALUE!</v>
      </c>
      <c r="BH503" s="56" t="e">
        <f t="shared" si="86"/>
        <v>#VALUE!</v>
      </c>
      <c r="BI503" s="4" t="e">
        <f>IF(OR(BE503="否",BC503&lt;=BD503),ROUND(AF503-ABS(AG503)-ABS(AI503)-AF503*VLOOKUP(X503,折旧码!B:D,3,FALSE),2)=0,ROUND(AF503-ABS(AG503)-ABS(AI503)-AF503*VLOOKUP(X503,折旧码!B:D,3,FALSE),2)&lt;&gt;0)</f>
        <v>#VALUE!</v>
      </c>
      <c r="BJ503" s="4" t="e">
        <f>ROUND(AF503-ABS(AG503)-ABS(AI503)-AF503*VLOOKUP(X503,折旧码!B:D,3,FALSE),2)</f>
        <v>#N/A</v>
      </c>
    </row>
    <row r="504" spans="1:62" x14ac:dyDescent="0.35">
      <c r="A504" s="3"/>
      <c r="B504" s="3"/>
      <c r="C504" s="3"/>
      <c r="D504" s="3"/>
      <c r="E504" s="3"/>
      <c r="F504" s="3"/>
      <c r="G504" s="3"/>
      <c r="H504" s="3"/>
      <c r="I504" s="11"/>
      <c r="J504" s="11"/>
      <c r="K504" s="1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11"/>
      <c r="AE504" s="11"/>
      <c r="AF504" s="3"/>
      <c r="AG504" s="3"/>
      <c r="AH504" s="3"/>
      <c r="AI504" s="3"/>
      <c r="AJ504" s="3"/>
      <c r="AK504" s="3"/>
      <c r="AL504" s="3"/>
      <c r="AM504" s="3"/>
      <c r="AN504" s="4" t="b">
        <f>COUNTIF(资产分类!B:B,以前年度!A504)=1</f>
        <v>0</v>
      </c>
      <c r="AO504" s="4" t="b">
        <f>COUNTIF(单位编码!C:C,H504)=1</f>
        <v>0</v>
      </c>
      <c r="AP504" s="4" t="e">
        <f t="shared" si="87"/>
        <v>#VALUE!</v>
      </c>
      <c r="AQ504" s="4" t="b">
        <f>COUNTIF(业务范围!B:B,以前年度!L504)=1</f>
        <v>0</v>
      </c>
      <c r="AR504" s="4" t="b">
        <f>COUNTIF(成本中心!B:B,以前年度!M504)=1</f>
        <v>0</v>
      </c>
      <c r="AS504" s="4" t="b">
        <f>COUNTIF(成本中心!B:B,以前年度!N504)=1</f>
        <v>0</v>
      </c>
      <c r="AT504" s="4" t="b">
        <f>COUNTIF(资产状态!B:B,Q504)=1</f>
        <v>0</v>
      </c>
      <c r="AU504" s="4" t="b">
        <f>COUNTIF(资产增加、减少方式!B:C,以前年度!R504)=1</f>
        <v>0</v>
      </c>
      <c r="AV504" s="4" t="b">
        <f t="shared" si="88"/>
        <v>1</v>
      </c>
      <c r="AW504" s="4" t="b">
        <f>COUNTIF(折旧码!B:B,以前年度!X504)=1</f>
        <v>0</v>
      </c>
      <c r="AX504" s="5" t="b">
        <f t="shared" si="79"/>
        <v>0</v>
      </c>
      <c r="AY504" s="59" t="e">
        <f>IF(((2015-LEFT(AD504,4))*12+12-MID(AD504,5,2)+1)/(Z504*12+AB504)&gt;1,AF504*(1-VLOOKUP(X504,折旧码!B:D,3,FALSE)),AF504*(1-VLOOKUP(X504,折旧码!B:D,3,FALSE))*((2015-LEFT(AD504,4))*12+12-MID(AD504,5,2)+1)/(Z504*12+AB504))</f>
        <v>#VALUE!</v>
      </c>
      <c r="AZ504" s="60" t="e">
        <f t="shared" si="80"/>
        <v>#VALUE!</v>
      </c>
      <c r="BA504" s="5" t="e">
        <f>IF(((2015-LEFT(AD504,4))*12+12-MID(AD504,5,2)+1)/(Z504*12+AB504)&gt;1,0, AF504*(1-VLOOKUP(X504,折旧码!B:D,3,FALSE))*(12/(Z504*12+AB504)))</f>
        <v>#VALUE!</v>
      </c>
      <c r="BB504" s="2" t="e">
        <f t="shared" si="81"/>
        <v>#VALUE!</v>
      </c>
      <c r="BC504" s="2">
        <f t="shared" si="82"/>
        <v>0</v>
      </c>
      <c r="BD504" s="2" t="e">
        <f t="shared" si="83"/>
        <v>#VALUE!</v>
      </c>
      <c r="BE504" s="4" t="e">
        <f t="shared" si="84"/>
        <v>#VALUE!</v>
      </c>
      <c r="BF504" s="56" t="e">
        <f t="shared" si="85"/>
        <v>#VALUE!</v>
      </c>
      <c r="BG504" s="56" t="e">
        <f>IF(BE504="否",0,AF504*(1-VLOOKUP(X504,折旧码!B:D,3,FALSE))/BC504)</f>
        <v>#VALUE!</v>
      </c>
      <c r="BH504" s="56" t="e">
        <f t="shared" si="86"/>
        <v>#VALUE!</v>
      </c>
      <c r="BI504" s="4" t="e">
        <f>IF(OR(BE504="否",BC504&lt;=BD504),ROUND(AF504-ABS(AG504)-ABS(AI504)-AF504*VLOOKUP(X504,折旧码!B:D,3,FALSE),2)=0,ROUND(AF504-ABS(AG504)-ABS(AI504)-AF504*VLOOKUP(X504,折旧码!B:D,3,FALSE),2)&lt;&gt;0)</f>
        <v>#VALUE!</v>
      </c>
      <c r="BJ504" s="4" t="e">
        <f>ROUND(AF504-ABS(AG504)-ABS(AI504)-AF504*VLOOKUP(X504,折旧码!B:D,3,FALSE),2)</f>
        <v>#N/A</v>
      </c>
    </row>
    <row r="505" spans="1:62" x14ac:dyDescent="0.35">
      <c r="A505" s="3"/>
      <c r="B505" s="3"/>
      <c r="C505" s="3"/>
      <c r="D505" s="3"/>
      <c r="E505" s="3"/>
      <c r="F505" s="3"/>
      <c r="G505" s="3"/>
      <c r="H505" s="3"/>
      <c r="I505" s="11"/>
      <c r="J505" s="11"/>
      <c r="K505" s="1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11"/>
      <c r="AE505" s="11"/>
      <c r="AF505" s="3"/>
      <c r="AG505" s="3"/>
      <c r="AH505" s="3"/>
      <c r="AI505" s="3"/>
      <c r="AJ505" s="3"/>
      <c r="AK505" s="3"/>
      <c r="AL505" s="3"/>
      <c r="AM505" s="3"/>
      <c r="AN505" s="4" t="b">
        <f>COUNTIF(资产分类!B:B,以前年度!A505)=1</f>
        <v>0</v>
      </c>
      <c r="AO505" s="4" t="b">
        <f>COUNTIF(单位编码!C:C,H505)=1</f>
        <v>0</v>
      </c>
      <c r="AP505" s="4" t="e">
        <f t="shared" si="87"/>
        <v>#VALUE!</v>
      </c>
      <c r="AQ505" s="4" t="b">
        <f>COUNTIF(业务范围!B:B,以前年度!L505)=1</f>
        <v>0</v>
      </c>
      <c r="AR505" s="4" t="b">
        <f>COUNTIF(成本中心!B:B,以前年度!M505)=1</f>
        <v>0</v>
      </c>
      <c r="AS505" s="4" t="b">
        <f>COUNTIF(成本中心!B:B,以前年度!N505)=1</f>
        <v>0</v>
      </c>
      <c r="AT505" s="4" t="b">
        <f>COUNTIF(资产状态!B:B,Q505)=1</f>
        <v>0</v>
      </c>
      <c r="AU505" s="4" t="b">
        <f>COUNTIF(资产增加、减少方式!B:C,以前年度!R505)=1</f>
        <v>0</v>
      </c>
      <c r="AV505" s="4" t="b">
        <f t="shared" si="88"/>
        <v>1</v>
      </c>
      <c r="AW505" s="4" t="b">
        <f>COUNTIF(折旧码!B:B,以前年度!X505)=1</f>
        <v>0</v>
      </c>
      <c r="AX505" s="5" t="b">
        <f t="shared" si="79"/>
        <v>0</v>
      </c>
      <c r="AY505" s="59" t="e">
        <f>IF(((2015-LEFT(AD505,4))*12+12-MID(AD505,5,2)+1)/(Z505*12+AB505)&gt;1,AF505*(1-VLOOKUP(X505,折旧码!B:D,3,FALSE)),AF505*(1-VLOOKUP(X505,折旧码!B:D,3,FALSE))*((2015-LEFT(AD505,4))*12+12-MID(AD505,5,2)+1)/(Z505*12+AB505))</f>
        <v>#VALUE!</v>
      </c>
      <c r="AZ505" s="60" t="e">
        <f t="shared" si="80"/>
        <v>#VALUE!</v>
      </c>
      <c r="BA505" s="5" t="e">
        <f>IF(((2015-LEFT(AD505,4))*12+12-MID(AD505,5,2)+1)/(Z505*12+AB505)&gt;1,0, AF505*(1-VLOOKUP(X505,折旧码!B:D,3,FALSE))*(12/(Z505*12+AB505)))</f>
        <v>#VALUE!</v>
      </c>
      <c r="BB505" s="2" t="e">
        <f t="shared" si="81"/>
        <v>#VALUE!</v>
      </c>
      <c r="BC505" s="2">
        <f t="shared" si="82"/>
        <v>0</v>
      </c>
      <c r="BD505" s="2" t="e">
        <f t="shared" si="83"/>
        <v>#VALUE!</v>
      </c>
      <c r="BE505" s="4" t="e">
        <f t="shared" si="84"/>
        <v>#VALUE!</v>
      </c>
      <c r="BF505" s="56" t="e">
        <f t="shared" si="85"/>
        <v>#VALUE!</v>
      </c>
      <c r="BG505" s="56" t="e">
        <f>IF(BE505="否",0,AF505*(1-VLOOKUP(X505,折旧码!B:D,3,FALSE))/BC505)</f>
        <v>#VALUE!</v>
      </c>
      <c r="BH505" s="56" t="e">
        <f t="shared" si="86"/>
        <v>#VALUE!</v>
      </c>
      <c r="BI505" s="4" t="e">
        <f>IF(OR(BE505="否",BC505&lt;=BD505),ROUND(AF505-ABS(AG505)-ABS(AI505)-AF505*VLOOKUP(X505,折旧码!B:D,3,FALSE),2)=0,ROUND(AF505-ABS(AG505)-ABS(AI505)-AF505*VLOOKUP(X505,折旧码!B:D,3,FALSE),2)&lt;&gt;0)</f>
        <v>#VALUE!</v>
      </c>
      <c r="BJ505" s="4" t="e">
        <f>ROUND(AF505-ABS(AG505)-ABS(AI505)-AF505*VLOOKUP(X505,折旧码!B:D,3,FALSE),2)</f>
        <v>#N/A</v>
      </c>
    </row>
    <row r="506" spans="1:62" x14ac:dyDescent="0.35">
      <c r="A506" s="3"/>
      <c r="B506" s="3"/>
      <c r="C506" s="3"/>
      <c r="D506" s="3"/>
      <c r="E506" s="3"/>
      <c r="F506" s="3"/>
      <c r="G506" s="3"/>
      <c r="H506" s="3"/>
      <c r="I506" s="11"/>
      <c r="J506" s="11"/>
      <c r="K506" s="1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11"/>
      <c r="AE506" s="11"/>
      <c r="AF506" s="3"/>
      <c r="AG506" s="3"/>
      <c r="AH506" s="3"/>
      <c r="AI506" s="3"/>
      <c r="AJ506" s="3"/>
      <c r="AK506" s="3"/>
      <c r="AL506" s="3"/>
      <c r="AM506" s="3"/>
      <c r="AN506" s="4" t="b">
        <f>COUNTIF(资产分类!B:B,以前年度!A506)=1</f>
        <v>0</v>
      </c>
      <c r="AO506" s="4" t="b">
        <f>COUNTIF(单位编码!C:C,H506)=1</f>
        <v>0</v>
      </c>
      <c r="AP506" s="4" t="e">
        <f t="shared" si="87"/>
        <v>#VALUE!</v>
      </c>
      <c r="AQ506" s="4" t="b">
        <f>COUNTIF(业务范围!B:B,以前年度!L506)=1</f>
        <v>0</v>
      </c>
      <c r="AR506" s="4" t="b">
        <f>COUNTIF(成本中心!B:B,以前年度!M506)=1</f>
        <v>0</v>
      </c>
      <c r="AS506" s="4" t="b">
        <f>COUNTIF(成本中心!B:B,以前年度!N506)=1</f>
        <v>0</v>
      </c>
      <c r="AT506" s="4" t="b">
        <f>COUNTIF(资产状态!B:B,Q506)=1</f>
        <v>0</v>
      </c>
      <c r="AU506" s="4" t="b">
        <f>COUNTIF(资产增加、减少方式!B:C,以前年度!R506)=1</f>
        <v>0</v>
      </c>
      <c r="AV506" s="4" t="b">
        <f t="shared" si="88"/>
        <v>1</v>
      </c>
      <c r="AW506" s="4" t="b">
        <f>COUNTIF(折旧码!B:B,以前年度!X506)=1</f>
        <v>0</v>
      </c>
      <c r="AX506" s="5" t="b">
        <f t="shared" si="79"/>
        <v>0</v>
      </c>
      <c r="AY506" s="59" t="e">
        <f>IF(((2015-LEFT(AD506,4))*12+12-MID(AD506,5,2)+1)/(Z506*12+AB506)&gt;1,AF506*(1-VLOOKUP(X506,折旧码!B:D,3,FALSE)),AF506*(1-VLOOKUP(X506,折旧码!B:D,3,FALSE))*((2015-LEFT(AD506,4))*12+12-MID(AD506,5,2)+1)/(Z506*12+AB506))</f>
        <v>#VALUE!</v>
      </c>
      <c r="AZ506" s="60" t="e">
        <f t="shared" si="80"/>
        <v>#VALUE!</v>
      </c>
      <c r="BA506" s="5" t="e">
        <f>IF(((2015-LEFT(AD506,4))*12+12-MID(AD506,5,2)+1)/(Z506*12+AB506)&gt;1,0, AF506*(1-VLOOKUP(X506,折旧码!B:D,3,FALSE))*(12/(Z506*12+AB506)))</f>
        <v>#VALUE!</v>
      </c>
      <c r="BB506" s="2" t="e">
        <f t="shared" si="81"/>
        <v>#VALUE!</v>
      </c>
      <c r="BC506" s="2">
        <f t="shared" si="82"/>
        <v>0</v>
      </c>
      <c r="BD506" s="2" t="e">
        <f t="shared" si="83"/>
        <v>#VALUE!</v>
      </c>
      <c r="BE506" s="4" t="e">
        <f t="shared" si="84"/>
        <v>#VALUE!</v>
      </c>
      <c r="BF506" s="56" t="e">
        <f t="shared" si="85"/>
        <v>#VALUE!</v>
      </c>
      <c r="BG506" s="56" t="e">
        <f>IF(BE506="否",0,AF506*(1-VLOOKUP(X506,折旧码!B:D,3,FALSE))/BC506)</f>
        <v>#VALUE!</v>
      </c>
      <c r="BH506" s="56" t="e">
        <f t="shared" si="86"/>
        <v>#VALUE!</v>
      </c>
      <c r="BI506" s="4" t="e">
        <f>IF(OR(BE506="否",BC506&lt;=BD506),ROUND(AF506-ABS(AG506)-ABS(AI506)-AF506*VLOOKUP(X506,折旧码!B:D,3,FALSE),2)=0,ROUND(AF506-ABS(AG506)-ABS(AI506)-AF506*VLOOKUP(X506,折旧码!B:D,3,FALSE),2)&lt;&gt;0)</f>
        <v>#VALUE!</v>
      </c>
      <c r="BJ506" s="4" t="e">
        <f>ROUND(AF506-ABS(AG506)-ABS(AI506)-AF506*VLOOKUP(X506,折旧码!B:D,3,FALSE),2)</f>
        <v>#N/A</v>
      </c>
    </row>
    <row r="507" spans="1:62" x14ac:dyDescent="0.35">
      <c r="A507" s="3"/>
      <c r="B507" s="3"/>
      <c r="C507" s="3"/>
      <c r="D507" s="3"/>
      <c r="E507" s="3"/>
      <c r="F507" s="3"/>
      <c r="G507" s="3"/>
      <c r="H507" s="3"/>
      <c r="I507" s="11"/>
      <c r="J507" s="11"/>
      <c r="K507" s="1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11"/>
      <c r="AE507" s="11"/>
      <c r="AF507" s="3"/>
      <c r="AG507" s="3"/>
      <c r="AH507" s="3"/>
      <c r="AI507" s="3"/>
      <c r="AJ507" s="3"/>
      <c r="AK507" s="3"/>
      <c r="AL507" s="3"/>
      <c r="AM507" s="3"/>
      <c r="AN507" s="4" t="b">
        <f>COUNTIF(资产分类!B:B,以前年度!A507)=1</f>
        <v>0</v>
      </c>
      <c r="AO507" s="4" t="b">
        <f>COUNTIF(单位编码!C:C,H507)=1</f>
        <v>0</v>
      </c>
      <c r="AP507" s="4" t="e">
        <f t="shared" si="87"/>
        <v>#VALUE!</v>
      </c>
      <c r="AQ507" s="4" t="b">
        <f>COUNTIF(业务范围!B:B,以前年度!L507)=1</f>
        <v>0</v>
      </c>
      <c r="AR507" s="4" t="b">
        <f>COUNTIF(成本中心!B:B,以前年度!M507)=1</f>
        <v>0</v>
      </c>
      <c r="AS507" s="4" t="b">
        <f>COUNTIF(成本中心!B:B,以前年度!N507)=1</f>
        <v>0</v>
      </c>
      <c r="AT507" s="4" t="b">
        <f>COUNTIF(资产状态!B:B,Q507)=1</f>
        <v>0</v>
      </c>
      <c r="AU507" s="4" t="b">
        <f>COUNTIF(资产增加、减少方式!B:C,以前年度!R507)=1</f>
        <v>0</v>
      </c>
      <c r="AV507" s="4" t="b">
        <f t="shared" si="88"/>
        <v>1</v>
      </c>
      <c r="AW507" s="4" t="b">
        <f>COUNTIF(折旧码!B:B,以前年度!X507)=1</f>
        <v>0</v>
      </c>
      <c r="AX507" s="5" t="b">
        <f t="shared" si="79"/>
        <v>0</v>
      </c>
      <c r="AY507" s="59" t="e">
        <f>IF(((2015-LEFT(AD507,4))*12+12-MID(AD507,5,2)+1)/(Z507*12+AB507)&gt;1,AF507*(1-VLOOKUP(X507,折旧码!B:D,3,FALSE)),AF507*(1-VLOOKUP(X507,折旧码!B:D,3,FALSE))*((2015-LEFT(AD507,4))*12+12-MID(AD507,5,2)+1)/(Z507*12+AB507))</f>
        <v>#VALUE!</v>
      </c>
      <c r="AZ507" s="60" t="e">
        <f t="shared" si="80"/>
        <v>#VALUE!</v>
      </c>
      <c r="BA507" s="5" t="e">
        <f>IF(((2015-LEFT(AD507,4))*12+12-MID(AD507,5,2)+1)/(Z507*12+AB507)&gt;1,0, AF507*(1-VLOOKUP(X507,折旧码!B:D,3,FALSE))*(12/(Z507*12+AB507)))</f>
        <v>#VALUE!</v>
      </c>
      <c r="BB507" s="2" t="e">
        <f t="shared" si="81"/>
        <v>#VALUE!</v>
      </c>
      <c r="BC507" s="2">
        <f t="shared" si="82"/>
        <v>0</v>
      </c>
      <c r="BD507" s="2" t="e">
        <f t="shared" si="83"/>
        <v>#VALUE!</v>
      </c>
      <c r="BE507" s="4" t="e">
        <f t="shared" si="84"/>
        <v>#VALUE!</v>
      </c>
      <c r="BF507" s="56" t="e">
        <f t="shared" si="85"/>
        <v>#VALUE!</v>
      </c>
      <c r="BG507" s="56" t="e">
        <f>IF(BE507="否",0,AF507*(1-VLOOKUP(X507,折旧码!B:D,3,FALSE))/BC507)</f>
        <v>#VALUE!</v>
      </c>
      <c r="BH507" s="56" t="e">
        <f t="shared" si="86"/>
        <v>#VALUE!</v>
      </c>
      <c r="BI507" s="4" t="e">
        <f>IF(OR(BE507="否",BC507&lt;=BD507),ROUND(AF507-ABS(AG507)-ABS(AI507)-AF507*VLOOKUP(X507,折旧码!B:D,3,FALSE),2)=0,ROUND(AF507-ABS(AG507)-ABS(AI507)-AF507*VLOOKUP(X507,折旧码!B:D,3,FALSE),2)&lt;&gt;0)</f>
        <v>#VALUE!</v>
      </c>
      <c r="BJ507" s="4" t="e">
        <f>ROUND(AF507-ABS(AG507)-ABS(AI507)-AF507*VLOOKUP(X507,折旧码!B:D,3,FALSE),2)</f>
        <v>#N/A</v>
      </c>
    </row>
    <row r="508" spans="1:62" x14ac:dyDescent="0.35">
      <c r="A508" s="3"/>
      <c r="B508" s="3"/>
      <c r="C508" s="3"/>
      <c r="D508" s="3"/>
      <c r="E508" s="3"/>
      <c r="F508" s="3"/>
      <c r="G508" s="3"/>
      <c r="H508" s="3"/>
      <c r="I508" s="11"/>
      <c r="J508" s="11"/>
      <c r="K508" s="1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11"/>
      <c r="AE508" s="11"/>
      <c r="AF508" s="3"/>
      <c r="AG508" s="3"/>
      <c r="AH508" s="3"/>
      <c r="AI508" s="3"/>
      <c r="AJ508" s="3"/>
      <c r="AK508" s="3"/>
      <c r="AL508" s="3"/>
      <c r="AM508" s="3"/>
      <c r="AN508" s="4" t="b">
        <f>COUNTIF(资产分类!B:B,以前年度!A508)=1</f>
        <v>0</v>
      </c>
      <c r="AO508" s="4" t="b">
        <f>COUNTIF(单位编码!C:C,H508)=1</f>
        <v>0</v>
      </c>
      <c r="AP508" s="4" t="e">
        <f t="shared" si="87"/>
        <v>#VALUE!</v>
      </c>
      <c r="AQ508" s="4" t="b">
        <f>COUNTIF(业务范围!B:B,以前年度!L508)=1</f>
        <v>0</v>
      </c>
      <c r="AR508" s="4" t="b">
        <f>COUNTIF(成本中心!B:B,以前年度!M508)=1</f>
        <v>0</v>
      </c>
      <c r="AS508" s="4" t="b">
        <f>COUNTIF(成本中心!B:B,以前年度!N508)=1</f>
        <v>0</v>
      </c>
      <c r="AT508" s="4" t="b">
        <f>COUNTIF(资产状态!B:B,Q508)=1</f>
        <v>0</v>
      </c>
      <c r="AU508" s="4" t="b">
        <f>COUNTIF(资产增加、减少方式!B:C,以前年度!R508)=1</f>
        <v>0</v>
      </c>
      <c r="AV508" s="4" t="b">
        <f t="shared" si="88"/>
        <v>1</v>
      </c>
      <c r="AW508" s="4" t="b">
        <f>COUNTIF(折旧码!B:B,以前年度!X508)=1</f>
        <v>0</v>
      </c>
      <c r="AX508" s="5" t="b">
        <f t="shared" si="79"/>
        <v>0</v>
      </c>
      <c r="AY508" s="59" t="e">
        <f>IF(((2015-LEFT(AD508,4))*12+12-MID(AD508,5,2)+1)/(Z508*12+AB508)&gt;1,AF508*(1-VLOOKUP(X508,折旧码!B:D,3,FALSE)),AF508*(1-VLOOKUP(X508,折旧码!B:D,3,FALSE))*((2015-LEFT(AD508,4))*12+12-MID(AD508,5,2)+1)/(Z508*12+AB508))</f>
        <v>#VALUE!</v>
      </c>
      <c r="AZ508" s="60" t="e">
        <f t="shared" si="80"/>
        <v>#VALUE!</v>
      </c>
      <c r="BA508" s="5" t="e">
        <f>IF(((2015-LEFT(AD508,4))*12+12-MID(AD508,5,2)+1)/(Z508*12+AB508)&gt;1,0, AF508*(1-VLOOKUP(X508,折旧码!B:D,3,FALSE))*(12/(Z508*12+AB508)))</f>
        <v>#VALUE!</v>
      </c>
      <c r="BB508" s="2" t="e">
        <f t="shared" si="81"/>
        <v>#VALUE!</v>
      </c>
      <c r="BC508" s="2">
        <f t="shared" si="82"/>
        <v>0</v>
      </c>
      <c r="BD508" s="2" t="e">
        <f t="shared" si="83"/>
        <v>#VALUE!</v>
      </c>
      <c r="BE508" s="4" t="e">
        <f t="shared" si="84"/>
        <v>#VALUE!</v>
      </c>
      <c r="BF508" s="56" t="e">
        <f t="shared" si="85"/>
        <v>#VALUE!</v>
      </c>
      <c r="BG508" s="56" t="e">
        <f>IF(BE508="否",0,AF508*(1-VLOOKUP(X508,折旧码!B:D,3,FALSE))/BC508)</f>
        <v>#VALUE!</v>
      </c>
      <c r="BH508" s="56" t="e">
        <f t="shared" si="86"/>
        <v>#VALUE!</v>
      </c>
      <c r="BI508" s="4" t="e">
        <f>IF(OR(BE508="否",BC508&lt;=BD508),ROUND(AF508-ABS(AG508)-ABS(AI508)-AF508*VLOOKUP(X508,折旧码!B:D,3,FALSE),2)=0,ROUND(AF508-ABS(AG508)-ABS(AI508)-AF508*VLOOKUP(X508,折旧码!B:D,3,FALSE),2)&lt;&gt;0)</f>
        <v>#VALUE!</v>
      </c>
      <c r="BJ508" s="4" t="e">
        <f>ROUND(AF508-ABS(AG508)-ABS(AI508)-AF508*VLOOKUP(X508,折旧码!B:D,3,FALSE),2)</f>
        <v>#N/A</v>
      </c>
    </row>
    <row r="509" spans="1:62" x14ac:dyDescent="0.35">
      <c r="A509" s="3"/>
      <c r="B509" s="3"/>
      <c r="C509" s="3"/>
      <c r="D509" s="3"/>
      <c r="E509" s="3"/>
      <c r="F509" s="3"/>
      <c r="G509" s="3"/>
      <c r="H509" s="3"/>
      <c r="I509" s="11"/>
      <c r="J509" s="11"/>
      <c r="K509" s="1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11"/>
      <c r="AE509" s="11"/>
      <c r="AF509" s="3"/>
      <c r="AG509" s="3"/>
      <c r="AH509" s="3"/>
      <c r="AI509" s="3"/>
      <c r="AJ509" s="3"/>
      <c r="AK509" s="3"/>
      <c r="AL509" s="3"/>
      <c r="AM509" s="3"/>
      <c r="AN509" s="4" t="b">
        <f>COUNTIF(资产分类!B:B,以前年度!A509)=1</f>
        <v>0</v>
      </c>
      <c r="AO509" s="4" t="b">
        <f>COUNTIF(单位编码!C:C,H509)=1</f>
        <v>0</v>
      </c>
      <c r="AP509" s="4" t="e">
        <f t="shared" si="87"/>
        <v>#VALUE!</v>
      </c>
      <c r="AQ509" s="4" t="b">
        <f>COUNTIF(业务范围!B:B,以前年度!L509)=1</f>
        <v>0</v>
      </c>
      <c r="AR509" s="4" t="b">
        <f>COUNTIF(成本中心!B:B,以前年度!M509)=1</f>
        <v>0</v>
      </c>
      <c r="AS509" s="4" t="b">
        <f>COUNTIF(成本中心!B:B,以前年度!N509)=1</f>
        <v>0</v>
      </c>
      <c r="AT509" s="4" t="b">
        <f>COUNTIF(资产状态!B:B,Q509)=1</f>
        <v>0</v>
      </c>
      <c r="AU509" s="4" t="b">
        <f>COUNTIF(资产增加、减少方式!B:C,以前年度!R509)=1</f>
        <v>0</v>
      </c>
      <c r="AV509" s="4" t="b">
        <f t="shared" si="88"/>
        <v>1</v>
      </c>
      <c r="AW509" s="4" t="b">
        <f>COUNTIF(折旧码!B:B,以前年度!X509)=1</f>
        <v>0</v>
      </c>
      <c r="AX509" s="5" t="b">
        <f t="shared" si="79"/>
        <v>0</v>
      </c>
      <c r="AY509" s="59" t="e">
        <f>IF(((2015-LEFT(AD509,4))*12+12-MID(AD509,5,2)+1)/(Z509*12+AB509)&gt;1,AF509*(1-VLOOKUP(X509,折旧码!B:D,3,FALSE)),AF509*(1-VLOOKUP(X509,折旧码!B:D,3,FALSE))*((2015-LEFT(AD509,4))*12+12-MID(AD509,5,2)+1)/(Z509*12+AB509))</f>
        <v>#VALUE!</v>
      </c>
      <c r="AZ509" s="60" t="e">
        <f t="shared" si="80"/>
        <v>#VALUE!</v>
      </c>
      <c r="BA509" s="5" t="e">
        <f>IF(((2015-LEFT(AD509,4))*12+12-MID(AD509,5,2)+1)/(Z509*12+AB509)&gt;1,0, AF509*(1-VLOOKUP(X509,折旧码!B:D,3,FALSE))*(12/(Z509*12+AB509)))</f>
        <v>#VALUE!</v>
      </c>
      <c r="BB509" s="2" t="e">
        <f t="shared" si="81"/>
        <v>#VALUE!</v>
      </c>
      <c r="BC509" s="2">
        <f t="shared" si="82"/>
        <v>0</v>
      </c>
      <c r="BD509" s="2" t="e">
        <f t="shared" si="83"/>
        <v>#VALUE!</v>
      </c>
      <c r="BE509" s="4" t="e">
        <f t="shared" si="84"/>
        <v>#VALUE!</v>
      </c>
      <c r="BF509" s="56" t="e">
        <f t="shared" si="85"/>
        <v>#VALUE!</v>
      </c>
      <c r="BG509" s="56" t="e">
        <f>IF(BE509="否",0,AF509*(1-VLOOKUP(X509,折旧码!B:D,3,FALSE))/BC509)</f>
        <v>#VALUE!</v>
      </c>
      <c r="BH509" s="56" t="e">
        <f t="shared" si="86"/>
        <v>#VALUE!</v>
      </c>
      <c r="BI509" s="4" t="e">
        <f>IF(OR(BE509="否",BC509&lt;=BD509),ROUND(AF509-ABS(AG509)-ABS(AI509)-AF509*VLOOKUP(X509,折旧码!B:D,3,FALSE),2)=0,ROUND(AF509-ABS(AG509)-ABS(AI509)-AF509*VLOOKUP(X509,折旧码!B:D,3,FALSE),2)&lt;&gt;0)</f>
        <v>#VALUE!</v>
      </c>
      <c r="BJ509" s="4" t="e">
        <f>ROUND(AF509-ABS(AG509)-ABS(AI509)-AF509*VLOOKUP(X509,折旧码!B:D,3,FALSE),2)</f>
        <v>#N/A</v>
      </c>
    </row>
    <row r="510" spans="1:62" x14ac:dyDescent="0.35">
      <c r="A510" s="3"/>
      <c r="B510" s="3"/>
      <c r="C510" s="3"/>
      <c r="D510" s="3"/>
      <c r="E510" s="3"/>
      <c r="F510" s="3"/>
      <c r="G510" s="3"/>
      <c r="H510" s="3"/>
      <c r="I510" s="11"/>
      <c r="J510" s="11"/>
      <c r="K510" s="1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11"/>
      <c r="AE510" s="11"/>
      <c r="AF510" s="3"/>
      <c r="AG510" s="3"/>
      <c r="AH510" s="3"/>
      <c r="AI510" s="3"/>
      <c r="AJ510" s="3"/>
      <c r="AK510" s="3"/>
      <c r="AL510" s="3"/>
      <c r="AM510" s="3"/>
      <c r="AN510" s="4" t="b">
        <f>COUNTIF(资产分类!B:B,以前年度!A510)=1</f>
        <v>0</v>
      </c>
      <c r="AO510" s="4" t="b">
        <f>COUNTIF(单位编码!C:C,H510)=1</f>
        <v>0</v>
      </c>
      <c r="AP510" s="4" t="e">
        <f t="shared" si="87"/>
        <v>#VALUE!</v>
      </c>
      <c r="AQ510" s="4" t="b">
        <f>COUNTIF(业务范围!B:B,以前年度!L510)=1</f>
        <v>0</v>
      </c>
      <c r="AR510" s="4" t="b">
        <f>COUNTIF(成本中心!B:B,以前年度!M510)=1</f>
        <v>0</v>
      </c>
      <c r="AS510" s="4" t="b">
        <f>COUNTIF(成本中心!B:B,以前年度!N510)=1</f>
        <v>0</v>
      </c>
      <c r="AT510" s="4" t="b">
        <f>COUNTIF(资产状态!B:B,Q510)=1</f>
        <v>0</v>
      </c>
      <c r="AU510" s="4" t="b">
        <f>COUNTIF(资产增加、减少方式!B:C,以前年度!R510)=1</f>
        <v>0</v>
      </c>
      <c r="AV510" s="4" t="b">
        <f t="shared" si="88"/>
        <v>1</v>
      </c>
      <c r="AW510" s="4" t="b">
        <f>COUNTIF(折旧码!B:B,以前年度!X510)=1</f>
        <v>0</v>
      </c>
      <c r="AX510" s="5" t="b">
        <f t="shared" si="79"/>
        <v>0</v>
      </c>
      <c r="AY510" s="59" t="e">
        <f>IF(((2015-LEFT(AD510,4))*12+12-MID(AD510,5,2)+1)/(Z510*12+AB510)&gt;1,AF510*(1-VLOOKUP(X510,折旧码!B:D,3,FALSE)),AF510*(1-VLOOKUP(X510,折旧码!B:D,3,FALSE))*((2015-LEFT(AD510,4))*12+12-MID(AD510,5,2)+1)/(Z510*12+AB510))</f>
        <v>#VALUE!</v>
      </c>
      <c r="AZ510" s="60" t="e">
        <f t="shared" si="80"/>
        <v>#VALUE!</v>
      </c>
      <c r="BA510" s="5" t="e">
        <f>IF(((2015-LEFT(AD510,4))*12+12-MID(AD510,5,2)+1)/(Z510*12+AB510)&gt;1,0, AF510*(1-VLOOKUP(X510,折旧码!B:D,3,FALSE))*(12/(Z510*12+AB510)))</f>
        <v>#VALUE!</v>
      </c>
      <c r="BB510" s="2" t="e">
        <f t="shared" si="81"/>
        <v>#VALUE!</v>
      </c>
      <c r="BC510" s="2">
        <f t="shared" si="82"/>
        <v>0</v>
      </c>
      <c r="BD510" s="2" t="e">
        <f t="shared" si="83"/>
        <v>#VALUE!</v>
      </c>
      <c r="BE510" s="4" t="e">
        <f t="shared" si="84"/>
        <v>#VALUE!</v>
      </c>
      <c r="BF510" s="56" t="e">
        <f t="shared" si="85"/>
        <v>#VALUE!</v>
      </c>
      <c r="BG510" s="56" t="e">
        <f>IF(BE510="否",0,AF510*(1-VLOOKUP(X510,折旧码!B:D,3,FALSE))/BC510)</f>
        <v>#VALUE!</v>
      </c>
      <c r="BH510" s="56" t="e">
        <f t="shared" si="86"/>
        <v>#VALUE!</v>
      </c>
      <c r="BI510" s="4" t="e">
        <f>IF(OR(BE510="否",BC510&lt;=BD510),ROUND(AF510-ABS(AG510)-ABS(AI510)-AF510*VLOOKUP(X510,折旧码!B:D,3,FALSE),2)=0,ROUND(AF510-ABS(AG510)-ABS(AI510)-AF510*VLOOKUP(X510,折旧码!B:D,3,FALSE),2)&lt;&gt;0)</f>
        <v>#VALUE!</v>
      </c>
      <c r="BJ510" s="4" t="e">
        <f>ROUND(AF510-ABS(AG510)-ABS(AI510)-AF510*VLOOKUP(X510,折旧码!B:D,3,FALSE),2)</f>
        <v>#N/A</v>
      </c>
    </row>
    <row r="511" spans="1:62" x14ac:dyDescent="0.35">
      <c r="A511" s="3"/>
      <c r="B511" s="3"/>
      <c r="C511" s="3"/>
      <c r="D511" s="3"/>
      <c r="E511" s="3"/>
      <c r="F511" s="3"/>
      <c r="G511" s="3"/>
      <c r="H511" s="3"/>
      <c r="I511" s="11"/>
      <c r="J511" s="11"/>
      <c r="K511" s="1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11"/>
      <c r="AE511" s="11"/>
      <c r="AF511" s="3"/>
      <c r="AG511" s="3"/>
      <c r="AH511" s="3"/>
      <c r="AI511" s="3"/>
      <c r="AJ511" s="3"/>
      <c r="AK511" s="3"/>
      <c r="AL511" s="3"/>
      <c r="AM511" s="3"/>
      <c r="AN511" s="4" t="b">
        <f>COUNTIF(资产分类!B:B,以前年度!A511)=1</f>
        <v>0</v>
      </c>
      <c r="AO511" s="4" t="b">
        <f>COUNTIF(单位编码!C:C,H511)=1</f>
        <v>0</v>
      </c>
      <c r="AP511" s="4" t="e">
        <f t="shared" si="87"/>
        <v>#VALUE!</v>
      </c>
      <c r="AQ511" s="4" t="b">
        <f>COUNTIF(业务范围!B:B,以前年度!L511)=1</f>
        <v>0</v>
      </c>
      <c r="AR511" s="4" t="b">
        <f>COUNTIF(成本中心!B:B,以前年度!M511)=1</f>
        <v>0</v>
      </c>
      <c r="AS511" s="4" t="b">
        <f>COUNTIF(成本中心!B:B,以前年度!N511)=1</f>
        <v>0</v>
      </c>
      <c r="AT511" s="4" t="b">
        <f>COUNTIF(资产状态!B:B,Q511)=1</f>
        <v>0</v>
      </c>
      <c r="AU511" s="4" t="b">
        <f>COUNTIF(资产增加、减少方式!B:C,以前年度!R511)=1</f>
        <v>0</v>
      </c>
      <c r="AV511" s="4" t="b">
        <f t="shared" si="88"/>
        <v>1</v>
      </c>
      <c r="AW511" s="4" t="b">
        <f>COUNTIF(折旧码!B:B,以前年度!X511)=1</f>
        <v>0</v>
      </c>
      <c r="AX511" s="5" t="b">
        <f t="shared" si="79"/>
        <v>0</v>
      </c>
      <c r="AY511" s="59" t="e">
        <f>IF(((2015-LEFT(AD511,4))*12+12-MID(AD511,5,2)+1)/(Z511*12+AB511)&gt;1,AF511*(1-VLOOKUP(X511,折旧码!B:D,3,FALSE)),AF511*(1-VLOOKUP(X511,折旧码!B:D,3,FALSE))*((2015-LEFT(AD511,4))*12+12-MID(AD511,5,2)+1)/(Z511*12+AB511))</f>
        <v>#VALUE!</v>
      </c>
      <c r="AZ511" s="60" t="e">
        <f t="shared" si="80"/>
        <v>#VALUE!</v>
      </c>
      <c r="BA511" s="5" t="e">
        <f>IF(((2015-LEFT(AD511,4))*12+12-MID(AD511,5,2)+1)/(Z511*12+AB511)&gt;1,0, AF511*(1-VLOOKUP(X511,折旧码!B:D,3,FALSE))*(12/(Z511*12+AB511)))</f>
        <v>#VALUE!</v>
      </c>
      <c r="BB511" s="2" t="e">
        <f t="shared" si="81"/>
        <v>#VALUE!</v>
      </c>
      <c r="BC511" s="2">
        <f t="shared" si="82"/>
        <v>0</v>
      </c>
      <c r="BD511" s="2" t="e">
        <f t="shared" si="83"/>
        <v>#VALUE!</v>
      </c>
      <c r="BE511" s="4" t="e">
        <f t="shared" si="84"/>
        <v>#VALUE!</v>
      </c>
      <c r="BF511" s="56" t="e">
        <f t="shared" si="85"/>
        <v>#VALUE!</v>
      </c>
      <c r="BG511" s="56" t="e">
        <f>IF(BE511="否",0,AF511*(1-VLOOKUP(X511,折旧码!B:D,3,FALSE))/BC511)</f>
        <v>#VALUE!</v>
      </c>
      <c r="BH511" s="56" t="e">
        <f t="shared" si="86"/>
        <v>#VALUE!</v>
      </c>
      <c r="BI511" s="4" t="e">
        <f>IF(OR(BE511="否",BC511&lt;=BD511),ROUND(AF511-ABS(AG511)-ABS(AI511)-AF511*VLOOKUP(X511,折旧码!B:D,3,FALSE),2)=0,ROUND(AF511-ABS(AG511)-ABS(AI511)-AF511*VLOOKUP(X511,折旧码!B:D,3,FALSE),2)&lt;&gt;0)</f>
        <v>#VALUE!</v>
      </c>
      <c r="BJ511" s="4" t="e">
        <f>ROUND(AF511-ABS(AG511)-ABS(AI511)-AF511*VLOOKUP(X511,折旧码!B:D,3,FALSE),2)</f>
        <v>#N/A</v>
      </c>
    </row>
    <row r="512" spans="1:62" x14ac:dyDescent="0.35">
      <c r="A512" s="3"/>
      <c r="B512" s="3"/>
      <c r="C512" s="3"/>
      <c r="D512" s="3"/>
      <c r="E512" s="3"/>
      <c r="F512" s="3"/>
      <c r="G512" s="3"/>
      <c r="H512" s="3"/>
      <c r="I512" s="11"/>
      <c r="J512" s="11"/>
      <c r="K512" s="1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11"/>
      <c r="AE512" s="11"/>
      <c r="AF512" s="3"/>
      <c r="AG512" s="3"/>
      <c r="AH512" s="3"/>
      <c r="AI512" s="3"/>
      <c r="AJ512" s="3"/>
      <c r="AK512" s="3"/>
      <c r="AL512" s="3"/>
      <c r="AM512" s="3"/>
      <c r="AN512" s="4" t="b">
        <f>COUNTIF(资产分类!B:B,以前年度!A512)=1</f>
        <v>0</v>
      </c>
      <c r="AO512" s="4" t="b">
        <f>COUNTIF(单位编码!C:C,H512)=1</f>
        <v>0</v>
      </c>
      <c r="AP512" s="4" t="e">
        <f t="shared" si="87"/>
        <v>#VALUE!</v>
      </c>
      <c r="AQ512" s="4" t="b">
        <f>COUNTIF(业务范围!B:B,以前年度!L512)=1</f>
        <v>0</v>
      </c>
      <c r="AR512" s="4" t="b">
        <f>COUNTIF(成本中心!B:B,以前年度!M512)=1</f>
        <v>0</v>
      </c>
      <c r="AS512" s="4" t="b">
        <f>COUNTIF(成本中心!B:B,以前年度!N512)=1</f>
        <v>0</v>
      </c>
      <c r="AT512" s="4" t="b">
        <f>COUNTIF(资产状态!B:B,Q512)=1</f>
        <v>0</v>
      </c>
      <c r="AU512" s="4" t="b">
        <f>COUNTIF(资产增加、减少方式!B:C,以前年度!R512)=1</f>
        <v>0</v>
      </c>
      <c r="AV512" s="4" t="b">
        <f t="shared" si="88"/>
        <v>1</v>
      </c>
      <c r="AW512" s="4" t="b">
        <f>COUNTIF(折旧码!B:B,以前年度!X512)=1</f>
        <v>0</v>
      </c>
      <c r="AX512" s="5" t="b">
        <f t="shared" si="79"/>
        <v>0</v>
      </c>
      <c r="AY512" s="59" t="e">
        <f>IF(((2015-LEFT(AD512,4))*12+12-MID(AD512,5,2)+1)/(Z512*12+AB512)&gt;1,AF512*(1-VLOOKUP(X512,折旧码!B:D,3,FALSE)),AF512*(1-VLOOKUP(X512,折旧码!B:D,3,FALSE))*((2015-LEFT(AD512,4))*12+12-MID(AD512,5,2)+1)/(Z512*12+AB512))</f>
        <v>#VALUE!</v>
      </c>
      <c r="AZ512" s="60" t="e">
        <f t="shared" si="80"/>
        <v>#VALUE!</v>
      </c>
      <c r="BA512" s="5" t="e">
        <f>IF(((2015-LEFT(AD512,4))*12+12-MID(AD512,5,2)+1)/(Z512*12+AB512)&gt;1,0, AF512*(1-VLOOKUP(X512,折旧码!B:D,3,FALSE))*(12/(Z512*12+AB512)))</f>
        <v>#VALUE!</v>
      </c>
      <c r="BB512" s="2" t="e">
        <f t="shared" si="81"/>
        <v>#VALUE!</v>
      </c>
      <c r="BC512" s="2">
        <f t="shared" si="82"/>
        <v>0</v>
      </c>
      <c r="BD512" s="2" t="e">
        <f t="shared" si="83"/>
        <v>#VALUE!</v>
      </c>
      <c r="BE512" s="4" t="e">
        <f t="shared" si="84"/>
        <v>#VALUE!</v>
      </c>
      <c r="BF512" s="56" t="e">
        <f t="shared" si="85"/>
        <v>#VALUE!</v>
      </c>
      <c r="BG512" s="56" t="e">
        <f>IF(BE512="否",0,AF512*(1-VLOOKUP(X512,折旧码!B:D,3,FALSE))/BC512)</f>
        <v>#VALUE!</v>
      </c>
      <c r="BH512" s="56" t="e">
        <f t="shared" si="86"/>
        <v>#VALUE!</v>
      </c>
      <c r="BI512" s="4" t="e">
        <f>IF(OR(BE512="否",BC512&lt;=BD512),ROUND(AF512-ABS(AG512)-ABS(AI512)-AF512*VLOOKUP(X512,折旧码!B:D,3,FALSE),2)=0,ROUND(AF512-ABS(AG512)-ABS(AI512)-AF512*VLOOKUP(X512,折旧码!B:D,3,FALSE),2)&lt;&gt;0)</f>
        <v>#VALUE!</v>
      </c>
      <c r="BJ512" s="4" t="e">
        <f>ROUND(AF512-ABS(AG512)-ABS(AI512)-AF512*VLOOKUP(X512,折旧码!B:D,3,FALSE),2)</f>
        <v>#N/A</v>
      </c>
    </row>
    <row r="513" spans="1:62" x14ac:dyDescent="0.35">
      <c r="A513" s="3"/>
      <c r="B513" s="3"/>
      <c r="C513" s="3"/>
      <c r="D513" s="3"/>
      <c r="E513" s="3"/>
      <c r="F513" s="3"/>
      <c r="G513" s="3"/>
      <c r="H513" s="3"/>
      <c r="I513" s="11"/>
      <c r="J513" s="11"/>
      <c r="K513" s="1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11"/>
      <c r="AE513" s="11"/>
      <c r="AF513" s="3"/>
      <c r="AG513" s="3"/>
      <c r="AH513" s="3"/>
      <c r="AI513" s="3"/>
      <c r="AJ513" s="3"/>
      <c r="AK513" s="3"/>
      <c r="AL513" s="3"/>
      <c r="AM513" s="3"/>
      <c r="AN513" s="4" t="b">
        <f>COUNTIF(资产分类!B:B,以前年度!A513)=1</f>
        <v>0</v>
      </c>
      <c r="AO513" s="4" t="b">
        <f>COUNTIF(单位编码!C:C,H513)=1</f>
        <v>0</v>
      </c>
      <c r="AP513" s="4" t="e">
        <f t="shared" si="87"/>
        <v>#VALUE!</v>
      </c>
      <c r="AQ513" s="4" t="b">
        <f>COUNTIF(业务范围!B:B,以前年度!L513)=1</f>
        <v>0</v>
      </c>
      <c r="AR513" s="4" t="b">
        <f>COUNTIF(成本中心!B:B,以前年度!M513)=1</f>
        <v>0</v>
      </c>
      <c r="AS513" s="4" t="b">
        <f>COUNTIF(成本中心!B:B,以前年度!N513)=1</f>
        <v>0</v>
      </c>
      <c r="AT513" s="4" t="b">
        <f>COUNTIF(资产状态!B:B,Q513)=1</f>
        <v>0</v>
      </c>
      <c r="AU513" s="4" t="b">
        <f>COUNTIF(资产增加、减少方式!B:C,以前年度!R513)=1</f>
        <v>0</v>
      </c>
      <c r="AV513" s="4" t="b">
        <f t="shared" si="88"/>
        <v>1</v>
      </c>
      <c r="AW513" s="4" t="b">
        <f>COUNTIF(折旧码!B:B,以前年度!X513)=1</f>
        <v>0</v>
      </c>
      <c r="AX513" s="5" t="b">
        <f t="shared" si="79"/>
        <v>0</v>
      </c>
      <c r="AY513" s="59" t="e">
        <f>IF(((2015-LEFT(AD513,4))*12+12-MID(AD513,5,2)+1)/(Z513*12+AB513)&gt;1,AF513*(1-VLOOKUP(X513,折旧码!B:D,3,FALSE)),AF513*(1-VLOOKUP(X513,折旧码!B:D,3,FALSE))*((2015-LEFT(AD513,4))*12+12-MID(AD513,5,2)+1)/(Z513*12+AB513))</f>
        <v>#VALUE!</v>
      </c>
      <c r="AZ513" s="60" t="e">
        <f t="shared" si="80"/>
        <v>#VALUE!</v>
      </c>
      <c r="BA513" s="5" t="e">
        <f>IF(((2015-LEFT(AD513,4))*12+12-MID(AD513,5,2)+1)/(Z513*12+AB513)&gt;1,0, AF513*(1-VLOOKUP(X513,折旧码!B:D,3,FALSE))*(12/(Z513*12+AB513)))</f>
        <v>#VALUE!</v>
      </c>
      <c r="BB513" s="2" t="e">
        <f t="shared" si="81"/>
        <v>#VALUE!</v>
      </c>
      <c r="BC513" s="2">
        <f t="shared" si="82"/>
        <v>0</v>
      </c>
      <c r="BD513" s="2" t="e">
        <f t="shared" si="83"/>
        <v>#VALUE!</v>
      </c>
      <c r="BE513" s="4" t="e">
        <f t="shared" si="84"/>
        <v>#VALUE!</v>
      </c>
      <c r="BF513" s="56" t="e">
        <f t="shared" si="85"/>
        <v>#VALUE!</v>
      </c>
      <c r="BG513" s="56" t="e">
        <f>IF(BE513="否",0,AF513*(1-VLOOKUP(X513,折旧码!B:D,3,FALSE))/BC513)</f>
        <v>#VALUE!</v>
      </c>
      <c r="BH513" s="56" t="e">
        <f t="shared" si="86"/>
        <v>#VALUE!</v>
      </c>
      <c r="BI513" s="4" t="e">
        <f>IF(OR(BE513="否",BC513&lt;=BD513),ROUND(AF513-ABS(AG513)-ABS(AI513)-AF513*VLOOKUP(X513,折旧码!B:D,3,FALSE),2)=0,ROUND(AF513-ABS(AG513)-ABS(AI513)-AF513*VLOOKUP(X513,折旧码!B:D,3,FALSE),2)&lt;&gt;0)</f>
        <v>#VALUE!</v>
      </c>
      <c r="BJ513" s="4" t="e">
        <f>ROUND(AF513-ABS(AG513)-ABS(AI513)-AF513*VLOOKUP(X513,折旧码!B:D,3,FALSE),2)</f>
        <v>#N/A</v>
      </c>
    </row>
    <row r="514" spans="1:62" x14ac:dyDescent="0.35">
      <c r="A514" s="3"/>
      <c r="B514" s="3"/>
      <c r="C514" s="3"/>
      <c r="D514" s="3"/>
      <c r="E514" s="3"/>
      <c r="F514" s="3"/>
      <c r="G514" s="3"/>
      <c r="H514" s="3"/>
      <c r="I514" s="11"/>
      <c r="J514" s="11"/>
      <c r="K514" s="1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11"/>
      <c r="AE514" s="11"/>
      <c r="AF514" s="3"/>
      <c r="AG514" s="3"/>
      <c r="AH514" s="3"/>
      <c r="AI514" s="3"/>
      <c r="AJ514" s="3"/>
      <c r="AK514" s="3"/>
      <c r="AL514" s="3"/>
      <c r="AM514" s="3"/>
      <c r="AN514" s="4" t="b">
        <f>COUNTIF(资产分类!B:B,以前年度!A514)=1</f>
        <v>0</v>
      </c>
      <c r="AO514" s="4" t="b">
        <f>COUNTIF(单位编码!C:C,H514)=1</f>
        <v>0</v>
      </c>
      <c r="AP514" s="4" t="e">
        <f t="shared" si="87"/>
        <v>#VALUE!</v>
      </c>
      <c r="AQ514" s="4" t="b">
        <f>COUNTIF(业务范围!B:B,以前年度!L514)=1</f>
        <v>0</v>
      </c>
      <c r="AR514" s="4" t="b">
        <f>COUNTIF(成本中心!B:B,以前年度!M514)=1</f>
        <v>0</v>
      </c>
      <c r="AS514" s="4" t="b">
        <f>COUNTIF(成本中心!B:B,以前年度!N514)=1</f>
        <v>0</v>
      </c>
      <c r="AT514" s="4" t="b">
        <f>COUNTIF(资产状态!B:B,Q514)=1</f>
        <v>0</v>
      </c>
      <c r="AU514" s="4" t="b">
        <f>COUNTIF(资产增加、减少方式!B:C,以前年度!R514)=1</f>
        <v>0</v>
      </c>
      <c r="AV514" s="4" t="b">
        <f t="shared" si="88"/>
        <v>1</v>
      </c>
      <c r="AW514" s="4" t="b">
        <f>COUNTIF(折旧码!B:B,以前年度!X514)=1</f>
        <v>0</v>
      </c>
      <c r="AX514" s="5" t="b">
        <f t="shared" si="79"/>
        <v>0</v>
      </c>
      <c r="AY514" s="59" t="e">
        <f>IF(((2015-LEFT(AD514,4))*12+12-MID(AD514,5,2)+1)/(Z514*12+AB514)&gt;1,AF514*(1-VLOOKUP(X514,折旧码!B:D,3,FALSE)),AF514*(1-VLOOKUP(X514,折旧码!B:D,3,FALSE))*((2015-LEFT(AD514,4))*12+12-MID(AD514,5,2)+1)/(Z514*12+AB514))</f>
        <v>#VALUE!</v>
      </c>
      <c r="AZ514" s="60" t="e">
        <f t="shared" si="80"/>
        <v>#VALUE!</v>
      </c>
      <c r="BA514" s="5" t="e">
        <f>IF(((2015-LEFT(AD514,4))*12+12-MID(AD514,5,2)+1)/(Z514*12+AB514)&gt;1,0, AF514*(1-VLOOKUP(X514,折旧码!B:D,3,FALSE))*(12/(Z514*12+AB514)))</f>
        <v>#VALUE!</v>
      </c>
      <c r="BB514" s="2" t="e">
        <f t="shared" si="81"/>
        <v>#VALUE!</v>
      </c>
      <c r="BC514" s="2">
        <f t="shared" si="82"/>
        <v>0</v>
      </c>
      <c r="BD514" s="2" t="e">
        <f t="shared" si="83"/>
        <v>#VALUE!</v>
      </c>
      <c r="BE514" s="4" t="e">
        <f t="shared" si="84"/>
        <v>#VALUE!</v>
      </c>
      <c r="BF514" s="56" t="e">
        <f t="shared" si="85"/>
        <v>#VALUE!</v>
      </c>
      <c r="BG514" s="56" t="e">
        <f>IF(BE514="否",0,AF514*(1-VLOOKUP(X514,折旧码!B:D,3,FALSE))/BC514)</f>
        <v>#VALUE!</v>
      </c>
      <c r="BH514" s="56" t="e">
        <f t="shared" si="86"/>
        <v>#VALUE!</v>
      </c>
      <c r="BI514" s="4" t="e">
        <f>IF(OR(BE514="否",BC514&lt;=BD514),ROUND(AF514-ABS(AG514)-ABS(AI514)-AF514*VLOOKUP(X514,折旧码!B:D,3,FALSE),2)=0,ROUND(AF514-ABS(AG514)-ABS(AI514)-AF514*VLOOKUP(X514,折旧码!B:D,3,FALSE),2)&lt;&gt;0)</f>
        <v>#VALUE!</v>
      </c>
      <c r="BJ514" s="4" t="e">
        <f>ROUND(AF514-ABS(AG514)-ABS(AI514)-AF514*VLOOKUP(X514,折旧码!B:D,3,FALSE),2)</f>
        <v>#N/A</v>
      </c>
    </row>
    <row r="515" spans="1:62" x14ac:dyDescent="0.35">
      <c r="A515" s="3"/>
      <c r="B515" s="3"/>
      <c r="C515" s="3"/>
      <c r="D515" s="3"/>
      <c r="E515" s="3"/>
      <c r="F515" s="3"/>
      <c r="G515" s="3"/>
      <c r="H515" s="3"/>
      <c r="I515" s="11"/>
      <c r="J515" s="11"/>
      <c r="K515" s="1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11"/>
      <c r="AE515" s="11"/>
      <c r="AF515" s="3"/>
      <c r="AG515" s="3"/>
      <c r="AH515" s="3"/>
      <c r="AI515" s="3"/>
      <c r="AJ515" s="3"/>
      <c r="AK515" s="3"/>
      <c r="AL515" s="3"/>
      <c r="AM515" s="3"/>
      <c r="AN515" s="4" t="b">
        <f>COUNTIF(资产分类!B:B,以前年度!A515)=1</f>
        <v>0</v>
      </c>
      <c r="AO515" s="4" t="b">
        <f>COUNTIF(单位编码!C:C,H515)=1</f>
        <v>0</v>
      </c>
      <c r="AP515" s="4" t="e">
        <f t="shared" si="87"/>
        <v>#VALUE!</v>
      </c>
      <c r="AQ515" s="4" t="b">
        <f>COUNTIF(业务范围!B:B,以前年度!L515)=1</f>
        <v>0</v>
      </c>
      <c r="AR515" s="4" t="b">
        <f>COUNTIF(成本中心!B:B,以前年度!M515)=1</f>
        <v>0</v>
      </c>
      <c r="AS515" s="4" t="b">
        <f>COUNTIF(成本中心!B:B,以前年度!N515)=1</f>
        <v>0</v>
      </c>
      <c r="AT515" s="4" t="b">
        <f>COUNTIF(资产状态!B:B,Q515)=1</f>
        <v>0</v>
      </c>
      <c r="AU515" s="4" t="b">
        <f>COUNTIF(资产增加、减少方式!B:C,以前年度!R515)=1</f>
        <v>0</v>
      </c>
      <c r="AV515" s="4" t="b">
        <f t="shared" si="88"/>
        <v>1</v>
      </c>
      <c r="AW515" s="4" t="b">
        <f>COUNTIF(折旧码!B:B,以前年度!X515)=1</f>
        <v>0</v>
      </c>
      <c r="AX515" s="5" t="b">
        <f t="shared" si="79"/>
        <v>0</v>
      </c>
      <c r="AY515" s="59" t="e">
        <f>IF(((2015-LEFT(AD515,4))*12+12-MID(AD515,5,2)+1)/(Z515*12+AB515)&gt;1,AF515*(1-VLOOKUP(X515,折旧码!B:D,3,FALSE)),AF515*(1-VLOOKUP(X515,折旧码!B:D,3,FALSE))*((2015-LEFT(AD515,4))*12+12-MID(AD515,5,2)+1)/(Z515*12+AB515))</f>
        <v>#VALUE!</v>
      </c>
      <c r="AZ515" s="60" t="e">
        <f t="shared" si="80"/>
        <v>#VALUE!</v>
      </c>
      <c r="BA515" s="5" t="e">
        <f>IF(((2015-LEFT(AD515,4))*12+12-MID(AD515,5,2)+1)/(Z515*12+AB515)&gt;1,0, AF515*(1-VLOOKUP(X515,折旧码!B:D,3,FALSE))*(12/(Z515*12+AB515)))</f>
        <v>#VALUE!</v>
      </c>
      <c r="BB515" s="2" t="e">
        <f t="shared" si="81"/>
        <v>#VALUE!</v>
      </c>
      <c r="BC515" s="2">
        <f t="shared" si="82"/>
        <v>0</v>
      </c>
      <c r="BD515" s="2" t="e">
        <f t="shared" si="83"/>
        <v>#VALUE!</v>
      </c>
      <c r="BE515" s="4" t="e">
        <f t="shared" si="84"/>
        <v>#VALUE!</v>
      </c>
      <c r="BF515" s="56" t="e">
        <f t="shared" si="85"/>
        <v>#VALUE!</v>
      </c>
      <c r="BG515" s="56" t="e">
        <f>IF(BE515="否",0,AF515*(1-VLOOKUP(X515,折旧码!B:D,3,FALSE))/BC515)</f>
        <v>#VALUE!</v>
      </c>
      <c r="BH515" s="56" t="e">
        <f t="shared" si="86"/>
        <v>#VALUE!</v>
      </c>
      <c r="BI515" s="4" t="e">
        <f>IF(OR(BE515="否",BC515&lt;=BD515),ROUND(AF515-ABS(AG515)-ABS(AI515)-AF515*VLOOKUP(X515,折旧码!B:D,3,FALSE),2)=0,ROUND(AF515-ABS(AG515)-ABS(AI515)-AF515*VLOOKUP(X515,折旧码!B:D,3,FALSE),2)&lt;&gt;0)</f>
        <v>#VALUE!</v>
      </c>
      <c r="BJ515" s="4" t="e">
        <f>ROUND(AF515-ABS(AG515)-ABS(AI515)-AF515*VLOOKUP(X515,折旧码!B:D,3,FALSE),2)</f>
        <v>#N/A</v>
      </c>
    </row>
    <row r="516" spans="1:62" x14ac:dyDescent="0.35">
      <c r="A516" s="3"/>
      <c r="B516" s="3"/>
      <c r="C516" s="3"/>
      <c r="D516" s="3"/>
      <c r="E516" s="3"/>
      <c r="F516" s="3"/>
      <c r="G516" s="3"/>
      <c r="H516" s="3"/>
      <c r="I516" s="11"/>
      <c r="J516" s="11"/>
      <c r="K516" s="1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11"/>
      <c r="AE516" s="11"/>
      <c r="AF516" s="3"/>
      <c r="AG516" s="3"/>
      <c r="AH516" s="3"/>
      <c r="AI516" s="3"/>
      <c r="AJ516" s="3"/>
      <c r="AK516" s="3"/>
      <c r="AL516" s="3"/>
      <c r="AM516" s="3"/>
      <c r="AN516" s="4" t="b">
        <f>COUNTIF(资产分类!B:B,以前年度!A516)=1</f>
        <v>0</v>
      </c>
      <c r="AO516" s="4" t="b">
        <f>COUNTIF(单位编码!C:C,H516)=1</f>
        <v>0</v>
      </c>
      <c r="AP516" s="4" t="e">
        <f t="shared" si="87"/>
        <v>#VALUE!</v>
      </c>
      <c r="AQ516" s="4" t="b">
        <f>COUNTIF(业务范围!B:B,以前年度!L516)=1</f>
        <v>0</v>
      </c>
      <c r="AR516" s="4" t="b">
        <f>COUNTIF(成本中心!B:B,以前年度!M516)=1</f>
        <v>0</v>
      </c>
      <c r="AS516" s="4" t="b">
        <f>COUNTIF(成本中心!B:B,以前年度!N516)=1</f>
        <v>0</v>
      </c>
      <c r="AT516" s="4" t="b">
        <f>COUNTIF(资产状态!B:B,Q516)=1</f>
        <v>0</v>
      </c>
      <c r="AU516" s="4" t="b">
        <f>COUNTIF(资产增加、减少方式!B:C,以前年度!R516)=1</f>
        <v>0</v>
      </c>
      <c r="AV516" s="4" t="b">
        <f t="shared" si="88"/>
        <v>1</v>
      </c>
      <c r="AW516" s="4" t="b">
        <f>COUNTIF(折旧码!B:B,以前年度!X516)=1</f>
        <v>0</v>
      </c>
      <c r="AX516" s="5" t="b">
        <f t="shared" ref="AX516:AX579" si="89">AND(AND(LEN(I516)=8,IFERROR(FIND("/",I516),0)=0),AND(LEN(J516)=8,IFERROR(FIND("/",J516),0)=0),AND(LEN(K516)=8,IFERROR(FIND("/",K516),0)=0),AND(LEN(AD516)=8,IFERROR(FIND("/",AD516),0)=0),AND(LEN(AE516)=8,IFERROR(FIND("/",AE516),0)=0))</f>
        <v>0</v>
      </c>
      <c r="AY516" s="59" t="e">
        <f>IF(((2015-LEFT(AD516,4))*12+12-MID(AD516,5,2)+1)/(Z516*12+AB516)&gt;1,AF516*(1-VLOOKUP(X516,折旧码!B:D,3,FALSE)),AF516*(1-VLOOKUP(X516,折旧码!B:D,3,FALSE))*((2015-LEFT(AD516,4))*12+12-MID(AD516,5,2)+1)/(Z516*12+AB516))</f>
        <v>#VALUE!</v>
      </c>
      <c r="AZ516" s="60" t="e">
        <f t="shared" ref="AZ516:AZ579" si="90">AY516+AK516</f>
        <v>#VALUE!</v>
      </c>
      <c r="BA516" s="5" t="e">
        <f>IF(((2015-LEFT(AD516,4))*12+12-MID(AD516,5,2)+1)/(Z516*12+AB516)&gt;1,0, AF516*(1-VLOOKUP(X516,折旧码!B:D,3,FALSE))*(12/(Z516*12+AB516)))</f>
        <v>#VALUE!</v>
      </c>
      <c r="BB516" s="2" t="e">
        <f t="shared" ref="BB516:BB579" si="91">BA516+AM516</f>
        <v>#VALUE!</v>
      </c>
      <c r="BC516" s="2">
        <f t="shared" ref="BC516:BC579" si="92">Z516*12+AB516</f>
        <v>0</v>
      </c>
      <c r="BD516" s="2" t="e">
        <f t="shared" ref="BD516:BD579" si="93">(2015-LEFT(AD516,4))*12+(12-MID(AD516,5,2))+1+11</f>
        <v>#VALUE!</v>
      </c>
      <c r="BE516" s="4" t="e">
        <f t="shared" ref="BE516:BE579" si="94">IF(BD516-BC516&gt;12,"否","是")</f>
        <v>#VALUE!</v>
      </c>
      <c r="BF516" s="56" t="e">
        <f t="shared" ref="BF516:BF579" si="95">ABS(IF(BE516="否",0,IF(BC516&gt;=BD516,AI516/11,AI516/(BC516-BD516+11))))</f>
        <v>#VALUE!</v>
      </c>
      <c r="BG516" s="56" t="e">
        <f>IF(BE516="否",0,AF516*(1-VLOOKUP(X516,折旧码!B:D,3,FALSE))/BC516)</f>
        <v>#VALUE!</v>
      </c>
      <c r="BH516" s="56" t="e">
        <f t="shared" ref="BH516:BH579" si="96">BG516-BF516</f>
        <v>#VALUE!</v>
      </c>
      <c r="BI516" s="4" t="e">
        <f>IF(OR(BE516="否",BC516&lt;=BD516),ROUND(AF516-ABS(AG516)-ABS(AI516)-AF516*VLOOKUP(X516,折旧码!B:D,3,FALSE),2)=0,ROUND(AF516-ABS(AG516)-ABS(AI516)-AF516*VLOOKUP(X516,折旧码!B:D,3,FALSE),2)&lt;&gt;0)</f>
        <v>#VALUE!</v>
      </c>
      <c r="BJ516" s="4" t="e">
        <f>ROUND(AF516-ABS(AG516)-ABS(AI516)-AF516*VLOOKUP(X516,折旧码!B:D,3,FALSE),2)</f>
        <v>#N/A</v>
      </c>
    </row>
    <row r="517" spans="1:62" x14ac:dyDescent="0.35">
      <c r="A517" s="3"/>
      <c r="B517" s="3"/>
      <c r="C517" s="3"/>
      <c r="D517" s="3"/>
      <c r="E517" s="3"/>
      <c r="F517" s="3"/>
      <c r="G517" s="3"/>
      <c r="H517" s="3"/>
      <c r="I517" s="11"/>
      <c r="J517" s="11"/>
      <c r="K517" s="1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11"/>
      <c r="AE517" s="11"/>
      <c r="AF517" s="3"/>
      <c r="AG517" s="3"/>
      <c r="AH517" s="3"/>
      <c r="AI517" s="3"/>
      <c r="AJ517" s="3"/>
      <c r="AK517" s="3"/>
      <c r="AL517" s="3"/>
      <c r="AM517" s="3"/>
      <c r="AN517" s="4" t="b">
        <f>COUNTIF(资产分类!B:B,以前年度!A517)=1</f>
        <v>0</v>
      </c>
      <c r="AO517" s="4" t="b">
        <f>COUNTIF(单位编码!C:C,H517)=1</f>
        <v>0</v>
      </c>
      <c r="AP517" s="4" t="e">
        <f t="shared" si="87"/>
        <v>#VALUE!</v>
      </c>
      <c r="AQ517" s="4" t="b">
        <f>COUNTIF(业务范围!B:B,以前年度!L517)=1</f>
        <v>0</v>
      </c>
      <c r="AR517" s="4" t="b">
        <f>COUNTIF(成本中心!B:B,以前年度!M517)=1</f>
        <v>0</v>
      </c>
      <c r="AS517" s="4" t="b">
        <f>COUNTIF(成本中心!B:B,以前年度!N517)=1</f>
        <v>0</v>
      </c>
      <c r="AT517" s="4" t="b">
        <f>COUNTIF(资产状态!B:B,Q517)=1</f>
        <v>0</v>
      </c>
      <c r="AU517" s="4" t="b">
        <f>COUNTIF(资产增加、减少方式!B:C,以前年度!R517)=1</f>
        <v>0</v>
      </c>
      <c r="AV517" s="4" t="b">
        <f t="shared" si="88"/>
        <v>1</v>
      </c>
      <c r="AW517" s="4" t="b">
        <f>COUNTIF(折旧码!B:B,以前年度!X517)=1</f>
        <v>0</v>
      </c>
      <c r="AX517" s="5" t="b">
        <f t="shared" si="89"/>
        <v>0</v>
      </c>
      <c r="AY517" s="59" t="e">
        <f>IF(((2015-LEFT(AD517,4))*12+12-MID(AD517,5,2)+1)/(Z517*12+AB517)&gt;1,AF517*(1-VLOOKUP(X517,折旧码!B:D,3,FALSE)),AF517*(1-VLOOKUP(X517,折旧码!B:D,3,FALSE))*((2015-LEFT(AD517,4))*12+12-MID(AD517,5,2)+1)/(Z517*12+AB517))</f>
        <v>#VALUE!</v>
      </c>
      <c r="AZ517" s="60" t="e">
        <f t="shared" si="90"/>
        <v>#VALUE!</v>
      </c>
      <c r="BA517" s="5" t="e">
        <f>IF(((2015-LEFT(AD517,4))*12+12-MID(AD517,5,2)+1)/(Z517*12+AB517)&gt;1,0, AF517*(1-VLOOKUP(X517,折旧码!B:D,3,FALSE))*(12/(Z517*12+AB517)))</f>
        <v>#VALUE!</v>
      </c>
      <c r="BB517" s="2" t="e">
        <f t="shared" si="91"/>
        <v>#VALUE!</v>
      </c>
      <c r="BC517" s="2">
        <f t="shared" si="92"/>
        <v>0</v>
      </c>
      <c r="BD517" s="2" t="e">
        <f t="shared" si="93"/>
        <v>#VALUE!</v>
      </c>
      <c r="BE517" s="4" t="e">
        <f t="shared" si="94"/>
        <v>#VALUE!</v>
      </c>
      <c r="BF517" s="56" t="e">
        <f t="shared" si="95"/>
        <v>#VALUE!</v>
      </c>
      <c r="BG517" s="56" t="e">
        <f>IF(BE517="否",0,AF517*(1-VLOOKUP(X517,折旧码!B:D,3,FALSE))/BC517)</f>
        <v>#VALUE!</v>
      </c>
      <c r="BH517" s="56" t="e">
        <f t="shared" si="96"/>
        <v>#VALUE!</v>
      </c>
      <c r="BI517" s="4" t="e">
        <f>IF(OR(BE517="否",BC517&lt;=BD517),ROUND(AF517-ABS(AG517)-ABS(AI517)-AF517*VLOOKUP(X517,折旧码!B:D,3,FALSE),2)=0,ROUND(AF517-ABS(AG517)-ABS(AI517)-AF517*VLOOKUP(X517,折旧码!B:D,3,FALSE),2)&lt;&gt;0)</f>
        <v>#VALUE!</v>
      </c>
      <c r="BJ517" s="4" t="e">
        <f>ROUND(AF517-ABS(AG517)-ABS(AI517)-AF517*VLOOKUP(X517,折旧码!B:D,3,FALSE),2)</f>
        <v>#N/A</v>
      </c>
    </row>
    <row r="518" spans="1:62" x14ac:dyDescent="0.35">
      <c r="A518" s="3"/>
      <c r="B518" s="3"/>
      <c r="C518" s="3"/>
      <c r="D518" s="3"/>
      <c r="E518" s="3"/>
      <c r="F518" s="3"/>
      <c r="G518" s="3"/>
      <c r="H518" s="3"/>
      <c r="I518" s="11"/>
      <c r="J518" s="11"/>
      <c r="K518" s="1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11"/>
      <c r="AE518" s="11"/>
      <c r="AF518" s="3"/>
      <c r="AG518" s="3"/>
      <c r="AH518" s="3"/>
      <c r="AI518" s="3"/>
      <c r="AJ518" s="3"/>
      <c r="AK518" s="3"/>
      <c r="AL518" s="3"/>
      <c r="AM518" s="3"/>
      <c r="AN518" s="4" t="b">
        <f>COUNTIF(资产分类!B:B,以前年度!A518)=1</f>
        <v>0</v>
      </c>
      <c r="AO518" s="4" t="b">
        <f>COUNTIF(单位编码!C:C,H518)=1</f>
        <v>0</v>
      </c>
      <c r="AP518" s="4" t="e">
        <f t="shared" si="87"/>
        <v>#VALUE!</v>
      </c>
      <c r="AQ518" s="4" t="b">
        <f>COUNTIF(业务范围!B:B,以前年度!L518)=1</f>
        <v>0</v>
      </c>
      <c r="AR518" s="4" t="b">
        <f>COUNTIF(成本中心!B:B,以前年度!M518)=1</f>
        <v>0</v>
      </c>
      <c r="AS518" s="4" t="b">
        <f>COUNTIF(成本中心!B:B,以前年度!N518)=1</f>
        <v>0</v>
      </c>
      <c r="AT518" s="4" t="b">
        <f>COUNTIF(资产状态!B:B,Q518)=1</f>
        <v>0</v>
      </c>
      <c r="AU518" s="4" t="b">
        <f>COUNTIF(资产增加、减少方式!B:C,以前年度!R518)=1</f>
        <v>0</v>
      </c>
      <c r="AV518" s="4" t="b">
        <f t="shared" si="88"/>
        <v>1</v>
      </c>
      <c r="AW518" s="4" t="b">
        <f>COUNTIF(折旧码!B:B,以前年度!X518)=1</f>
        <v>0</v>
      </c>
      <c r="AX518" s="5" t="b">
        <f t="shared" si="89"/>
        <v>0</v>
      </c>
      <c r="AY518" s="59" t="e">
        <f>IF(((2015-LEFT(AD518,4))*12+12-MID(AD518,5,2)+1)/(Z518*12+AB518)&gt;1,AF518*(1-VLOOKUP(X518,折旧码!B:D,3,FALSE)),AF518*(1-VLOOKUP(X518,折旧码!B:D,3,FALSE))*((2015-LEFT(AD518,4))*12+12-MID(AD518,5,2)+1)/(Z518*12+AB518))</f>
        <v>#VALUE!</v>
      </c>
      <c r="AZ518" s="60" t="e">
        <f t="shared" si="90"/>
        <v>#VALUE!</v>
      </c>
      <c r="BA518" s="5" t="e">
        <f>IF(((2015-LEFT(AD518,4))*12+12-MID(AD518,5,2)+1)/(Z518*12+AB518)&gt;1,0, AF518*(1-VLOOKUP(X518,折旧码!B:D,3,FALSE))*(12/(Z518*12+AB518)))</f>
        <v>#VALUE!</v>
      </c>
      <c r="BB518" s="2" t="e">
        <f t="shared" si="91"/>
        <v>#VALUE!</v>
      </c>
      <c r="BC518" s="2">
        <f t="shared" si="92"/>
        <v>0</v>
      </c>
      <c r="BD518" s="2" t="e">
        <f t="shared" si="93"/>
        <v>#VALUE!</v>
      </c>
      <c r="BE518" s="4" t="e">
        <f t="shared" si="94"/>
        <v>#VALUE!</v>
      </c>
      <c r="BF518" s="56" t="e">
        <f t="shared" si="95"/>
        <v>#VALUE!</v>
      </c>
      <c r="BG518" s="56" t="e">
        <f>IF(BE518="否",0,AF518*(1-VLOOKUP(X518,折旧码!B:D,3,FALSE))/BC518)</f>
        <v>#VALUE!</v>
      </c>
      <c r="BH518" s="56" t="e">
        <f t="shared" si="96"/>
        <v>#VALUE!</v>
      </c>
      <c r="BI518" s="4" t="e">
        <f>IF(OR(BE518="否",BC518&lt;=BD518),ROUND(AF518-ABS(AG518)-ABS(AI518)-AF518*VLOOKUP(X518,折旧码!B:D,3,FALSE),2)=0,ROUND(AF518-ABS(AG518)-ABS(AI518)-AF518*VLOOKUP(X518,折旧码!B:D,3,FALSE),2)&lt;&gt;0)</f>
        <v>#VALUE!</v>
      </c>
      <c r="BJ518" s="4" t="e">
        <f>ROUND(AF518-ABS(AG518)-ABS(AI518)-AF518*VLOOKUP(X518,折旧码!B:D,3,FALSE),2)</f>
        <v>#N/A</v>
      </c>
    </row>
    <row r="519" spans="1:62" x14ac:dyDescent="0.35">
      <c r="A519" s="3"/>
      <c r="B519" s="3"/>
      <c r="C519" s="3"/>
      <c r="D519" s="3"/>
      <c r="E519" s="3"/>
      <c r="F519" s="3"/>
      <c r="G519" s="3"/>
      <c r="H519" s="3"/>
      <c r="I519" s="11"/>
      <c r="J519" s="11"/>
      <c r="K519" s="1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11"/>
      <c r="AE519" s="11"/>
      <c r="AF519" s="3"/>
      <c r="AG519" s="3"/>
      <c r="AH519" s="3"/>
      <c r="AI519" s="3"/>
      <c r="AJ519" s="3"/>
      <c r="AK519" s="3"/>
      <c r="AL519" s="3"/>
      <c r="AM519" s="3"/>
      <c r="AN519" s="4" t="b">
        <f>COUNTIF(资产分类!B:B,以前年度!A519)=1</f>
        <v>0</v>
      </c>
      <c r="AO519" s="4" t="b">
        <f>COUNTIF(单位编码!C:C,H519)=1</f>
        <v>0</v>
      </c>
      <c r="AP519" s="4" t="e">
        <f t="shared" si="87"/>
        <v>#VALUE!</v>
      </c>
      <c r="AQ519" s="4" t="b">
        <f>COUNTIF(业务范围!B:B,以前年度!L519)=1</f>
        <v>0</v>
      </c>
      <c r="AR519" s="4" t="b">
        <f>COUNTIF(成本中心!B:B,以前年度!M519)=1</f>
        <v>0</v>
      </c>
      <c r="AS519" s="4" t="b">
        <f>COUNTIF(成本中心!B:B,以前年度!N519)=1</f>
        <v>0</v>
      </c>
      <c r="AT519" s="4" t="b">
        <f>COUNTIF(资产状态!B:B,Q519)=1</f>
        <v>0</v>
      </c>
      <c r="AU519" s="4" t="b">
        <f>COUNTIF(资产增加、减少方式!B:C,以前年度!R519)=1</f>
        <v>0</v>
      </c>
      <c r="AV519" s="4" t="b">
        <f t="shared" si="88"/>
        <v>1</v>
      </c>
      <c r="AW519" s="4" t="b">
        <f>COUNTIF(折旧码!B:B,以前年度!X519)=1</f>
        <v>0</v>
      </c>
      <c r="AX519" s="5" t="b">
        <f t="shared" si="89"/>
        <v>0</v>
      </c>
      <c r="AY519" s="59" t="e">
        <f>IF(((2015-LEFT(AD519,4))*12+12-MID(AD519,5,2)+1)/(Z519*12+AB519)&gt;1,AF519*(1-VLOOKUP(X519,折旧码!B:D,3,FALSE)),AF519*(1-VLOOKUP(X519,折旧码!B:D,3,FALSE))*((2015-LEFT(AD519,4))*12+12-MID(AD519,5,2)+1)/(Z519*12+AB519))</f>
        <v>#VALUE!</v>
      </c>
      <c r="AZ519" s="60" t="e">
        <f t="shared" si="90"/>
        <v>#VALUE!</v>
      </c>
      <c r="BA519" s="5" t="e">
        <f>IF(((2015-LEFT(AD519,4))*12+12-MID(AD519,5,2)+1)/(Z519*12+AB519)&gt;1,0, AF519*(1-VLOOKUP(X519,折旧码!B:D,3,FALSE))*(12/(Z519*12+AB519)))</f>
        <v>#VALUE!</v>
      </c>
      <c r="BB519" s="2" t="e">
        <f t="shared" si="91"/>
        <v>#VALUE!</v>
      </c>
      <c r="BC519" s="2">
        <f t="shared" si="92"/>
        <v>0</v>
      </c>
      <c r="BD519" s="2" t="e">
        <f t="shared" si="93"/>
        <v>#VALUE!</v>
      </c>
      <c r="BE519" s="4" t="e">
        <f t="shared" si="94"/>
        <v>#VALUE!</v>
      </c>
      <c r="BF519" s="56" t="e">
        <f t="shared" si="95"/>
        <v>#VALUE!</v>
      </c>
      <c r="BG519" s="56" t="e">
        <f>IF(BE519="否",0,AF519*(1-VLOOKUP(X519,折旧码!B:D,3,FALSE))/BC519)</f>
        <v>#VALUE!</v>
      </c>
      <c r="BH519" s="56" t="e">
        <f t="shared" si="96"/>
        <v>#VALUE!</v>
      </c>
      <c r="BI519" s="4" t="e">
        <f>IF(OR(BE519="否",BC519&lt;=BD519),ROUND(AF519-ABS(AG519)-ABS(AI519)-AF519*VLOOKUP(X519,折旧码!B:D,3,FALSE),2)=0,ROUND(AF519-ABS(AG519)-ABS(AI519)-AF519*VLOOKUP(X519,折旧码!B:D,3,FALSE),2)&lt;&gt;0)</f>
        <v>#VALUE!</v>
      </c>
      <c r="BJ519" s="4" t="e">
        <f>ROUND(AF519-ABS(AG519)-ABS(AI519)-AF519*VLOOKUP(X519,折旧码!B:D,3,FALSE),2)</f>
        <v>#N/A</v>
      </c>
    </row>
    <row r="520" spans="1:62" x14ac:dyDescent="0.35">
      <c r="A520" s="3"/>
      <c r="B520" s="3"/>
      <c r="C520" s="3"/>
      <c r="D520" s="3"/>
      <c r="E520" s="3"/>
      <c r="F520" s="3"/>
      <c r="G520" s="3"/>
      <c r="H520" s="3"/>
      <c r="I520" s="11"/>
      <c r="J520" s="11"/>
      <c r="K520" s="1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11"/>
      <c r="AE520" s="11"/>
      <c r="AF520" s="3"/>
      <c r="AG520" s="3"/>
      <c r="AH520" s="3"/>
      <c r="AI520" s="3"/>
      <c r="AJ520" s="3"/>
      <c r="AK520" s="3"/>
      <c r="AL520" s="3"/>
      <c r="AM520" s="3"/>
      <c r="AN520" s="4" t="b">
        <f>COUNTIF(资产分类!B:B,以前年度!A520)=1</f>
        <v>0</v>
      </c>
      <c r="AO520" s="4" t="b">
        <f>COUNTIF(单位编码!C:C,H520)=1</f>
        <v>0</v>
      </c>
      <c r="AP520" s="4" t="e">
        <f t="shared" si="87"/>
        <v>#VALUE!</v>
      </c>
      <c r="AQ520" s="4" t="b">
        <f>COUNTIF(业务范围!B:B,以前年度!L520)=1</f>
        <v>0</v>
      </c>
      <c r="AR520" s="4" t="b">
        <f>COUNTIF(成本中心!B:B,以前年度!M520)=1</f>
        <v>0</v>
      </c>
      <c r="AS520" s="4" t="b">
        <f>COUNTIF(成本中心!B:B,以前年度!N520)=1</f>
        <v>0</v>
      </c>
      <c r="AT520" s="4" t="b">
        <f>COUNTIF(资产状态!B:B,Q520)=1</f>
        <v>0</v>
      </c>
      <c r="AU520" s="4" t="b">
        <f>COUNTIF(资产增加、减少方式!B:C,以前年度!R520)=1</f>
        <v>0</v>
      </c>
      <c r="AV520" s="4" t="b">
        <f t="shared" si="88"/>
        <v>1</v>
      </c>
      <c r="AW520" s="4" t="b">
        <f>COUNTIF(折旧码!B:B,以前年度!X520)=1</f>
        <v>0</v>
      </c>
      <c r="AX520" s="5" t="b">
        <f t="shared" si="89"/>
        <v>0</v>
      </c>
      <c r="AY520" s="59" t="e">
        <f>IF(((2015-LEFT(AD520,4))*12+12-MID(AD520,5,2)+1)/(Z520*12+AB520)&gt;1,AF520*(1-VLOOKUP(X520,折旧码!B:D,3,FALSE)),AF520*(1-VLOOKUP(X520,折旧码!B:D,3,FALSE))*((2015-LEFT(AD520,4))*12+12-MID(AD520,5,2)+1)/(Z520*12+AB520))</f>
        <v>#VALUE!</v>
      </c>
      <c r="AZ520" s="60" t="e">
        <f t="shared" si="90"/>
        <v>#VALUE!</v>
      </c>
      <c r="BA520" s="5" t="e">
        <f>IF(((2015-LEFT(AD520,4))*12+12-MID(AD520,5,2)+1)/(Z520*12+AB520)&gt;1,0, AF520*(1-VLOOKUP(X520,折旧码!B:D,3,FALSE))*(12/(Z520*12+AB520)))</f>
        <v>#VALUE!</v>
      </c>
      <c r="BB520" s="2" t="e">
        <f t="shared" si="91"/>
        <v>#VALUE!</v>
      </c>
      <c r="BC520" s="2">
        <f t="shared" si="92"/>
        <v>0</v>
      </c>
      <c r="BD520" s="2" t="e">
        <f t="shared" si="93"/>
        <v>#VALUE!</v>
      </c>
      <c r="BE520" s="4" t="e">
        <f t="shared" si="94"/>
        <v>#VALUE!</v>
      </c>
      <c r="BF520" s="56" t="e">
        <f t="shared" si="95"/>
        <v>#VALUE!</v>
      </c>
      <c r="BG520" s="56" t="e">
        <f>IF(BE520="否",0,AF520*(1-VLOOKUP(X520,折旧码!B:D,3,FALSE))/BC520)</f>
        <v>#VALUE!</v>
      </c>
      <c r="BH520" s="56" t="e">
        <f t="shared" si="96"/>
        <v>#VALUE!</v>
      </c>
      <c r="BI520" s="4" t="e">
        <f>IF(OR(BE520="否",BC520&lt;=BD520),ROUND(AF520-ABS(AG520)-ABS(AI520)-AF520*VLOOKUP(X520,折旧码!B:D,3,FALSE),2)=0,ROUND(AF520-ABS(AG520)-ABS(AI520)-AF520*VLOOKUP(X520,折旧码!B:D,3,FALSE),2)&lt;&gt;0)</f>
        <v>#VALUE!</v>
      </c>
      <c r="BJ520" s="4" t="e">
        <f>ROUND(AF520-ABS(AG520)-ABS(AI520)-AF520*VLOOKUP(X520,折旧码!B:D,3,FALSE),2)</f>
        <v>#N/A</v>
      </c>
    </row>
    <row r="521" spans="1:62" x14ac:dyDescent="0.35">
      <c r="A521" s="3"/>
      <c r="B521" s="3"/>
      <c r="C521" s="3"/>
      <c r="D521" s="3"/>
      <c r="E521" s="3"/>
      <c r="F521" s="3"/>
      <c r="G521" s="3"/>
      <c r="H521" s="3"/>
      <c r="I521" s="11"/>
      <c r="J521" s="11"/>
      <c r="K521" s="1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11"/>
      <c r="AE521" s="11"/>
      <c r="AF521" s="3"/>
      <c r="AG521" s="3"/>
      <c r="AH521" s="3"/>
      <c r="AI521" s="3"/>
      <c r="AJ521" s="3"/>
      <c r="AK521" s="3"/>
      <c r="AL521" s="3"/>
      <c r="AM521" s="3"/>
      <c r="AN521" s="4" t="b">
        <f>COUNTIF(资产分类!B:B,以前年度!A521)=1</f>
        <v>0</v>
      </c>
      <c r="AO521" s="4" t="b">
        <f>COUNTIF(单位编码!C:C,H521)=1</f>
        <v>0</v>
      </c>
      <c r="AP521" s="4" t="e">
        <f t="shared" si="87"/>
        <v>#VALUE!</v>
      </c>
      <c r="AQ521" s="4" t="b">
        <f>COUNTIF(业务范围!B:B,以前年度!L521)=1</f>
        <v>0</v>
      </c>
      <c r="AR521" s="4" t="b">
        <f>COUNTIF(成本中心!B:B,以前年度!M521)=1</f>
        <v>0</v>
      </c>
      <c r="AS521" s="4" t="b">
        <f>COUNTIF(成本中心!B:B,以前年度!N521)=1</f>
        <v>0</v>
      </c>
      <c r="AT521" s="4" t="b">
        <f>COUNTIF(资产状态!B:B,Q521)=1</f>
        <v>0</v>
      </c>
      <c r="AU521" s="4" t="b">
        <f>COUNTIF(资产增加、减少方式!B:C,以前年度!R521)=1</f>
        <v>0</v>
      </c>
      <c r="AV521" s="4" t="b">
        <f t="shared" si="88"/>
        <v>1</v>
      </c>
      <c r="AW521" s="4" t="b">
        <f>COUNTIF(折旧码!B:B,以前年度!X521)=1</f>
        <v>0</v>
      </c>
      <c r="AX521" s="5" t="b">
        <f t="shared" si="89"/>
        <v>0</v>
      </c>
      <c r="AY521" s="59" t="e">
        <f>IF(((2015-LEFT(AD521,4))*12+12-MID(AD521,5,2)+1)/(Z521*12+AB521)&gt;1,AF521*(1-VLOOKUP(X521,折旧码!B:D,3,FALSE)),AF521*(1-VLOOKUP(X521,折旧码!B:D,3,FALSE))*((2015-LEFT(AD521,4))*12+12-MID(AD521,5,2)+1)/(Z521*12+AB521))</f>
        <v>#VALUE!</v>
      </c>
      <c r="AZ521" s="60" t="e">
        <f t="shared" si="90"/>
        <v>#VALUE!</v>
      </c>
      <c r="BA521" s="5" t="e">
        <f>IF(((2015-LEFT(AD521,4))*12+12-MID(AD521,5,2)+1)/(Z521*12+AB521)&gt;1,0, AF521*(1-VLOOKUP(X521,折旧码!B:D,3,FALSE))*(12/(Z521*12+AB521)))</f>
        <v>#VALUE!</v>
      </c>
      <c r="BB521" s="2" t="e">
        <f t="shared" si="91"/>
        <v>#VALUE!</v>
      </c>
      <c r="BC521" s="2">
        <f t="shared" si="92"/>
        <v>0</v>
      </c>
      <c r="BD521" s="2" t="e">
        <f t="shared" si="93"/>
        <v>#VALUE!</v>
      </c>
      <c r="BE521" s="4" t="e">
        <f t="shared" si="94"/>
        <v>#VALUE!</v>
      </c>
      <c r="BF521" s="56" t="e">
        <f t="shared" si="95"/>
        <v>#VALUE!</v>
      </c>
      <c r="BG521" s="56" t="e">
        <f>IF(BE521="否",0,AF521*(1-VLOOKUP(X521,折旧码!B:D,3,FALSE))/BC521)</f>
        <v>#VALUE!</v>
      </c>
      <c r="BH521" s="56" t="e">
        <f t="shared" si="96"/>
        <v>#VALUE!</v>
      </c>
      <c r="BI521" s="4" t="e">
        <f>IF(OR(BE521="否",BC521&lt;=BD521),ROUND(AF521-ABS(AG521)-ABS(AI521)-AF521*VLOOKUP(X521,折旧码!B:D,3,FALSE),2)=0,ROUND(AF521-ABS(AG521)-ABS(AI521)-AF521*VLOOKUP(X521,折旧码!B:D,3,FALSE),2)&lt;&gt;0)</f>
        <v>#VALUE!</v>
      </c>
      <c r="BJ521" s="4" t="e">
        <f>ROUND(AF521-ABS(AG521)-ABS(AI521)-AF521*VLOOKUP(X521,折旧码!B:D,3,FALSE),2)</f>
        <v>#N/A</v>
      </c>
    </row>
    <row r="522" spans="1:62" x14ac:dyDescent="0.35">
      <c r="A522" s="3"/>
      <c r="B522" s="3"/>
      <c r="C522" s="3"/>
      <c r="D522" s="3"/>
      <c r="E522" s="3"/>
      <c r="F522" s="3"/>
      <c r="G522" s="3"/>
      <c r="H522" s="3"/>
      <c r="I522" s="11"/>
      <c r="J522" s="11"/>
      <c r="K522" s="1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11"/>
      <c r="AE522" s="11"/>
      <c r="AF522" s="3"/>
      <c r="AG522" s="3"/>
      <c r="AH522" s="3"/>
      <c r="AI522" s="3"/>
      <c r="AJ522" s="3"/>
      <c r="AK522" s="3"/>
      <c r="AL522" s="3"/>
      <c r="AM522" s="3"/>
      <c r="AN522" s="4" t="b">
        <f>COUNTIF(资产分类!B:B,以前年度!A522)=1</f>
        <v>0</v>
      </c>
      <c r="AO522" s="4" t="b">
        <f>COUNTIF(单位编码!C:C,H522)=1</f>
        <v>0</v>
      </c>
      <c r="AP522" s="4" t="e">
        <f t="shared" si="87"/>
        <v>#VALUE!</v>
      </c>
      <c r="AQ522" s="4" t="b">
        <f>COUNTIF(业务范围!B:B,以前年度!L522)=1</f>
        <v>0</v>
      </c>
      <c r="AR522" s="4" t="b">
        <f>COUNTIF(成本中心!B:B,以前年度!M522)=1</f>
        <v>0</v>
      </c>
      <c r="AS522" s="4" t="b">
        <f>COUNTIF(成本中心!B:B,以前年度!N522)=1</f>
        <v>0</v>
      </c>
      <c r="AT522" s="4" t="b">
        <f>COUNTIF(资产状态!B:B,Q522)=1</f>
        <v>0</v>
      </c>
      <c r="AU522" s="4" t="b">
        <f>COUNTIF(资产增加、减少方式!B:C,以前年度!R522)=1</f>
        <v>0</v>
      </c>
      <c r="AV522" s="4" t="b">
        <f t="shared" si="88"/>
        <v>1</v>
      </c>
      <c r="AW522" s="4" t="b">
        <f>COUNTIF(折旧码!B:B,以前年度!X522)=1</f>
        <v>0</v>
      </c>
      <c r="AX522" s="5" t="b">
        <f t="shared" si="89"/>
        <v>0</v>
      </c>
      <c r="AY522" s="59" t="e">
        <f>IF(((2015-LEFT(AD522,4))*12+12-MID(AD522,5,2)+1)/(Z522*12+AB522)&gt;1,AF522*(1-VLOOKUP(X522,折旧码!B:D,3,FALSE)),AF522*(1-VLOOKUP(X522,折旧码!B:D,3,FALSE))*((2015-LEFT(AD522,4))*12+12-MID(AD522,5,2)+1)/(Z522*12+AB522))</f>
        <v>#VALUE!</v>
      </c>
      <c r="AZ522" s="60" t="e">
        <f t="shared" si="90"/>
        <v>#VALUE!</v>
      </c>
      <c r="BA522" s="5" t="e">
        <f>IF(((2015-LEFT(AD522,4))*12+12-MID(AD522,5,2)+1)/(Z522*12+AB522)&gt;1,0, AF522*(1-VLOOKUP(X522,折旧码!B:D,3,FALSE))*(12/(Z522*12+AB522)))</f>
        <v>#VALUE!</v>
      </c>
      <c r="BB522" s="2" t="e">
        <f t="shared" si="91"/>
        <v>#VALUE!</v>
      </c>
      <c r="BC522" s="2">
        <f t="shared" si="92"/>
        <v>0</v>
      </c>
      <c r="BD522" s="2" t="e">
        <f t="shared" si="93"/>
        <v>#VALUE!</v>
      </c>
      <c r="BE522" s="4" t="e">
        <f t="shared" si="94"/>
        <v>#VALUE!</v>
      </c>
      <c r="BF522" s="56" t="e">
        <f t="shared" si="95"/>
        <v>#VALUE!</v>
      </c>
      <c r="BG522" s="56" t="e">
        <f>IF(BE522="否",0,AF522*(1-VLOOKUP(X522,折旧码!B:D,3,FALSE))/BC522)</f>
        <v>#VALUE!</v>
      </c>
      <c r="BH522" s="56" t="e">
        <f t="shared" si="96"/>
        <v>#VALUE!</v>
      </c>
      <c r="BI522" s="4" t="e">
        <f>IF(OR(BE522="否",BC522&lt;=BD522),ROUND(AF522-ABS(AG522)-ABS(AI522)-AF522*VLOOKUP(X522,折旧码!B:D,3,FALSE),2)=0,ROUND(AF522-ABS(AG522)-ABS(AI522)-AF522*VLOOKUP(X522,折旧码!B:D,3,FALSE),2)&lt;&gt;0)</f>
        <v>#VALUE!</v>
      </c>
      <c r="BJ522" s="4" t="e">
        <f>ROUND(AF522-ABS(AG522)-ABS(AI522)-AF522*VLOOKUP(X522,折旧码!B:D,3,FALSE),2)</f>
        <v>#N/A</v>
      </c>
    </row>
    <row r="523" spans="1:62" x14ac:dyDescent="0.35">
      <c r="A523" s="3"/>
      <c r="B523" s="3"/>
      <c r="C523" s="3"/>
      <c r="D523" s="3"/>
      <c r="E523" s="3"/>
      <c r="F523" s="3"/>
      <c r="G523" s="3"/>
      <c r="H523" s="3"/>
      <c r="I523" s="11"/>
      <c r="J523" s="11"/>
      <c r="K523" s="1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11"/>
      <c r="AE523" s="11"/>
      <c r="AF523" s="3"/>
      <c r="AG523" s="3"/>
      <c r="AH523" s="3"/>
      <c r="AI523" s="3"/>
      <c r="AJ523" s="3"/>
      <c r="AK523" s="3"/>
      <c r="AL523" s="3"/>
      <c r="AM523" s="3"/>
      <c r="AN523" s="4" t="b">
        <f>COUNTIF(资产分类!B:B,以前年度!A523)=1</f>
        <v>0</v>
      </c>
      <c r="AO523" s="4" t="b">
        <f>COUNTIF(单位编码!C:C,H523)=1</f>
        <v>0</v>
      </c>
      <c r="AP523" s="4" t="e">
        <f t="shared" si="87"/>
        <v>#VALUE!</v>
      </c>
      <c r="AQ523" s="4" t="b">
        <f>COUNTIF(业务范围!B:B,以前年度!L523)=1</f>
        <v>0</v>
      </c>
      <c r="AR523" s="4" t="b">
        <f>COUNTIF(成本中心!B:B,以前年度!M523)=1</f>
        <v>0</v>
      </c>
      <c r="AS523" s="4" t="b">
        <f>COUNTIF(成本中心!B:B,以前年度!N523)=1</f>
        <v>0</v>
      </c>
      <c r="AT523" s="4" t="b">
        <f>COUNTIF(资产状态!B:B,Q523)=1</f>
        <v>0</v>
      </c>
      <c r="AU523" s="4" t="b">
        <f>COUNTIF(资产增加、减少方式!B:C,以前年度!R523)=1</f>
        <v>0</v>
      </c>
      <c r="AV523" s="4" t="b">
        <f t="shared" si="88"/>
        <v>1</v>
      </c>
      <c r="AW523" s="4" t="b">
        <f>COUNTIF(折旧码!B:B,以前年度!X523)=1</f>
        <v>0</v>
      </c>
      <c r="AX523" s="5" t="b">
        <f t="shared" si="89"/>
        <v>0</v>
      </c>
      <c r="AY523" s="59" t="e">
        <f>IF(((2015-LEFT(AD523,4))*12+12-MID(AD523,5,2)+1)/(Z523*12+AB523)&gt;1,AF523*(1-VLOOKUP(X523,折旧码!B:D,3,FALSE)),AF523*(1-VLOOKUP(X523,折旧码!B:D,3,FALSE))*((2015-LEFT(AD523,4))*12+12-MID(AD523,5,2)+1)/(Z523*12+AB523))</f>
        <v>#VALUE!</v>
      </c>
      <c r="AZ523" s="60" t="e">
        <f t="shared" si="90"/>
        <v>#VALUE!</v>
      </c>
      <c r="BA523" s="5" t="e">
        <f>IF(((2015-LEFT(AD523,4))*12+12-MID(AD523,5,2)+1)/(Z523*12+AB523)&gt;1,0, AF523*(1-VLOOKUP(X523,折旧码!B:D,3,FALSE))*(12/(Z523*12+AB523)))</f>
        <v>#VALUE!</v>
      </c>
      <c r="BB523" s="2" t="e">
        <f t="shared" si="91"/>
        <v>#VALUE!</v>
      </c>
      <c r="BC523" s="2">
        <f t="shared" si="92"/>
        <v>0</v>
      </c>
      <c r="BD523" s="2" t="e">
        <f t="shared" si="93"/>
        <v>#VALUE!</v>
      </c>
      <c r="BE523" s="4" t="e">
        <f t="shared" si="94"/>
        <v>#VALUE!</v>
      </c>
      <c r="BF523" s="56" t="e">
        <f t="shared" si="95"/>
        <v>#VALUE!</v>
      </c>
      <c r="BG523" s="56" t="e">
        <f>IF(BE523="否",0,AF523*(1-VLOOKUP(X523,折旧码!B:D,3,FALSE))/BC523)</f>
        <v>#VALUE!</v>
      </c>
      <c r="BH523" s="56" t="e">
        <f t="shared" si="96"/>
        <v>#VALUE!</v>
      </c>
      <c r="BI523" s="4" t="e">
        <f>IF(OR(BE523="否",BC523&lt;=BD523),ROUND(AF523-ABS(AG523)-ABS(AI523)-AF523*VLOOKUP(X523,折旧码!B:D,3,FALSE),2)=0,ROUND(AF523-ABS(AG523)-ABS(AI523)-AF523*VLOOKUP(X523,折旧码!B:D,3,FALSE),2)&lt;&gt;0)</f>
        <v>#VALUE!</v>
      </c>
      <c r="BJ523" s="4" t="e">
        <f>ROUND(AF523-ABS(AG523)-ABS(AI523)-AF523*VLOOKUP(X523,折旧码!B:D,3,FALSE),2)</f>
        <v>#N/A</v>
      </c>
    </row>
    <row r="524" spans="1:62" x14ac:dyDescent="0.35">
      <c r="A524" s="3"/>
      <c r="B524" s="3"/>
      <c r="C524" s="3"/>
      <c r="D524" s="3"/>
      <c r="E524" s="3"/>
      <c r="F524" s="3"/>
      <c r="G524" s="3"/>
      <c r="H524" s="3"/>
      <c r="I524" s="11"/>
      <c r="J524" s="11"/>
      <c r="K524" s="1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11"/>
      <c r="AE524" s="11"/>
      <c r="AF524" s="3"/>
      <c r="AG524" s="3"/>
      <c r="AH524" s="3"/>
      <c r="AI524" s="3"/>
      <c r="AJ524" s="3"/>
      <c r="AK524" s="3"/>
      <c r="AL524" s="3"/>
      <c r="AM524" s="3"/>
      <c r="AN524" s="4" t="b">
        <f>COUNTIF(资产分类!B:B,以前年度!A524)=1</f>
        <v>0</v>
      </c>
      <c r="AO524" s="4" t="b">
        <f>COUNTIF(单位编码!C:C,H524)=1</f>
        <v>0</v>
      </c>
      <c r="AP524" s="4" t="e">
        <f t="shared" si="87"/>
        <v>#VALUE!</v>
      </c>
      <c r="AQ524" s="4" t="b">
        <f>COUNTIF(业务范围!B:B,以前年度!L524)=1</f>
        <v>0</v>
      </c>
      <c r="AR524" s="4" t="b">
        <f>COUNTIF(成本中心!B:B,以前年度!M524)=1</f>
        <v>0</v>
      </c>
      <c r="AS524" s="4" t="b">
        <f>COUNTIF(成本中心!B:B,以前年度!N524)=1</f>
        <v>0</v>
      </c>
      <c r="AT524" s="4" t="b">
        <f>COUNTIF(资产状态!B:B,Q524)=1</f>
        <v>0</v>
      </c>
      <c r="AU524" s="4" t="b">
        <f>COUNTIF(资产增加、减少方式!B:C,以前年度!R524)=1</f>
        <v>0</v>
      </c>
      <c r="AV524" s="4" t="b">
        <f t="shared" si="88"/>
        <v>1</v>
      </c>
      <c r="AW524" s="4" t="b">
        <f>COUNTIF(折旧码!B:B,以前年度!X524)=1</f>
        <v>0</v>
      </c>
      <c r="AX524" s="5" t="b">
        <f t="shared" si="89"/>
        <v>0</v>
      </c>
      <c r="AY524" s="59" t="e">
        <f>IF(((2015-LEFT(AD524,4))*12+12-MID(AD524,5,2)+1)/(Z524*12+AB524)&gt;1,AF524*(1-VLOOKUP(X524,折旧码!B:D,3,FALSE)),AF524*(1-VLOOKUP(X524,折旧码!B:D,3,FALSE))*((2015-LEFT(AD524,4))*12+12-MID(AD524,5,2)+1)/(Z524*12+AB524))</f>
        <v>#VALUE!</v>
      </c>
      <c r="AZ524" s="60" t="e">
        <f t="shared" si="90"/>
        <v>#VALUE!</v>
      </c>
      <c r="BA524" s="5" t="e">
        <f>IF(((2015-LEFT(AD524,4))*12+12-MID(AD524,5,2)+1)/(Z524*12+AB524)&gt;1,0, AF524*(1-VLOOKUP(X524,折旧码!B:D,3,FALSE))*(12/(Z524*12+AB524)))</f>
        <v>#VALUE!</v>
      </c>
      <c r="BB524" s="2" t="e">
        <f t="shared" si="91"/>
        <v>#VALUE!</v>
      </c>
      <c r="BC524" s="2">
        <f t="shared" si="92"/>
        <v>0</v>
      </c>
      <c r="BD524" s="2" t="e">
        <f t="shared" si="93"/>
        <v>#VALUE!</v>
      </c>
      <c r="BE524" s="4" t="e">
        <f t="shared" si="94"/>
        <v>#VALUE!</v>
      </c>
      <c r="BF524" s="56" t="e">
        <f t="shared" si="95"/>
        <v>#VALUE!</v>
      </c>
      <c r="BG524" s="56" t="e">
        <f>IF(BE524="否",0,AF524*(1-VLOOKUP(X524,折旧码!B:D,3,FALSE))/BC524)</f>
        <v>#VALUE!</v>
      </c>
      <c r="BH524" s="56" t="e">
        <f t="shared" si="96"/>
        <v>#VALUE!</v>
      </c>
      <c r="BI524" s="4" t="e">
        <f>IF(OR(BE524="否",BC524&lt;=BD524),ROUND(AF524-ABS(AG524)-ABS(AI524)-AF524*VLOOKUP(X524,折旧码!B:D,3,FALSE),2)=0,ROUND(AF524-ABS(AG524)-ABS(AI524)-AF524*VLOOKUP(X524,折旧码!B:D,3,FALSE),2)&lt;&gt;0)</f>
        <v>#VALUE!</v>
      </c>
      <c r="BJ524" s="4" t="e">
        <f>ROUND(AF524-ABS(AG524)-ABS(AI524)-AF524*VLOOKUP(X524,折旧码!B:D,3,FALSE),2)</f>
        <v>#N/A</v>
      </c>
    </row>
    <row r="525" spans="1:62" x14ac:dyDescent="0.35">
      <c r="A525" s="3"/>
      <c r="B525" s="3"/>
      <c r="C525" s="3"/>
      <c r="D525" s="3"/>
      <c r="E525" s="3"/>
      <c r="F525" s="3"/>
      <c r="G525" s="3"/>
      <c r="H525" s="3"/>
      <c r="I525" s="11"/>
      <c r="J525" s="11"/>
      <c r="K525" s="1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11"/>
      <c r="AE525" s="11"/>
      <c r="AF525" s="3"/>
      <c r="AG525" s="3"/>
      <c r="AH525" s="3"/>
      <c r="AI525" s="3"/>
      <c r="AJ525" s="3"/>
      <c r="AK525" s="3"/>
      <c r="AL525" s="3"/>
      <c r="AM525" s="3"/>
      <c r="AN525" s="4" t="b">
        <f>COUNTIF(资产分类!B:B,以前年度!A525)=1</f>
        <v>0</v>
      </c>
      <c r="AO525" s="4" t="b">
        <f>COUNTIF(单位编码!C:C,H525)=1</f>
        <v>0</v>
      </c>
      <c r="AP525" s="4" t="e">
        <f t="shared" si="87"/>
        <v>#VALUE!</v>
      </c>
      <c r="AQ525" s="4" t="b">
        <f>COUNTIF(业务范围!B:B,以前年度!L525)=1</f>
        <v>0</v>
      </c>
      <c r="AR525" s="4" t="b">
        <f>COUNTIF(成本中心!B:B,以前年度!M525)=1</f>
        <v>0</v>
      </c>
      <c r="AS525" s="4" t="b">
        <f>COUNTIF(成本中心!B:B,以前年度!N525)=1</f>
        <v>0</v>
      </c>
      <c r="AT525" s="4" t="b">
        <f>COUNTIF(资产状态!B:B,Q525)=1</f>
        <v>0</v>
      </c>
      <c r="AU525" s="4" t="b">
        <f>COUNTIF(资产增加、减少方式!B:C,以前年度!R525)=1</f>
        <v>0</v>
      </c>
      <c r="AV525" s="4" t="b">
        <f t="shared" si="88"/>
        <v>1</v>
      </c>
      <c r="AW525" s="4" t="b">
        <f>COUNTIF(折旧码!B:B,以前年度!X525)=1</f>
        <v>0</v>
      </c>
      <c r="AX525" s="5" t="b">
        <f t="shared" si="89"/>
        <v>0</v>
      </c>
      <c r="AY525" s="59" t="e">
        <f>IF(((2015-LEFT(AD525,4))*12+12-MID(AD525,5,2)+1)/(Z525*12+AB525)&gt;1,AF525*(1-VLOOKUP(X525,折旧码!B:D,3,FALSE)),AF525*(1-VLOOKUP(X525,折旧码!B:D,3,FALSE))*((2015-LEFT(AD525,4))*12+12-MID(AD525,5,2)+1)/(Z525*12+AB525))</f>
        <v>#VALUE!</v>
      </c>
      <c r="AZ525" s="60" t="e">
        <f t="shared" si="90"/>
        <v>#VALUE!</v>
      </c>
      <c r="BA525" s="5" t="e">
        <f>IF(((2015-LEFT(AD525,4))*12+12-MID(AD525,5,2)+1)/(Z525*12+AB525)&gt;1,0, AF525*(1-VLOOKUP(X525,折旧码!B:D,3,FALSE))*(12/(Z525*12+AB525)))</f>
        <v>#VALUE!</v>
      </c>
      <c r="BB525" s="2" t="e">
        <f t="shared" si="91"/>
        <v>#VALUE!</v>
      </c>
      <c r="BC525" s="2">
        <f t="shared" si="92"/>
        <v>0</v>
      </c>
      <c r="BD525" s="2" t="e">
        <f t="shared" si="93"/>
        <v>#VALUE!</v>
      </c>
      <c r="BE525" s="4" t="e">
        <f t="shared" si="94"/>
        <v>#VALUE!</v>
      </c>
      <c r="BF525" s="56" t="e">
        <f t="shared" si="95"/>
        <v>#VALUE!</v>
      </c>
      <c r="BG525" s="56" t="e">
        <f>IF(BE525="否",0,AF525*(1-VLOOKUP(X525,折旧码!B:D,3,FALSE))/BC525)</f>
        <v>#VALUE!</v>
      </c>
      <c r="BH525" s="56" t="e">
        <f t="shared" si="96"/>
        <v>#VALUE!</v>
      </c>
      <c r="BI525" s="4" t="e">
        <f>IF(OR(BE525="否",BC525&lt;=BD525),ROUND(AF525-ABS(AG525)-ABS(AI525)-AF525*VLOOKUP(X525,折旧码!B:D,3,FALSE),2)=0,ROUND(AF525-ABS(AG525)-ABS(AI525)-AF525*VLOOKUP(X525,折旧码!B:D,3,FALSE),2)&lt;&gt;0)</f>
        <v>#VALUE!</v>
      </c>
      <c r="BJ525" s="4" t="e">
        <f>ROUND(AF525-ABS(AG525)-ABS(AI525)-AF525*VLOOKUP(X525,折旧码!B:D,3,FALSE),2)</f>
        <v>#N/A</v>
      </c>
    </row>
    <row r="526" spans="1:62" x14ac:dyDescent="0.35">
      <c r="A526" s="3"/>
      <c r="B526" s="3"/>
      <c r="C526" s="3"/>
      <c r="D526" s="3"/>
      <c r="E526" s="3"/>
      <c r="F526" s="3"/>
      <c r="G526" s="3"/>
      <c r="H526" s="3"/>
      <c r="I526" s="11"/>
      <c r="J526" s="11"/>
      <c r="K526" s="1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11"/>
      <c r="AE526" s="11"/>
      <c r="AF526" s="3"/>
      <c r="AG526" s="3"/>
      <c r="AH526" s="3"/>
      <c r="AI526" s="3"/>
      <c r="AJ526" s="3"/>
      <c r="AK526" s="3"/>
      <c r="AL526" s="3"/>
      <c r="AM526" s="3"/>
      <c r="AN526" s="4" t="b">
        <f>COUNTIF(资产分类!B:B,以前年度!A526)=1</f>
        <v>0</v>
      </c>
      <c r="AO526" s="4" t="b">
        <f>COUNTIF(单位编码!C:C,H526)=1</f>
        <v>0</v>
      </c>
      <c r="AP526" s="4" t="e">
        <f t="shared" si="87"/>
        <v>#VALUE!</v>
      </c>
      <c r="AQ526" s="4" t="b">
        <f>COUNTIF(业务范围!B:B,以前年度!L526)=1</f>
        <v>0</v>
      </c>
      <c r="AR526" s="4" t="b">
        <f>COUNTIF(成本中心!B:B,以前年度!M526)=1</f>
        <v>0</v>
      </c>
      <c r="AS526" s="4" t="b">
        <f>COUNTIF(成本中心!B:B,以前年度!N526)=1</f>
        <v>0</v>
      </c>
      <c r="AT526" s="4" t="b">
        <f>COUNTIF(资产状态!B:B,Q526)=1</f>
        <v>0</v>
      </c>
      <c r="AU526" s="4" t="b">
        <f>COUNTIF(资产增加、减少方式!B:C,以前年度!R526)=1</f>
        <v>0</v>
      </c>
      <c r="AV526" s="4" t="b">
        <f t="shared" si="88"/>
        <v>1</v>
      </c>
      <c r="AW526" s="4" t="b">
        <f>COUNTIF(折旧码!B:B,以前年度!X526)=1</f>
        <v>0</v>
      </c>
      <c r="AX526" s="5" t="b">
        <f t="shared" si="89"/>
        <v>0</v>
      </c>
      <c r="AY526" s="59" t="e">
        <f>IF(((2015-LEFT(AD526,4))*12+12-MID(AD526,5,2)+1)/(Z526*12+AB526)&gt;1,AF526*(1-VLOOKUP(X526,折旧码!B:D,3,FALSE)),AF526*(1-VLOOKUP(X526,折旧码!B:D,3,FALSE))*((2015-LEFT(AD526,4))*12+12-MID(AD526,5,2)+1)/(Z526*12+AB526))</f>
        <v>#VALUE!</v>
      </c>
      <c r="AZ526" s="60" t="e">
        <f t="shared" si="90"/>
        <v>#VALUE!</v>
      </c>
      <c r="BA526" s="5" t="e">
        <f>IF(((2015-LEFT(AD526,4))*12+12-MID(AD526,5,2)+1)/(Z526*12+AB526)&gt;1,0, AF526*(1-VLOOKUP(X526,折旧码!B:D,3,FALSE))*(12/(Z526*12+AB526)))</f>
        <v>#VALUE!</v>
      </c>
      <c r="BB526" s="2" t="e">
        <f t="shared" si="91"/>
        <v>#VALUE!</v>
      </c>
      <c r="BC526" s="2">
        <f t="shared" si="92"/>
        <v>0</v>
      </c>
      <c r="BD526" s="2" t="e">
        <f t="shared" si="93"/>
        <v>#VALUE!</v>
      </c>
      <c r="BE526" s="4" t="e">
        <f t="shared" si="94"/>
        <v>#VALUE!</v>
      </c>
      <c r="BF526" s="56" t="e">
        <f t="shared" si="95"/>
        <v>#VALUE!</v>
      </c>
      <c r="BG526" s="56" t="e">
        <f>IF(BE526="否",0,AF526*(1-VLOOKUP(X526,折旧码!B:D,3,FALSE))/BC526)</f>
        <v>#VALUE!</v>
      </c>
      <c r="BH526" s="56" t="e">
        <f t="shared" si="96"/>
        <v>#VALUE!</v>
      </c>
      <c r="BI526" s="4" t="e">
        <f>IF(OR(BE526="否",BC526&lt;=BD526),ROUND(AF526-ABS(AG526)-ABS(AI526)-AF526*VLOOKUP(X526,折旧码!B:D,3,FALSE),2)=0,ROUND(AF526-ABS(AG526)-ABS(AI526)-AF526*VLOOKUP(X526,折旧码!B:D,3,FALSE),2)&lt;&gt;0)</f>
        <v>#VALUE!</v>
      </c>
      <c r="BJ526" s="4" t="e">
        <f>ROUND(AF526-ABS(AG526)-ABS(AI526)-AF526*VLOOKUP(X526,折旧码!B:D,3,FALSE),2)</f>
        <v>#N/A</v>
      </c>
    </row>
    <row r="527" spans="1:62" x14ac:dyDescent="0.35">
      <c r="A527" s="3"/>
      <c r="B527" s="3"/>
      <c r="C527" s="3"/>
      <c r="D527" s="3"/>
      <c r="E527" s="3"/>
      <c r="F527" s="3"/>
      <c r="G527" s="3"/>
      <c r="H527" s="3"/>
      <c r="I527" s="11"/>
      <c r="J527" s="11"/>
      <c r="K527" s="1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11"/>
      <c r="AE527" s="11"/>
      <c r="AF527" s="3"/>
      <c r="AG527" s="3"/>
      <c r="AH527" s="3"/>
      <c r="AI527" s="3"/>
      <c r="AJ527" s="3"/>
      <c r="AK527" s="3"/>
      <c r="AL527" s="3"/>
      <c r="AM527" s="3"/>
      <c r="AN527" s="4" t="b">
        <f>COUNTIF(资产分类!B:B,以前年度!A527)=1</f>
        <v>0</v>
      </c>
      <c r="AO527" s="4" t="b">
        <f>COUNTIF(单位编码!C:C,H527)=1</f>
        <v>0</v>
      </c>
      <c r="AP527" s="4" t="e">
        <f t="shared" si="87"/>
        <v>#VALUE!</v>
      </c>
      <c r="AQ527" s="4" t="b">
        <f>COUNTIF(业务范围!B:B,以前年度!L527)=1</f>
        <v>0</v>
      </c>
      <c r="AR527" s="4" t="b">
        <f>COUNTIF(成本中心!B:B,以前年度!M527)=1</f>
        <v>0</v>
      </c>
      <c r="AS527" s="4" t="b">
        <f>COUNTIF(成本中心!B:B,以前年度!N527)=1</f>
        <v>0</v>
      </c>
      <c r="AT527" s="4" t="b">
        <f>COUNTIF(资产状态!B:B,Q527)=1</f>
        <v>0</v>
      </c>
      <c r="AU527" s="4" t="b">
        <f>COUNTIF(资产增加、减少方式!B:C,以前年度!R527)=1</f>
        <v>0</v>
      </c>
      <c r="AV527" s="4" t="b">
        <f t="shared" si="88"/>
        <v>1</v>
      </c>
      <c r="AW527" s="4" t="b">
        <f>COUNTIF(折旧码!B:B,以前年度!X527)=1</f>
        <v>0</v>
      </c>
      <c r="AX527" s="5" t="b">
        <f t="shared" si="89"/>
        <v>0</v>
      </c>
      <c r="AY527" s="59" t="e">
        <f>IF(((2015-LEFT(AD527,4))*12+12-MID(AD527,5,2)+1)/(Z527*12+AB527)&gt;1,AF527*(1-VLOOKUP(X527,折旧码!B:D,3,FALSE)),AF527*(1-VLOOKUP(X527,折旧码!B:D,3,FALSE))*((2015-LEFT(AD527,4))*12+12-MID(AD527,5,2)+1)/(Z527*12+AB527))</f>
        <v>#VALUE!</v>
      </c>
      <c r="AZ527" s="60" t="e">
        <f t="shared" si="90"/>
        <v>#VALUE!</v>
      </c>
      <c r="BA527" s="5" t="e">
        <f>IF(((2015-LEFT(AD527,4))*12+12-MID(AD527,5,2)+1)/(Z527*12+AB527)&gt;1,0, AF527*(1-VLOOKUP(X527,折旧码!B:D,3,FALSE))*(12/(Z527*12+AB527)))</f>
        <v>#VALUE!</v>
      </c>
      <c r="BB527" s="2" t="e">
        <f t="shared" si="91"/>
        <v>#VALUE!</v>
      </c>
      <c r="BC527" s="2">
        <f t="shared" si="92"/>
        <v>0</v>
      </c>
      <c r="BD527" s="2" t="e">
        <f t="shared" si="93"/>
        <v>#VALUE!</v>
      </c>
      <c r="BE527" s="4" t="e">
        <f t="shared" si="94"/>
        <v>#VALUE!</v>
      </c>
      <c r="BF527" s="56" t="e">
        <f t="shared" si="95"/>
        <v>#VALUE!</v>
      </c>
      <c r="BG527" s="56" t="e">
        <f>IF(BE527="否",0,AF527*(1-VLOOKUP(X527,折旧码!B:D,3,FALSE))/BC527)</f>
        <v>#VALUE!</v>
      </c>
      <c r="BH527" s="56" t="e">
        <f t="shared" si="96"/>
        <v>#VALUE!</v>
      </c>
      <c r="BI527" s="4" t="e">
        <f>IF(OR(BE527="否",BC527&lt;=BD527),ROUND(AF527-ABS(AG527)-ABS(AI527)-AF527*VLOOKUP(X527,折旧码!B:D,3,FALSE),2)=0,ROUND(AF527-ABS(AG527)-ABS(AI527)-AF527*VLOOKUP(X527,折旧码!B:D,3,FALSE),2)&lt;&gt;0)</f>
        <v>#VALUE!</v>
      </c>
      <c r="BJ527" s="4" t="e">
        <f>ROUND(AF527-ABS(AG527)-ABS(AI527)-AF527*VLOOKUP(X527,折旧码!B:D,3,FALSE),2)</f>
        <v>#N/A</v>
      </c>
    </row>
    <row r="528" spans="1:62" x14ac:dyDescent="0.35">
      <c r="A528" s="3"/>
      <c r="B528" s="3"/>
      <c r="C528" s="3"/>
      <c r="D528" s="3"/>
      <c r="E528" s="3"/>
      <c r="F528" s="3"/>
      <c r="G528" s="3"/>
      <c r="H528" s="3"/>
      <c r="I528" s="11"/>
      <c r="J528" s="11"/>
      <c r="K528" s="1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11"/>
      <c r="AE528" s="11"/>
      <c r="AF528" s="3"/>
      <c r="AG528" s="3"/>
      <c r="AH528" s="3"/>
      <c r="AI528" s="3"/>
      <c r="AJ528" s="3"/>
      <c r="AK528" s="3"/>
      <c r="AL528" s="3"/>
      <c r="AM528" s="3"/>
      <c r="AN528" s="4" t="b">
        <f>COUNTIF(资产分类!B:B,以前年度!A528)=1</f>
        <v>0</v>
      </c>
      <c r="AO528" s="4" t="b">
        <f>COUNTIF(单位编码!C:C,H528)=1</f>
        <v>0</v>
      </c>
      <c r="AP528" s="4" t="e">
        <f t="shared" si="87"/>
        <v>#VALUE!</v>
      </c>
      <c r="AQ528" s="4" t="b">
        <f>COUNTIF(业务范围!B:B,以前年度!L528)=1</f>
        <v>0</v>
      </c>
      <c r="AR528" s="4" t="b">
        <f>COUNTIF(成本中心!B:B,以前年度!M528)=1</f>
        <v>0</v>
      </c>
      <c r="AS528" s="4" t="b">
        <f>COUNTIF(成本中心!B:B,以前年度!N528)=1</f>
        <v>0</v>
      </c>
      <c r="AT528" s="4" t="b">
        <f>COUNTIF(资产状态!B:B,Q528)=1</f>
        <v>0</v>
      </c>
      <c r="AU528" s="4" t="b">
        <f>COUNTIF(资产增加、减少方式!B:C,以前年度!R528)=1</f>
        <v>0</v>
      </c>
      <c r="AV528" s="4" t="b">
        <f t="shared" si="88"/>
        <v>1</v>
      </c>
      <c r="AW528" s="4" t="b">
        <f>COUNTIF(折旧码!B:B,以前年度!X528)=1</f>
        <v>0</v>
      </c>
      <c r="AX528" s="5" t="b">
        <f t="shared" si="89"/>
        <v>0</v>
      </c>
      <c r="AY528" s="59" t="e">
        <f>IF(((2015-LEFT(AD528,4))*12+12-MID(AD528,5,2)+1)/(Z528*12+AB528)&gt;1,AF528*(1-VLOOKUP(X528,折旧码!B:D,3,FALSE)),AF528*(1-VLOOKUP(X528,折旧码!B:D,3,FALSE))*((2015-LEFT(AD528,4))*12+12-MID(AD528,5,2)+1)/(Z528*12+AB528))</f>
        <v>#VALUE!</v>
      </c>
      <c r="AZ528" s="60" t="e">
        <f t="shared" si="90"/>
        <v>#VALUE!</v>
      </c>
      <c r="BA528" s="5" t="e">
        <f>IF(((2015-LEFT(AD528,4))*12+12-MID(AD528,5,2)+1)/(Z528*12+AB528)&gt;1,0, AF528*(1-VLOOKUP(X528,折旧码!B:D,3,FALSE))*(12/(Z528*12+AB528)))</f>
        <v>#VALUE!</v>
      </c>
      <c r="BB528" s="2" t="e">
        <f t="shared" si="91"/>
        <v>#VALUE!</v>
      </c>
      <c r="BC528" s="2">
        <f t="shared" si="92"/>
        <v>0</v>
      </c>
      <c r="BD528" s="2" t="e">
        <f t="shared" si="93"/>
        <v>#VALUE!</v>
      </c>
      <c r="BE528" s="4" t="e">
        <f t="shared" si="94"/>
        <v>#VALUE!</v>
      </c>
      <c r="BF528" s="56" t="e">
        <f t="shared" si="95"/>
        <v>#VALUE!</v>
      </c>
      <c r="BG528" s="56" t="e">
        <f>IF(BE528="否",0,AF528*(1-VLOOKUP(X528,折旧码!B:D,3,FALSE))/BC528)</f>
        <v>#VALUE!</v>
      </c>
      <c r="BH528" s="56" t="e">
        <f t="shared" si="96"/>
        <v>#VALUE!</v>
      </c>
      <c r="BI528" s="4" t="e">
        <f>IF(OR(BE528="否",BC528&lt;=BD528),ROUND(AF528-ABS(AG528)-ABS(AI528)-AF528*VLOOKUP(X528,折旧码!B:D,3,FALSE),2)=0,ROUND(AF528-ABS(AG528)-ABS(AI528)-AF528*VLOOKUP(X528,折旧码!B:D,3,FALSE),2)&lt;&gt;0)</f>
        <v>#VALUE!</v>
      </c>
      <c r="BJ528" s="4" t="e">
        <f>ROUND(AF528-ABS(AG528)-ABS(AI528)-AF528*VLOOKUP(X528,折旧码!B:D,3,FALSE),2)</f>
        <v>#N/A</v>
      </c>
    </row>
    <row r="529" spans="1:62" x14ac:dyDescent="0.35">
      <c r="A529" s="3"/>
      <c r="B529" s="3"/>
      <c r="C529" s="3"/>
      <c r="D529" s="3"/>
      <c r="E529" s="3"/>
      <c r="F529" s="3"/>
      <c r="G529" s="3"/>
      <c r="H529" s="3"/>
      <c r="I529" s="11"/>
      <c r="J529" s="11"/>
      <c r="K529" s="1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11"/>
      <c r="AE529" s="11"/>
      <c r="AF529" s="3"/>
      <c r="AG529" s="3"/>
      <c r="AH529" s="3"/>
      <c r="AI529" s="3"/>
      <c r="AJ529" s="3"/>
      <c r="AK529" s="3"/>
      <c r="AL529" s="3"/>
      <c r="AM529" s="3"/>
      <c r="AN529" s="4" t="b">
        <f>COUNTIF(资产分类!B:B,以前年度!A529)=1</f>
        <v>0</v>
      </c>
      <c r="AO529" s="4" t="b">
        <f>COUNTIF(单位编码!C:C,H529)=1</f>
        <v>0</v>
      </c>
      <c r="AP529" s="4" t="e">
        <f t="shared" si="87"/>
        <v>#VALUE!</v>
      </c>
      <c r="AQ529" s="4" t="b">
        <f>COUNTIF(业务范围!B:B,以前年度!L529)=1</f>
        <v>0</v>
      </c>
      <c r="AR529" s="4" t="b">
        <f>COUNTIF(成本中心!B:B,以前年度!M529)=1</f>
        <v>0</v>
      </c>
      <c r="AS529" s="4" t="b">
        <f>COUNTIF(成本中心!B:B,以前年度!N529)=1</f>
        <v>0</v>
      </c>
      <c r="AT529" s="4" t="b">
        <f>COUNTIF(资产状态!B:B,Q529)=1</f>
        <v>0</v>
      </c>
      <c r="AU529" s="4" t="b">
        <f>COUNTIF(资产增加、减少方式!B:C,以前年度!R529)=1</f>
        <v>0</v>
      </c>
      <c r="AV529" s="4" t="b">
        <f t="shared" si="88"/>
        <v>1</v>
      </c>
      <c r="AW529" s="4" t="b">
        <f>COUNTIF(折旧码!B:B,以前年度!X529)=1</f>
        <v>0</v>
      </c>
      <c r="AX529" s="5" t="b">
        <f t="shared" si="89"/>
        <v>0</v>
      </c>
      <c r="AY529" s="59" t="e">
        <f>IF(((2015-LEFT(AD529,4))*12+12-MID(AD529,5,2)+1)/(Z529*12+AB529)&gt;1,AF529*(1-VLOOKUP(X529,折旧码!B:D,3,FALSE)),AF529*(1-VLOOKUP(X529,折旧码!B:D,3,FALSE))*((2015-LEFT(AD529,4))*12+12-MID(AD529,5,2)+1)/(Z529*12+AB529))</f>
        <v>#VALUE!</v>
      </c>
      <c r="AZ529" s="60" t="e">
        <f t="shared" si="90"/>
        <v>#VALUE!</v>
      </c>
      <c r="BA529" s="5" t="e">
        <f>IF(((2015-LEFT(AD529,4))*12+12-MID(AD529,5,2)+1)/(Z529*12+AB529)&gt;1,0, AF529*(1-VLOOKUP(X529,折旧码!B:D,3,FALSE))*(12/(Z529*12+AB529)))</f>
        <v>#VALUE!</v>
      </c>
      <c r="BB529" s="2" t="e">
        <f t="shared" si="91"/>
        <v>#VALUE!</v>
      </c>
      <c r="BC529" s="2">
        <f t="shared" si="92"/>
        <v>0</v>
      </c>
      <c r="BD529" s="2" t="e">
        <f t="shared" si="93"/>
        <v>#VALUE!</v>
      </c>
      <c r="BE529" s="4" t="e">
        <f t="shared" si="94"/>
        <v>#VALUE!</v>
      </c>
      <c r="BF529" s="56" t="e">
        <f t="shared" si="95"/>
        <v>#VALUE!</v>
      </c>
      <c r="BG529" s="56" t="e">
        <f>IF(BE529="否",0,AF529*(1-VLOOKUP(X529,折旧码!B:D,3,FALSE))/BC529)</f>
        <v>#VALUE!</v>
      </c>
      <c r="BH529" s="56" t="e">
        <f t="shared" si="96"/>
        <v>#VALUE!</v>
      </c>
      <c r="BI529" s="4" t="e">
        <f>IF(OR(BE529="否",BC529&lt;=BD529),ROUND(AF529-ABS(AG529)-ABS(AI529)-AF529*VLOOKUP(X529,折旧码!B:D,3,FALSE),2)=0,ROUND(AF529-ABS(AG529)-ABS(AI529)-AF529*VLOOKUP(X529,折旧码!B:D,3,FALSE),2)&lt;&gt;0)</f>
        <v>#VALUE!</v>
      </c>
      <c r="BJ529" s="4" t="e">
        <f>ROUND(AF529-ABS(AG529)-ABS(AI529)-AF529*VLOOKUP(X529,折旧码!B:D,3,FALSE),2)</f>
        <v>#N/A</v>
      </c>
    </row>
    <row r="530" spans="1:62" x14ac:dyDescent="0.35">
      <c r="A530" s="3"/>
      <c r="B530" s="3"/>
      <c r="C530" s="3"/>
      <c r="D530" s="3"/>
      <c r="E530" s="3"/>
      <c r="F530" s="3"/>
      <c r="G530" s="3"/>
      <c r="H530" s="3"/>
      <c r="I530" s="11"/>
      <c r="J530" s="11"/>
      <c r="K530" s="1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11"/>
      <c r="AE530" s="11"/>
      <c r="AF530" s="3"/>
      <c r="AG530" s="3"/>
      <c r="AH530" s="3"/>
      <c r="AI530" s="3"/>
      <c r="AJ530" s="3"/>
      <c r="AK530" s="3"/>
      <c r="AL530" s="3"/>
      <c r="AM530" s="3"/>
      <c r="AN530" s="4" t="b">
        <f>COUNTIF(资产分类!B:B,以前年度!A530)=1</f>
        <v>0</v>
      </c>
      <c r="AO530" s="4" t="b">
        <f>COUNTIF(单位编码!C:C,H530)=1</f>
        <v>0</v>
      </c>
      <c r="AP530" s="4" t="e">
        <f t="shared" si="87"/>
        <v>#VALUE!</v>
      </c>
      <c r="AQ530" s="4" t="b">
        <f>COUNTIF(业务范围!B:B,以前年度!L530)=1</f>
        <v>0</v>
      </c>
      <c r="AR530" s="4" t="b">
        <f>COUNTIF(成本中心!B:B,以前年度!M530)=1</f>
        <v>0</v>
      </c>
      <c r="AS530" s="4" t="b">
        <f>COUNTIF(成本中心!B:B,以前年度!N530)=1</f>
        <v>0</v>
      </c>
      <c r="AT530" s="4" t="b">
        <f>COUNTIF(资产状态!B:B,Q530)=1</f>
        <v>0</v>
      </c>
      <c r="AU530" s="4" t="b">
        <f>COUNTIF(资产增加、减少方式!B:C,以前年度!R530)=1</f>
        <v>0</v>
      </c>
      <c r="AV530" s="4" t="b">
        <f t="shared" si="88"/>
        <v>1</v>
      </c>
      <c r="AW530" s="4" t="b">
        <f>COUNTIF(折旧码!B:B,以前年度!X530)=1</f>
        <v>0</v>
      </c>
      <c r="AX530" s="5" t="b">
        <f t="shared" si="89"/>
        <v>0</v>
      </c>
      <c r="AY530" s="59" t="e">
        <f>IF(((2015-LEFT(AD530,4))*12+12-MID(AD530,5,2)+1)/(Z530*12+AB530)&gt;1,AF530*(1-VLOOKUP(X530,折旧码!B:D,3,FALSE)),AF530*(1-VLOOKUP(X530,折旧码!B:D,3,FALSE))*((2015-LEFT(AD530,4))*12+12-MID(AD530,5,2)+1)/(Z530*12+AB530))</f>
        <v>#VALUE!</v>
      </c>
      <c r="AZ530" s="60" t="e">
        <f t="shared" si="90"/>
        <v>#VALUE!</v>
      </c>
      <c r="BA530" s="5" t="e">
        <f>IF(((2015-LEFT(AD530,4))*12+12-MID(AD530,5,2)+1)/(Z530*12+AB530)&gt;1,0, AF530*(1-VLOOKUP(X530,折旧码!B:D,3,FALSE))*(12/(Z530*12+AB530)))</f>
        <v>#VALUE!</v>
      </c>
      <c r="BB530" s="2" t="e">
        <f t="shared" si="91"/>
        <v>#VALUE!</v>
      </c>
      <c r="BC530" s="2">
        <f t="shared" si="92"/>
        <v>0</v>
      </c>
      <c r="BD530" s="2" t="e">
        <f t="shared" si="93"/>
        <v>#VALUE!</v>
      </c>
      <c r="BE530" s="4" t="e">
        <f t="shared" si="94"/>
        <v>#VALUE!</v>
      </c>
      <c r="BF530" s="56" t="e">
        <f t="shared" si="95"/>
        <v>#VALUE!</v>
      </c>
      <c r="BG530" s="56" t="e">
        <f>IF(BE530="否",0,AF530*(1-VLOOKUP(X530,折旧码!B:D,3,FALSE))/BC530)</f>
        <v>#VALUE!</v>
      </c>
      <c r="BH530" s="56" t="e">
        <f t="shared" si="96"/>
        <v>#VALUE!</v>
      </c>
      <c r="BI530" s="4" t="e">
        <f>IF(OR(BE530="否",BC530&lt;=BD530),ROUND(AF530-ABS(AG530)-ABS(AI530)-AF530*VLOOKUP(X530,折旧码!B:D,3,FALSE),2)=0,ROUND(AF530-ABS(AG530)-ABS(AI530)-AF530*VLOOKUP(X530,折旧码!B:D,3,FALSE),2)&lt;&gt;0)</f>
        <v>#VALUE!</v>
      </c>
      <c r="BJ530" s="4" t="e">
        <f>ROUND(AF530-ABS(AG530)-ABS(AI530)-AF530*VLOOKUP(X530,折旧码!B:D,3,FALSE),2)</f>
        <v>#N/A</v>
      </c>
    </row>
    <row r="531" spans="1:62" x14ac:dyDescent="0.35">
      <c r="A531" s="3"/>
      <c r="B531" s="3"/>
      <c r="C531" s="3"/>
      <c r="D531" s="3"/>
      <c r="E531" s="3"/>
      <c r="F531" s="3"/>
      <c r="G531" s="3"/>
      <c r="H531" s="3"/>
      <c r="I531" s="11"/>
      <c r="J531" s="11"/>
      <c r="K531" s="1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11"/>
      <c r="AE531" s="11"/>
      <c r="AF531" s="3"/>
      <c r="AG531" s="3"/>
      <c r="AH531" s="3"/>
      <c r="AI531" s="3"/>
      <c r="AJ531" s="3"/>
      <c r="AK531" s="3"/>
      <c r="AL531" s="3"/>
      <c r="AM531" s="3"/>
      <c r="AN531" s="4" t="b">
        <f>COUNTIF(资产分类!B:B,以前年度!A531)=1</f>
        <v>0</v>
      </c>
      <c r="AO531" s="4" t="b">
        <f>COUNTIF(单位编码!C:C,H531)=1</f>
        <v>0</v>
      </c>
      <c r="AP531" s="4" t="e">
        <f t="shared" si="87"/>
        <v>#VALUE!</v>
      </c>
      <c r="AQ531" s="4" t="b">
        <f>COUNTIF(业务范围!B:B,以前年度!L531)=1</f>
        <v>0</v>
      </c>
      <c r="AR531" s="4" t="b">
        <f>COUNTIF(成本中心!B:B,以前年度!M531)=1</f>
        <v>0</v>
      </c>
      <c r="AS531" s="4" t="b">
        <f>COUNTIF(成本中心!B:B,以前年度!N531)=1</f>
        <v>0</v>
      </c>
      <c r="AT531" s="4" t="b">
        <f>COUNTIF(资产状态!B:B,Q531)=1</f>
        <v>0</v>
      </c>
      <c r="AU531" s="4" t="b">
        <f>COUNTIF(资产增加、减少方式!B:C,以前年度!R531)=1</f>
        <v>0</v>
      </c>
      <c r="AV531" s="4" t="b">
        <f t="shared" si="88"/>
        <v>1</v>
      </c>
      <c r="AW531" s="4" t="b">
        <f>COUNTIF(折旧码!B:B,以前年度!X531)=1</f>
        <v>0</v>
      </c>
      <c r="AX531" s="5" t="b">
        <f t="shared" si="89"/>
        <v>0</v>
      </c>
      <c r="AY531" s="59" t="e">
        <f>IF(((2015-LEFT(AD531,4))*12+12-MID(AD531,5,2)+1)/(Z531*12+AB531)&gt;1,AF531*(1-VLOOKUP(X531,折旧码!B:D,3,FALSE)),AF531*(1-VLOOKUP(X531,折旧码!B:D,3,FALSE))*((2015-LEFT(AD531,4))*12+12-MID(AD531,5,2)+1)/(Z531*12+AB531))</f>
        <v>#VALUE!</v>
      </c>
      <c r="AZ531" s="60" t="e">
        <f t="shared" si="90"/>
        <v>#VALUE!</v>
      </c>
      <c r="BA531" s="5" t="e">
        <f>IF(((2015-LEFT(AD531,4))*12+12-MID(AD531,5,2)+1)/(Z531*12+AB531)&gt;1,0, AF531*(1-VLOOKUP(X531,折旧码!B:D,3,FALSE))*(12/(Z531*12+AB531)))</f>
        <v>#VALUE!</v>
      </c>
      <c r="BB531" s="2" t="e">
        <f t="shared" si="91"/>
        <v>#VALUE!</v>
      </c>
      <c r="BC531" s="2">
        <f t="shared" si="92"/>
        <v>0</v>
      </c>
      <c r="BD531" s="2" t="e">
        <f t="shared" si="93"/>
        <v>#VALUE!</v>
      </c>
      <c r="BE531" s="4" t="e">
        <f t="shared" si="94"/>
        <v>#VALUE!</v>
      </c>
      <c r="BF531" s="56" t="e">
        <f t="shared" si="95"/>
        <v>#VALUE!</v>
      </c>
      <c r="BG531" s="56" t="e">
        <f>IF(BE531="否",0,AF531*(1-VLOOKUP(X531,折旧码!B:D,3,FALSE))/BC531)</f>
        <v>#VALUE!</v>
      </c>
      <c r="BH531" s="56" t="e">
        <f t="shared" si="96"/>
        <v>#VALUE!</v>
      </c>
      <c r="BI531" s="4" t="e">
        <f>IF(OR(BE531="否",BC531&lt;=BD531),ROUND(AF531-ABS(AG531)-ABS(AI531)-AF531*VLOOKUP(X531,折旧码!B:D,3,FALSE),2)=0,ROUND(AF531-ABS(AG531)-ABS(AI531)-AF531*VLOOKUP(X531,折旧码!B:D,3,FALSE),2)&lt;&gt;0)</f>
        <v>#VALUE!</v>
      </c>
      <c r="BJ531" s="4" t="e">
        <f>ROUND(AF531-ABS(AG531)-ABS(AI531)-AF531*VLOOKUP(X531,折旧码!B:D,3,FALSE),2)</f>
        <v>#N/A</v>
      </c>
    </row>
    <row r="532" spans="1:62" x14ac:dyDescent="0.35">
      <c r="A532" s="3"/>
      <c r="B532" s="3"/>
      <c r="C532" s="3"/>
      <c r="D532" s="3"/>
      <c r="E532" s="3"/>
      <c r="F532" s="3"/>
      <c r="G532" s="3"/>
      <c r="H532" s="3"/>
      <c r="I532" s="11"/>
      <c r="J532" s="11"/>
      <c r="K532" s="1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11"/>
      <c r="AE532" s="11"/>
      <c r="AF532" s="3"/>
      <c r="AG532" s="3"/>
      <c r="AH532" s="3"/>
      <c r="AI532" s="3"/>
      <c r="AJ532" s="3"/>
      <c r="AK532" s="3"/>
      <c r="AL532" s="3"/>
      <c r="AM532" s="3"/>
      <c r="AN532" s="4" t="b">
        <f>COUNTIF(资产分类!B:B,以前年度!A532)=1</f>
        <v>0</v>
      </c>
      <c r="AO532" s="4" t="b">
        <f>COUNTIF(单位编码!C:C,H532)=1</f>
        <v>0</v>
      </c>
      <c r="AP532" s="4" t="e">
        <f t="shared" si="87"/>
        <v>#VALUE!</v>
      </c>
      <c r="AQ532" s="4" t="b">
        <f>COUNTIF(业务范围!B:B,以前年度!L532)=1</f>
        <v>0</v>
      </c>
      <c r="AR532" s="4" t="b">
        <f>COUNTIF(成本中心!B:B,以前年度!M532)=1</f>
        <v>0</v>
      </c>
      <c r="AS532" s="4" t="b">
        <f>COUNTIF(成本中心!B:B,以前年度!N532)=1</f>
        <v>0</v>
      </c>
      <c r="AT532" s="4" t="b">
        <f>COUNTIF(资产状态!B:B,Q532)=1</f>
        <v>0</v>
      </c>
      <c r="AU532" s="4" t="b">
        <f>COUNTIF(资产增加、减少方式!B:C,以前年度!R532)=1</f>
        <v>0</v>
      </c>
      <c r="AV532" s="4" t="b">
        <f t="shared" si="88"/>
        <v>1</v>
      </c>
      <c r="AW532" s="4" t="b">
        <f>COUNTIF(折旧码!B:B,以前年度!X532)=1</f>
        <v>0</v>
      </c>
      <c r="AX532" s="5" t="b">
        <f t="shared" si="89"/>
        <v>0</v>
      </c>
      <c r="AY532" s="59" t="e">
        <f>IF(((2015-LEFT(AD532,4))*12+12-MID(AD532,5,2)+1)/(Z532*12+AB532)&gt;1,AF532*(1-VLOOKUP(X532,折旧码!B:D,3,FALSE)),AF532*(1-VLOOKUP(X532,折旧码!B:D,3,FALSE))*((2015-LEFT(AD532,4))*12+12-MID(AD532,5,2)+1)/(Z532*12+AB532))</f>
        <v>#VALUE!</v>
      </c>
      <c r="AZ532" s="60" t="e">
        <f t="shared" si="90"/>
        <v>#VALUE!</v>
      </c>
      <c r="BA532" s="5" t="e">
        <f>IF(((2015-LEFT(AD532,4))*12+12-MID(AD532,5,2)+1)/(Z532*12+AB532)&gt;1,0, AF532*(1-VLOOKUP(X532,折旧码!B:D,3,FALSE))*(12/(Z532*12+AB532)))</f>
        <v>#VALUE!</v>
      </c>
      <c r="BB532" s="2" t="e">
        <f t="shared" si="91"/>
        <v>#VALUE!</v>
      </c>
      <c r="BC532" s="2">
        <f t="shared" si="92"/>
        <v>0</v>
      </c>
      <c r="BD532" s="2" t="e">
        <f t="shared" si="93"/>
        <v>#VALUE!</v>
      </c>
      <c r="BE532" s="4" t="e">
        <f t="shared" si="94"/>
        <v>#VALUE!</v>
      </c>
      <c r="BF532" s="56" t="e">
        <f t="shared" si="95"/>
        <v>#VALUE!</v>
      </c>
      <c r="BG532" s="56" t="e">
        <f>IF(BE532="否",0,AF532*(1-VLOOKUP(X532,折旧码!B:D,3,FALSE))/BC532)</f>
        <v>#VALUE!</v>
      </c>
      <c r="BH532" s="56" t="e">
        <f t="shared" si="96"/>
        <v>#VALUE!</v>
      </c>
      <c r="BI532" s="4" t="e">
        <f>IF(OR(BE532="否",BC532&lt;=BD532),ROUND(AF532-ABS(AG532)-ABS(AI532)-AF532*VLOOKUP(X532,折旧码!B:D,3,FALSE),2)=0,ROUND(AF532-ABS(AG532)-ABS(AI532)-AF532*VLOOKUP(X532,折旧码!B:D,3,FALSE),2)&lt;&gt;0)</f>
        <v>#VALUE!</v>
      </c>
      <c r="BJ532" s="4" t="e">
        <f>ROUND(AF532-ABS(AG532)-ABS(AI532)-AF532*VLOOKUP(X532,折旧码!B:D,3,FALSE),2)</f>
        <v>#N/A</v>
      </c>
    </row>
    <row r="533" spans="1:62" x14ac:dyDescent="0.35">
      <c r="A533" s="3"/>
      <c r="B533" s="3"/>
      <c r="C533" s="3"/>
      <c r="D533" s="3"/>
      <c r="E533" s="3"/>
      <c r="F533" s="3"/>
      <c r="G533" s="3"/>
      <c r="H533" s="3"/>
      <c r="I533" s="11"/>
      <c r="J533" s="11"/>
      <c r="K533" s="1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11"/>
      <c r="AE533" s="11"/>
      <c r="AF533" s="3"/>
      <c r="AG533" s="3"/>
      <c r="AH533" s="3"/>
      <c r="AI533" s="3"/>
      <c r="AJ533" s="3"/>
      <c r="AK533" s="3"/>
      <c r="AL533" s="3"/>
      <c r="AM533" s="3"/>
      <c r="AN533" s="4" t="b">
        <f>COUNTIF(资产分类!B:B,以前年度!A533)=1</f>
        <v>0</v>
      </c>
      <c r="AO533" s="4" t="b">
        <f>COUNTIF(单位编码!C:C,H533)=1</f>
        <v>0</v>
      </c>
      <c r="AP533" s="4" t="e">
        <f t="shared" si="87"/>
        <v>#VALUE!</v>
      </c>
      <c r="AQ533" s="4" t="b">
        <f>COUNTIF(业务范围!B:B,以前年度!L533)=1</f>
        <v>0</v>
      </c>
      <c r="AR533" s="4" t="b">
        <f>COUNTIF(成本中心!B:B,以前年度!M533)=1</f>
        <v>0</v>
      </c>
      <c r="AS533" s="4" t="b">
        <f>COUNTIF(成本中心!B:B,以前年度!N533)=1</f>
        <v>0</v>
      </c>
      <c r="AT533" s="4" t="b">
        <f>COUNTIF(资产状态!B:B,Q533)=1</f>
        <v>0</v>
      </c>
      <c r="AU533" s="4" t="b">
        <f>COUNTIF(资产增加、减少方式!B:C,以前年度!R533)=1</f>
        <v>0</v>
      </c>
      <c r="AV533" s="4" t="b">
        <f t="shared" si="88"/>
        <v>1</v>
      </c>
      <c r="AW533" s="4" t="b">
        <f>COUNTIF(折旧码!B:B,以前年度!X533)=1</f>
        <v>0</v>
      </c>
      <c r="AX533" s="5" t="b">
        <f t="shared" si="89"/>
        <v>0</v>
      </c>
      <c r="AY533" s="59" t="e">
        <f>IF(((2015-LEFT(AD533,4))*12+12-MID(AD533,5,2)+1)/(Z533*12+AB533)&gt;1,AF533*(1-VLOOKUP(X533,折旧码!B:D,3,FALSE)),AF533*(1-VLOOKUP(X533,折旧码!B:D,3,FALSE))*((2015-LEFT(AD533,4))*12+12-MID(AD533,5,2)+1)/(Z533*12+AB533))</f>
        <v>#VALUE!</v>
      </c>
      <c r="AZ533" s="60" t="e">
        <f t="shared" si="90"/>
        <v>#VALUE!</v>
      </c>
      <c r="BA533" s="5" t="e">
        <f>IF(((2015-LEFT(AD533,4))*12+12-MID(AD533,5,2)+1)/(Z533*12+AB533)&gt;1,0, AF533*(1-VLOOKUP(X533,折旧码!B:D,3,FALSE))*(12/(Z533*12+AB533)))</f>
        <v>#VALUE!</v>
      </c>
      <c r="BB533" s="2" t="e">
        <f t="shared" si="91"/>
        <v>#VALUE!</v>
      </c>
      <c r="BC533" s="2">
        <f t="shared" si="92"/>
        <v>0</v>
      </c>
      <c r="BD533" s="2" t="e">
        <f t="shared" si="93"/>
        <v>#VALUE!</v>
      </c>
      <c r="BE533" s="4" t="e">
        <f t="shared" si="94"/>
        <v>#VALUE!</v>
      </c>
      <c r="BF533" s="56" t="e">
        <f t="shared" si="95"/>
        <v>#VALUE!</v>
      </c>
      <c r="BG533" s="56" t="e">
        <f>IF(BE533="否",0,AF533*(1-VLOOKUP(X533,折旧码!B:D,3,FALSE))/BC533)</f>
        <v>#VALUE!</v>
      </c>
      <c r="BH533" s="56" t="e">
        <f t="shared" si="96"/>
        <v>#VALUE!</v>
      </c>
      <c r="BI533" s="4" t="e">
        <f>IF(OR(BE533="否",BC533&lt;=BD533),ROUND(AF533-ABS(AG533)-ABS(AI533)-AF533*VLOOKUP(X533,折旧码!B:D,3,FALSE),2)=0,ROUND(AF533-ABS(AG533)-ABS(AI533)-AF533*VLOOKUP(X533,折旧码!B:D,3,FALSE),2)&lt;&gt;0)</f>
        <v>#VALUE!</v>
      </c>
      <c r="BJ533" s="4" t="e">
        <f>ROUND(AF533-ABS(AG533)-ABS(AI533)-AF533*VLOOKUP(X533,折旧码!B:D,3,FALSE),2)</f>
        <v>#N/A</v>
      </c>
    </row>
    <row r="534" spans="1:62" x14ac:dyDescent="0.35">
      <c r="A534" s="3"/>
      <c r="B534" s="3"/>
      <c r="C534" s="3"/>
      <c r="D534" s="3"/>
      <c r="E534" s="3"/>
      <c r="F534" s="3"/>
      <c r="G534" s="3"/>
      <c r="H534" s="3"/>
      <c r="I534" s="11"/>
      <c r="J534" s="11"/>
      <c r="K534" s="1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11"/>
      <c r="AE534" s="11"/>
      <c r="AF534" s="3"/>
      <c r="AG534" s="3"/>
      <c r="AH534" s="3"/>
      <c r="AI534" s="3"/>
      <c r="AJ534" s="3"/>
      <c r="AK534" s="3"/>
      <c r="AL534" s="3"/>
      <c r="AM534" s="3"/>
      <c r="AN534" s="4" t="b">
        <f>COUNTIF(资产分类!B:B,以前年度!A534)=1</f>
        <v>0</v>
      </c>
      <c r="AO534" s="4" t="b">
        <f>COUNTIF(单位编码!C:C,H534)=1</f>
        <v>0</v>
      </c>
      <c r="AP534" s="4" t="e">
        <f t="shared" si="87"/>
        <v>#VALUE!</v>
      </c>
      <c r="AQ534" s="4" t="b">
        <f>COUNTIF(业务范围!B:B,以前年度!L534)=1</f>
        <v>0</v>
      </c>
      <c r="AR534" s="4" t="b">
        <f>COUNTIF(成本中心!B:B,以前年度!M534)=1</f>
        <v>0</v>
      </c>
      <c r="AS534" s="4" t="b">
        <f>COUNTIF(成本中心!B:B,以前年度!N534)=1</f>
        <v>0</v>
      </c>
      <c r="AT534" s="4" t="b">
        <f>COUNTIF(资产状态!B:B,Q534)=1</f>
        <v>0</v>
      </c>
      <c r="AU534" s="4" t="b">
        <f>COUNTIF(资产增加、减少方式!B:C,以前年度!R534)=1</f>
        <v>0</v>
      </c>
      <c r="AV534" s="4" t="b">
        <f t="shared" si="88"/>
        <v>1</v>
      </c>
      <c r="AW534" s="4" t="b">
        <f>COUNTIF(折旧码!B:B,以前年度!X534)=1</f>
        <v>0</v>
      </c>
      <c r="AX534" s="5" t="b">
        <f t="shared" si="89"/>
        <v>0</v>
      </c>
      <c r="AY534" s="59" t="e">
        <f>IF(((2015-LEFT(AD534,4))*12+12-MID(AD534,5,2)+1)/(Z534*12+AB534)&gt;1,AF534*(1-VLOOKUP(X534,折旧码!B:D,3,FALSE)),AF534*(1-VLOOKUP(X534,折旧码!B:D,3,FALSE))*((2015-LEFT(AD534,4))*12+12-MID(AD534,5,2)+1)/(Z534*12+AB534))</f>
        <v>#VALUE!</v>
      </c>
      <c r="AZ534" s="60" t="e">
        <f t="shared" si="90"/>
        <v>#VALUE!</v>
      </c>
      <c r="BA534" s="5" t="e">
        <f>IF(((2015-LEFT(AD534,4))*12+12-MID(AD534,5,2)+1)/(Z534*12+AB534)&gt;1,0, AF534*(1-VLOOKUP(X534,折旧码!B:D,3,FALSE))*(12/(Z534*12+AB534)))</f>
        <v>#VALUE!</v>
      </c>
      <c r="BB534" s="2" t="e">
        <f t="shared" si="91"/>
        <v>#VALUE!</v>
      </c>
      <c r="BC534" s="2">
        <f t="shared" si="92"/>
        <v>0</v>
      </c>
      <c r="BD534" s="2" t="e">
        <f t="shared" si="93"/>
        <v>#VALUE!</v>
      </c>
      <c r="BE534" s="4" t="e">
        <f t="shared" si="94"/>
        <v>#VALUE!</v>
      </c>
      <c r="BF534" s="56" t="e">
        <f t="shared" si="95"/>
        <v>#VALUE!</v>
      </c>
      <c r="BG534" s="56" t="e">
        <f>IF(BE534="否",0,AF534*(1-VLOOKUP(X534,折旧码!B:D,3,FALSE))/BC534)</f>
        <v>#VALUE!</v>
      </c>
      <c r="BH534" s="56" t="e">
        <f t="shared" si="96"/>
        <v>#VALUE!</v>
      </c>
      <c r="BI534" s="4" t="e">
        <f>IF(OR(BE534="否",BC534&lt;=BD534),ROUND(AF534-ABS(AG534)-ABS(AI534)-AF534*VLOOKUP(X534,折旧码!B:D,3,FALSE),2)=0,ROUND(AF534-ABS(AG534)-ABS(AI534)-AF534*VLOOKUP(X534,折旧码!B:D,3,FALSE),2)&lt;&gt;0)</f>
        <v>#VALUE!</v>
      </c>
      <c r="BJ534" s="4" t="e">
        <f>ROUND(AF534-ABS(AG534)-ABS(AI534)-AF534*VLOOKUP(X534,折旧码!B:D,3,FALSE),2)</f>
        <v>#N/A</v>
      </c>
    </row>
    <row r="535" spans="1:62" x14ac:dyDescent="0.35">
      <c r="A535" s="3"/>
      <c r="B535" s="3"/>
      <c r="C535" s="3"/>
      <c r="D535" s="3"/>
      <c r="E535" s="3"/>
      <c r="F535" s="3"/>
      <c r="G535" s="3"/>
      <c r="H535" s="3"/>
      <c r="I535" s="11"/>
      <c r="J535" s="11"/>
      <c r="K535" s="1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11"/>
      <c r="AE535" s="11"/>
      <c r="AF535" s="3"/>
      <c r="AG535" s="3"/>
      <c r="AH535" s="3"/>
      <c r="AI535" s="3"/>
      <c r="AJ535" s="3"/>
      <c r="AK535" s="3"/>
      <c r="AL535" s="3"/>
      <c r="AM535" s="3"/>
      <c r="AN535" s="4" t="b">
        <f>COUNTIF(资产分类!B:B,以前年度!A535)=1</f>
        <v>0</v>
      </c>
      <c r="AO535" s="4" t="b">
        <f>COUNTIF(单位编码!C:C,H535)=1</f>
        <v>0</v>
      </c>
      <c r="AP535" s="4" t="e">
        <f t="shared" si="87"/>
        <v>#VALUE!</v>
      </c>
      <c r="AQ535" s="4" t="b">
        <f>COUNTIF(业务范围!B:B,以前年度!L535)=1</f>
        <v>0</v>
      </c>
      <c r="AR535" s="4" t="b">
        <f>COUNTIF(成本中心!B:B,以前年度!M535)=1</f>
        <v>0</v>
      </c>
      <c r="AS535" s="4" t="b">
        <f>COUNTIF(成本中心!B:B,以前年度!N535)=1</f>
        <v>0</v>
      </c>
      <c r="AT535" s="4" t="b">
        <f>COUNTIF(资产状态!B:B,Q535)=1</f>
        <v>0</v>
      </c>
      <c r="AU535" s="4" t="b">
        <f>COUNTIF(资产增加、减少方式!B:C,以前年度!R535)=1</f>
        <v>0</v>
      </c>
      <c r="AV535" s="4" t="b">
        <f t="shared" si="88"/>
        <v>1</v>
      </c>
      <c r="AW535" s="4" t="b">
        <f>COUNTIF(折旧码!B:B,以前年度!X535)=1</f>
        <v>0</v>
      </c>
      <c r="AX535" s="5" t="b">
        <f t="shared" si="89"/>
        <v>0</v>
      </c>
      <c r="AY535" s="59" t="e">
        <f>IF(((2015-LEFT(AD535,4))*12+12-MID(AD535,5,2)+1)/(Z535*12+AB535)&gt;1,AF535*(1-VLOOKUP(X535,折旧码!B:D,3,FALSE)),AF535*(1-VLOOKUP(X535,折旧码!B:D,3,FALSE))*((2015-LEFT(AD535,4))*12+12-MID(AD535,5,2)+1)/(Z535*12+AB535))</f>
        <v>#VALUE!</v>
      </c>
      <c r="AZ535" s="60" t="e">
        <f t="shared" si="90"/>
        <v>#VALUE!</v>
      </c>
      <c r="BA535" s="5" t="e">
        <f>IF(((2015-LEFT(AD535,4))*12+12-MID(AD535,5,2)+1)/(Z535*12+AB535)&gt;1,0, AF535*(1-VLOOKUP(X535,折旧码!B:D,3,FALSE))*(12/(Z535*12+AB535)))</f>
        <v>#VALUE!</v>
      </c>
      <c r="BB535" s="2" t="e">
        <f t="shared" si="91"/>
        <v>#VALUE!</v>
      </c>
      <c r="BC535" s="2">
        <f t="shared" si="92"/>
        <v>0</v>
      </c>
      <c r="BD535" s="2" t="e">
        <f t="shared" si="93"/>
        <v>#VALUE!</v>
      </c>
      <c r="BE535" s="4" t="e">
        <f t="shared" si="94"/>
        <v>#VALUE!</v>
      </c>
      <c r="BF535" s="56" t="e">
        <f t="shared" si="95"/>
        <v>#VALUE!</v>
      </c>
      <c r="BG535" s="56" t="e">
        <f>IF(BE535="否",0,AF535*(1-VLOOKUP(X535,折旧码!B:D,3,FALSE))/BC535)</f>
        <v>#VALUE!</v>
      </c>
      <c r="BH535" s="56" t="e">
        <f t="shared" si="96"/>
        <v>#VALUE!</v>
      </c>
      <c r="BI535" s="4" t="e">
        <f>IF(OR(BE535="否",BC535&lt;=BD535),ROUND(AF535-ABS(AG535)-ABS(AI535)-AF535*VLOOKUP(X535,折旧码!B:D,3,FALSE),2)=0,ROUND(AF535-ABS(AG535)-ABS(AI535)-AF535*VLOOKUP(X535,折旧码!B:D,3,FALSE),2)&lt;&gt;0)</f>
        <v>#VALUE!</v>
      </c>
      <c r="BJ535" s="4" t="e">
        <f>ROUND(AF535-ABS(AG535)-ABS(AI535)-AF535*VLOOKUP(X535,折旧码!B:D,3,FALSE),2)</f>
        <v>#N/A</v>
      </c>
    </row>
    <row r="536" spans="1:62" x14ac:dyDescent="0.35">
      <c r="A536" s="3"/>
      <c r="B536" s="3"/>
      <c r="C536" s="3"/>
      <c r="D536" s="3"/>
      <c r="E536" s="3"/>
      <c r="F536" s="3"/>
      <c r="G536" s="3"/>
      <c r="H536" s="3"/>
      <c r="I536" s="11"/>
      <c r="J536" s="11"/>
      <c r="K536" s="1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11"/>
      <c r="AE536" s="11"/>
      <c r="AF536" s="3"/>
      <c r="AG536" s="3"/>
      <c r="AH536" s="3"/>
      <c r="AI536" s="3"/>
      <c r="AJ536" s="3"/>
      <c r="AK536" s="3"/>
      <c r="AL536" s="3"/>
      <c r="AM536" s="3"/>
      <c r="AN536" s="4" t="b">
        <f>COUNTIF(资产分类!B:B,以前年度!A536)=1</f>
        <v>0</v>
      </c>
      <c r="AO536" s="4" t="b">
        <f>COUNTIF(单位编码!C:C,H536)=1</f>
        <v>0</v>
      </c>
      <c r="AP536" s="4" t="e">
        <f t="shared" si="87"/>
        <v>#VALUE!</v>
      </c>
      <c r="AQ536" s="4" t="b">
        <f>COUNTIF(业务范围!B:B,以前年度!L536)=1</f>
        <v>0</v>
      </c>
      <c r="AR536" s="4" t="b">
        <f>COUNTIF(成本中心!B:B,以前年度!M536)=1</f>
        <v>0</v>
      </c>
      <c r="AS536" s="4" t="b">
        <f>COUNTIF(成本中心!B:B,以前年度!N536)=1</f>
        <v>0</v>
      </c>
      <c r="AT536" s="4" t="b">
        <f>COUNTIF(资产状态!B:B,Q536)=1</f>
        <v>0</v>
      </c>
      <c r="AU536" s="4" t="b">
        <f>COUNTIF(资产增加、减少方式!B:C,以前年度!R536)=1</f>
        <v>0</v>
      </c>
      <c r="AV536" s="4" t="b">
        <f t="shared" si="88"/>
        <v>1</v>
      </c>
      <c r="AW536" s="4" t="b">
        <f>COUNTIF(折旧码!B:B,以前年度!X536)=1</f>
        <v>0</v>
      </c>
      <c r="AX536" s="5" t="b">
        <f t="shared" si="89"/>
        <v>0</v>
      </c>
      <c r="AY536" s="59" t="e">
        <f>IF(((2015-LEFT(AD536,4))*12+12-MID(AD536,5,2)+1)/(Z536*12+AB536)&gt;1,AF536*(1-VLOOKUP(X536,折旧码!B:D,3,FALSE)),AF536*(1-VLOOKUP(X536,折旧码!B:D,3,FALSE))*((2015-LEFT(AD536,4))*12+12-MID(AD536,5,2)+1)/(Z536*12+AB536))</f>
        <v>#VALUE!</v>
      </c>
      <c r="AZ536" s="60" t="e">
        <f t="shared" si="90"/>
        <v>#VALUE!</v>
      </c>
      <c r="BA536" s="5" t="e">
        <f>IF(((2015-LEFT(AD536,4))*12+12-MID(AD536,5,2)+1)/(Z536*12+AB536)&gt;1,0, AF536*(1-VLOOKUP(X536,折旧码!B:D,3,FALSE))*(12/(Z536*12+AB536)))</f>
        <v>#VALUE!</v>
      </c>
      <c r="BB536" s="2" t="e">
        <f t="shared" si="91"/>
        <v>#VALUE!</v>
      </c>
      <c r="BC536" s="2">
        <f t="shared" si="92"/>
        <v>0</v>
      </c>
      <c r="BD536" s="2" t="e">
        <f t="shared" si="93"/>
        <v>#VALUE!</v>
      </c>
      <c r="BE536" s="4" t="e">
        <f t="shared" si="94"/>
        <v>#VALUE!</v>
      </c>
      <c r="BF536" s="56" t="e">
        <f t="shared" si="95"/>
        <v>#VALUE!</v>
      </c>
      <c r="BG536" s="56" t="e">
        <f>IF(BE536="否",0,AF536*(1-VLOOKUP(X536,折旧码!B:D,3,FALSE))/BC536)</f>
        <v>#VALUE!</v>
      </c>
      <c r="BH536" s="56" t="e">
        <f t="shared" si="96"/>
        <v>#VALUE!</v>
      </c>
      <c r="BI536" s="4" t="e">
        <f>IF(OR(BE536="否",BC536&lt;=BD536),ROUND(AF536-ABS(AG536)-ABS(AI536)-AF536*VLOOKUP(X536,折旧码!B:D,3,FALSE),2)=0,ROUND(AF536-ABS(AG536)-ABS(AI536)-AF536*VLOOKUP(X536,折旧码!B:D,3,FALSE),2)&lt;&gt;0)</f>
        <v>#VALUE!</v>
      </c>
      <c r="BJ536" s="4" t="e">
        <f>ROUND(AF536-ABS(AG536)-ABS(AI536)-AF536*VLOOKUP(X536,折旧码!B:D,3,FALSE),2)</f>
        <v>#N/A</v>
      </c>
    </row>
    <row r="537" spans="1:62" x14ac:dyDescent="0.35">
      <c r="A537" s="3"/>
      <c r="B537" s="3"/>
      <c r="C537" s="3"/>
      <c r="D537" s="3"/>
      <c r="E537" s="3"/>
      <c r="F537" s="3"/>
      <c r="G537" s="3"/>
      <c r="H537" s="3"/>
      <c r="I537" s="11"/>
      <c r="J537" s="11"/>
      <c r="K537" s="1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11"/>
      <c r="AE537" s="11"/>
      <c r="AF537" s="3"/>
      <c r="AG537" s="3"/>
      <c r="AH537" s="3"/>
      <c r="AI537" s="3"/>
      <c r="AJ537" s="3"/>
      <c r="AK537" s="3"/>
      <c r="AL537" s="3"/>
      <c r="AM537" s="3"/>
      <c r="AN537" s="4" t="b">
        <f>COUNTIF(资产分类!B:B,以前年度!A537)=1</f>
        <v>0</v>
      </c>
      <c r="AO537" s="4" t="b">
        <f>COUNTIF(单位编码!C:C,H537)=1</f>
        <v>0</v>
      </c>
      <c r="AP537" s="4" t="e">
        <f t="shared" si="87"/>
        <v>#VALUE!</v>
      </c>
      <c r="AQ537" s="4" t="b">
        <f>COUNTIF(业务范围!B:B,以前年度!L537)=1</f>
        <v>0</v>
      </c>
      <c r="AR537" s="4" t="b">
        <f>COUNTIF(成本中心!B:B,以前年度!M537)=1</f>
        <v>0</v>
      </c>
      <c r="AS537" s="4" t="b">
        <f>COUNTIF(成本中心!B:B,以前年度!N537)=1</f>
        <v>0</v>
      </c>
      <c r="AT537" s="4" t="b">
        <f>COUNTIF(资产状态!B:B,Q537)=1</f>
        <v>0</v>
      </c>
      <c r="AU537" s="4" t="b">
        <f>COUNTIF(资产增加、减少方式!B:C,以前年度!R537)=1</f>
        <v>0</v>
      </c>
      <c r="AV537" s="4" t="b">
        <f t="shared" si="88"/>
        <v>1</v>
      </c>
      <c r="AW537" s="4" t="b">
        <f>COUNTIF(折旧码!B:B,以前年度!X537)=1</f>
        <v>0</v>
      </c>
      <c r="AX537" s="5" t="b">
        <f t="shared" si="89"/>
        <v>0</v>
      </c>
      <c r="AY537" s="59" t="e">
        <f>IF(((2015-LEFT(AD537,4))*12+12-MID(AD537,5,2)+1)/(Z537*12+AB537)&gt;1,AF537*(1-VLOOKUP(X537,折旧码!B:D,3,FALSE)),AF537*(1-VLOOKUP(X537,折旧码!B:D,3,FALSE))*((2015-LEFT(AD537,4))*12+12-MID(AD537,5,2)+1)/(Z537*12+AB537))</f>
        <v>#VALUE!</v>
      </c>
      <c r="AZ537" s="60" t="e">
        <f t="shared" si="90"/>
        <v>#VALUE!</v>
      </c>
      <c r="BA537" s="5" t="e">
        <f>IF(((2015-LEFT(AD537,4))*12+12-MID(AD537,5,2)+1)/(Z537*12+AB537)&gt;1,0, AF537*(1-VLOOKUP(X537,折旧码!B:D,3,FALSE))*(12/(Z537*12+AB537)))</f>
        <v>#VALUE!</v>
      </c>
      <c r="BB537" s="2" t="e">
        <f t="shared" si="91"/>
        <v>#VALUE!</v>
      </c>
      <c r="BC537" s="2">
        <f t="shared" si="92"/>
        <v>0</v>
      </c>
      <c r="BD537" s="2" t="e">
        <f t="shared" si="93"/>
        <v>#VALUE!</v>
      </c>
      <c r="BE537" s="4" t="e">
        <f t="shared" si="94"/>
        <v>#VALUE!</v>
      </c>
      <c r="BF537" s="56" t="e">
        <f t="shared" si="95"/>
        <v>#VALUE!</v>
      </c>
      <c r="BG537" s="56" t="e">
        <f>IF(BE537="否",0,AF537*(1-VLOOKUP(X537,折旧码!B:D,3,FALSE))/BC537)</f>
        <v>#VALUE!</v>
      </c>
      <c r="BH537" s="56" t="e">
        <f t="shared" si="96"/>
        <v>#VALUE!</v>
      </c>
      <c r="BI537" s="4" t="e">
        <f>IF(OR(BE537="否",BC537&lt;=BD537),ROUND(AF537-ABS(AG537)-ABS(AI537)-AF537*VLOOKUP(X537,折旧码!B:D,3,FALSE),2)=0,ROUND(AF537-ABS(AG537)-ABS(AI537)-AF537*VLOOKUP(X537,折旧码!B:D,3,FALSE),2)&lt;&gt;0)</f>
        <v>#VALUE!</v>
      </c>
      <c r="BJ537" s="4" t="e">
        <f>ROUND(AF537-ABS(AG537)-ABS(AI537)-AF537*VLOOKUP(X537,折旧码!B:D,3,FALSE),2)</f>
        <v>#N/A</v>
      </c>
    </row>
    <row r="538" spans="1:62" x14ac:dyDescent="0.35">
      <c r="A538" s="3"/>
      <c r="B538" s="3"/>
      <c r="C538" s="3"/>
      <c r="D538" s="3"/>
      <c r="E538" s="3"/>
      <c r="F538" s="3"/>
      <c r="G538" s="3"/>
      <c r="H538" s="3"/>
      <c r="I538" s="11"/>
      <c r="J538" s="11"/>
      <c r="K538" s="1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11"/>
      <c r="AE538" s="11"/>
      <c r="AF538" s="3"/>
      <c r="AG538" s="3"/>
      <c r="AH538" s="3"/>
      <c r="AI538" s="3"/>
      <c r="AJ538" s="3"/>
      <c r="AK538" s="3"/>
      <c r="AL538" s="3"/>
      <c r="AM538" s="3"/>
      <c r="AN538" s="4" t="b">
        <f>COUNTIF(资产分类!B:B,以前年度!A538)=1</f>
        <v>0</v>
      </c>
      <c r="AO538" s="4" t="b">
        <f>COUNTIF(单位编码!C:C,H538)=1</f>
        <v>0</v>
      </c>
      <c r="AP538" s="4" t="e">
        <f t="shared" ref="AP538:AP601" si="97">LEFT(J538,4)*1&lt;2016</f>
        <v>#VALUE!</v>
      </c>
      <c r="AQ538" s="4" t="b">
        <f>COUNTIF(业务范围!B:B,以前年度!L538)=1</f>
        <v>0</v>
      </c>
      <c r="AR538" s="4" t="b">
        <f>COUNTIF(成本中心!B:B,以前年度!M538)=1</f>
        <v>0</v>
      </c>
      <c r="AS538" s="4" t="b">
        <f>COUNTIF(成本中心!B:B,以前年度!N538)=1</f>
        <v>0</v>
      </c>
      <c r="AT538" s="4" t="b">
        <f>COUNTIF(资产状态!B:B,Q538)=1</f>
        <v>0</v>
      </c>
      <c r="AU538" s="4" t="b">
        <f>COUNTIF(资产增加、减少方式!B:C,以前年度!R538)=1</f>
        <v>0</v>
      </c>
      <c r="AV538" s="4" t="b">
        <f t="shared" ref="AV538:AV601" si="98">IF(OR(A538="Z1005",A538="Z1004",A538="Z1003"),V538&lt;&gt;"",TRUE)</f>
        <v>1</v>
      </c>
      <c r="AW538" s="4" t="b">
        <f>COUNTIF(折旧码!B:B,以前年度!X538)=1</f>
        <v>0</v>
      </c>
      <c r="AX538" s="5" t="b">
        <f t="shared" si="89"/>
        <v>0</v>
      </c>
      <c r="AY538" s="59" t="e">
        <f>IF(((2015-LEFT(AD538,4))*12+12-MID(AD538,5,2)+1)/(Z538*12+AB538)&gt;1,AF538*(1-VLOOKUP(X538,折旧码!B:D,3,FALSE)),AF538*(1-VLOOKUP(X538,折旧码!B:D,3,FALSE))*((2015-LEFT(AD538,4))*12+12-MID(AD538,5,2)+1)/(Z538*12+AB538))</f>
        <v>#VALUE!</v>
      </c>
      <c r="AZ538" s="60" t="e">
        <f t="shared" si="90"/>
        <v>#VALUE!</v>
      </c>
      <c r="BA538" s="5" t="e">
        <f>IF(((2015-LEFT(AD538,4))*12+12-MID(AD538,5,2)+1)/(Z538*12+AB538)&gt;1,0, AF538*(1-VLOOKUP(X538,折旧码!B:D,3,FALSE))*(12/(Z538*12+AB538)))</f>
        <v>#VALUE!</v>
      </c>
      <c r="BB538" s="2" t="e">
        <f t="shared" si="91"/>
        <v>#VALUE!</v>
      </c>
      <c r="BC538" s="2">
        <f t="shared" si="92"/>
        <v>0</v>
      </c>
      <c r="BD538" s="2" t="e">
        <f t="shared" si="93"/>
        <v>#VALUE!</v>
      </c>
      <c r="BE538" s="4" t="e">
        <f t="shared" si="94"/>
        <v>#VALUE!</v>
      </c>
      <c r="BF538" s="56" t="e">
        <f t="shared" si="95"/>
        <v>#VALUE!</v>
      </c>
      <c r="BG538" s="56" t="e">
        <f>IF(BE538="否",0,AF538*(1-VLOOKUP(X538,折旧码!B:D,3,FALSE))/BC538)</f>
        <v>#VALUE!</v>
      </c>
      <c r="BH538" s="56" t="e">
        <f t="shared" si="96"/>
        <v>#VALUE!</v>
      </c>
      <c r="BI538" s="4" t="e">
        <f>IF(OR(BE538="否",BC538&lt;=BD538),ROUND(AF538-ABS(AG538)-ABS(AI538)-AF538*VLOOKUP(X538,折旧码!B:D,3,FALSE),2)=0,ROUND(AF538-ABS(AG538)-ABS(AI538)-AF538*VLOOKUP(X538,折旧码!B:D,3,FALSE),2)&lt;&gt;0)</f>
        <v>#VALUE!</v>
      </c>
      <c r="BJ538" s="4" t="e">
        <f>ROUND(AF538-ABS(AG538)-ABS(AI538)-AF538*VLOOKUP(X538,折旧码!B:D,3,FALSE),2)</f>
        <v>#N/A</v>
      </c>
    </row>
    <row r="539" spans="1:62" x14ac:dyDescent="0.35">
      <c r="A539" s="3"/>
      <c r="B539" s="3"/>
      <c r="C539" s="3"/>
      <c r="D539" s="3"/>
      <c r="E539" s="3"/>
      <c r="F539" s="3"/>
      <c r="G539" s="3"/>
      <c r="H539" s="3"/>
      <c r="I539" s="11"/>
      <c r="J539" s="11"/>
      <c r="K539" s="1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11"/>
      <c r="AE539" s="11"/>
      <c r="AF539" s="3"/>
      <c r="AG539" s="3"/>
      <c r="AH539" s="3"/>
      <c r="AI539" s="3"/>
      <c r="AJ539" s="3"/>
      <c r="AK539" s="3"/>
      <c r="AL539" s="3"/>
      <c r="AM539" s="3"/>
      <c r="AN539" s="4" t="b">
        <f>COUNTIF(资产分类!B:B,以前年度!A539)=1</f>
        <v>0</v>
      </c>
      <c r="AO539" s="4" t="b">
        <f>COUNTIF(单位编码!C:C,H539)=1</f>
        <v>0</v>
      </c>
      <c r="AP539" s="4" t="e">
        <f t="shared" si="97"/>
        <v>#VALUE!</v>
      </c>
      <c r="AQ539" s="4" t="b">
        <f>COUNTIF(业务范围!B:B,以前年度!L539)=1</f>
        <v>0</v>
      </c>
      <c r="AR539" s="4" t="b">
        <f>COUNTIF(成本中心!B:B,以前年度!M539)=1</f>
        <v>0</v>
      </c>
      <c r="AS539" s="4" t="b">
        <f>COUNTIF(成本中心!B:B,以前年度!N539)=1</f>
        <v>0</v>
      </c>
      <c r="AT539" s="4" t="b">
        <f>COUNTIF(资产状态!B:B,Q539)=1</f>
        <v>0</v>
      </c>
      <c r="AU539" s="4" t="b">
        <f>COUNTIF(资产增加、减少方式!B:C,以前年度!R539)=1</f>
        <v>0</v>
      </c>
      <c r="AV539" s="4" t="b">
        <f t="shared" si="98"/>
        <v>1</v>
      </c>
      <c r="AW539" s="4" t="b">
        <f>COUNTIF(折旧码!B:B,以前年度!X539)=1</f>
        <v>0</v>
      </c>
      <c r="AX539" s="5" t="b">
        <f t="shared" si="89"/>
        <v>0</v>
      </c>
      <c r="AY539" s="59" t="e">
        <f>IF(((2015-LEFT(AD539,4))*12+12-MID(AD539,5,2)+1)/(Z539*12+AB539)&gt;1,AF539*(1-VLOOKUP(X539,折旧码!B:D,3,FALSE)),AF539*(1-VLOOKUP(X539,折旧码!B:D,3,FALSE))*((2015-LEFT(AD539,4))*12+12-MID(AD539,5,2)+1)/(Z539*12+AB539))</f>
        <v>#VALUE!</v>
      </c>
      <c r="AZ539" s="60" t="e">
        <f t="shared" si="90"/>
        <v>#VALUE!</v>
      </c>
      <c r="BA539" s="5" t="e">
        <f>IF(((2015-LEFT(AD539,4))*12+12-MID(AD539,5,2)+1)/(Z539*12+AB539)&gt;1,0, AF539*(1-VLOOKUP(X539,折旧码!B:D,3,FALSE))*(12/(Z539*12+AB539)))</f>
        <v>#VALUE!</v>
      </c>
      <c r="BB539" s="2" t="e">
        <f t="shared" si="91"/>
        <v>#VALUE!</v>
      </c>
      <c r="BC539" s="2">
        <f t="shared" si="92"/>
        <v>0</v>
      </c>
      <c r="BD539" s="2" t="e">
        <f t="shared" si="93"/>
        <v>#VALUE!</v>
      </c>
      <c r="BE539" s="4" t="e">
        <f t="shared" si="94"/>
        <v>#VALUE!</v>
      </c>
      <c r="BF539" s="56" t="e">
        <f t="shared" si="95"/>
        <v>#VALUE!</v>
      </c>
      <c r="BG539" s="56" t="e">
        <f>IF(BE539="否",0,AF539*(1-VLOOKUP(X539,折旧码!B:D,3,FALSE))/BC539)</f>
        <v>#VALUE!</v>
      </c>
      <c r="BH539" s="56" t="e">
        <f t="shared" si="96"/>
        <v>#VALUE!</v>
      </c>
      <c r="BI539" s="4" t="e">
        <f>IF(OR(BE539="否",BC539&lt;=BD539),ROUND(AF539-ABS(AG539)-ABS(AI539)-AF539*VLOOKUP(X539,折旧码!B:D,3,FALSE),2)=0,ROUND(AF539-ABS(AG539)-ABS(AI539)-AF539*VLOOKUP(X539,折旧码!B:D,3,FALSE),2)&lt;&gt;0)</f>
        <v>#VALUE!</v>
      </c>
      <c r="BJ539" s="4" t="e">
        <f>ROUND(AF539-ABS(AG539)-ABS(AI539)-AF539*VLOOKUP(X539,折旧码!B:D,3,FALSE),2)</f>
        <v>#N/A</v>
      </c>
    </row>
    <row r="540" spans="1:62" x14ac:dyDescent="0.35">
      <c r="A540" s="3"/>
      <c r="B540" s="3"/>
      <c r="C540" s="3"/>
      <c r="D540" s="3"/>
      <c r="E540" s="3"/>
      <c r="F540" s="3"/>
      <c r="G540" s="3"/>
      <c r="H540" s="3"/>
      <c r="I540" s="11"/>
      <c r="J540" s="11"/>
      <c r="K540" s="1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11"/>
      <c r="AE540" s="11"/>
      <c r="AF540" s="3"/>
      <c r="AG540" s="3"/>
      <c r="AH540" s="3"/>
      <c r="AI540" s="3"/>
      <c r="AJ540" s="3"/>
      <c r="AK540" s="3"/>
      <c r="AL540" s="3"/>
      <c r="AM540" s="3"/>
      <c r="AN540" s="4" t="b">
        <f>COUNTIF(资产分类!B:B,以前年度!A540)=1</f>
        <v>0</v>
      </c>
      <c r="AO540" s="4" t="b">
        <f>COUNTIF(单位编码!C:C,H540)=1</f>
        <v>0</v>
      </c>
      <c r="AP540" s="4" t="e">
        <f t="shared" si="97"/>
        <v>#VALUE!</v>
      </c>
      <c r="AQ540" s="4" t="b">
        <f>COUNTIF(业务范围!B:B,以前年度!L540)=1</f>
        <v>0</v>
      </c>
      <c r="AR540" s="4" t="b">
        <f>COUNTIF(成本中心!B:B,以前年度!M540)=1</f>
        <v>0</v>
      </c>
      <c r="AS540" s="4" t="b">
        <f>COUNTIF(成本中心!B:B,以前年度!N540)=1</f>
        <v>0</v>
      </c>
      <c r="AT540" s="4" t="b">
        <f>COUNTIF(资产状态!B:B,Q540)=1</f>
        <v>0</v>
      </c>
      <c r="AU540" s="4" t="b">
        <f>COUNTIF(资产增加、减少方式!B:C,以前年度!R540)=1</f>
        <v>0</v>
      </c>
      <c r="AV540" s="4" t="b">
        <f t="shared" si="98"/>
        <v>1</v>
      </c>
      <c r="AW540" s="4" t="b">
        <f>COUNTIF(折旧码!B:B,以前年度!X540)=1</f>
        <v>0</v>
      </c>
      <c r="AX540" s="5" t="b">
        <f t="shared" si="89"/>
        <v>0</v>
      </c>
      <c r="AY540" s="59" t="e">
        <f>IF(((2015-LEFT(AD540,4))*12+12-MID(AD540,5,2)+1)/(Z540*12+AB540)&gt;1,AF540*(1-VLOOKUP(X540,折旧码!B:D,3,FALSE)),AF540*(1-VLOOKUP(X540,折旧码!B:D,3,FALSE))*((2015-LEFT(AD540,4))*12+12-MID(AD540,5,2)+1)/(Z540*12+AB540))</f>
        <v>#VALUE!</v>
      </c>
      <c r="AZ540" s="60" t="e">
        <f t="shared" si="90"/>
        <v>#VALUE!</v>
      </c>
      <c r="BA540" s="5" t="e">
        <f>IF(((2015-LEFT(AD540,4))*12+12-MID(AD540,5,2)+1)/(Z540*12+AB540)&gt;1,0, AF540*(1-VLOOKUP(X540,折旧码!B:D,3,FALSE))*(12/(Z540*12+AB540)))</f>
        <v>#VALUE!</v>
      </c>
      <c r="BB540" s="2" t="e">
        <f t="shared" si="91"/>
        <v>#VALUE!</v>
      </c>
      <c r="BC540" s="2">
        <f t="shared" si="92"/>
        <v>0</v>
      </c>
      <c r="BD540" s="2" t="e">
        <f t="shared" si="93"/>
        <v>#VALUE!</v>
      </c>
      <c r="BE540" s="4" t="e">
        <f t="shared" si="94"/>
        <v>#VALUE!</v>
      </c>
      <c r="BF540" s="56" t="e">
        <f t="shared" si="95"/>
        <v>#VALUE!</v>
      </c>
      <c r="BG540" s="56" t="e">
        <f>IF(BE540="否",0,AF540*(1-VLOOKUP(X540,折旧码!B:D,3,FALSE))/BC540)</f>
        <v>#VALUE!</v>
      </c>
      <c r="BH540" s="56" t="e">
        <f t="shared" si="96"/>
        <v>#VALUE!</v>
      </c>
      <c r="BI540" s="4" t="e">
        <f>IF(OR(BE540="否",BC540&lt;=BD540),ROUND(AF540-ABS(AG540)-ABS(AI540)-AF540*VLOOKUP(X540,折旧码!B:D,3,FALSE),2)=0,ROUND(AF540-ABS(AG540)-ABS(AI540)-AF540*VLOOKUP(X540,折旧码!B:D,3,FALSE),2)&lt;&gt;0)</f>
        <v>#VALUE!</v>
      </c>
      <c r="BJ540" s="4" t="e">
        <f>ROUND(AF540-ABS(AG540)-ABS(AI540)-AF540*VLOOKUP(X540,折旧码!B:D,3,FALSE),2)</f>
        <v>#N/A</v>
      </c>
    </row>
    <row r="541" spans="1:62" x14ac:dyDescent="0.35">
      <c r="A541" s="3"/>
      <c r="B541" s="3"/>
      <c r="C541" s="3"/>
      <c r="D541" s="3"/>
      <c r="E541" s="3"/>
      <c r="F541" s="3"/>
      <c r="G541" s="3"/>
      <c r="H541" s="3"/>
      <c r="I541" s="11"/>
      <c r="J541" s="11"/>
      <c r="K541" s="1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11"/>
      <c r="AE541" s="11"/>
      <c r="AF541" s="3"/>
      <c r="AG541" s="3"/>
      <c r="AH541" s="3"/>
      <c r="AI541" s="3"/>
      <c r="AJ541" s="3"/>
      <c r="AK541" s="3"/>
      <c r="AL541" s="3"/>
      <c r="AM541" s="3"/>
      <c r="AN541" s="4" t="b">
        <f>COUNTIF(资产分类!B:B,以前年度!A541)=1</f>
        <v>0</v>
      </c>
      <c r="AO541" s="4" t="b">
        <f>COUNTIF(单位编码!C:C,H541)=1</f>
        <v>0</v>
      </c>
      <c r="AP541" s="4" t="e">
        <f t="shared" si="97"/>
        <v>#VALUE!</v>
      </c>
      <c r="AQ541" s="4" t="b">
        <f>COUNTIF(业务范围!B:B,以前年度!L541)=1</f>
        <v>0</v>
      </c>
      <c r="AR541" s="4" t="b">
        <f>COUNTIF(成本中心!B:B,以前年度!M541)=1</f>
        <v>0</v>
      </c>
      <c r="AS541" s="4" t="b">
        <f>COUNTIF(成本中心!B:B,以前年度!N541)=1</f>
        <v>0</v>
      </c>
      <c r="AT541" s="4" t="b">
        <f>COUNTIF(资产状态!B:B,Q541)=1</f>
        <v>0</v>
      </c>
      <c r="AU541" s="4" t="b">
        <f>COUNTIF(资产增加、减少方式!B:C,以前年度!R541)=1</f>
        <v>0</v>
      </c>
      <c r="AV541" s="4" t="b">
        <f t="shared" si="98"/>
        <v>1</v>
      </c>
      <c r="AW541" s="4" t="b">
        <f>COUNTIF(折旧码!B:B,以前年度!X541)=1</f>
        <v>0</v>
      </c>
      <c r="AX541" s="5" t="b">
        <f t="shared" si="89"/>
        <v>0</v>
      </c>
      <c r="AY541" s="59" t="e">
        <f>IF(((2015-LEFT(AD541,4))*12+12-MID(AD541,5,2)+1)/(Z541*12+AB541)&gt;1,AF541*(1-VLOOKUP(X541,折旧码!B:D,3,FALSE)),AF541*(1-VLOOKUP(X541,折旧码!B:D,3,FALSE))*((2015-LEFT(AD541,4))*12+12-MID(AD541,5,2)+1)/(Z541*12+AB541))</f>
        <v>#VALUE!</v>
      </c>
      <c r="AZ541" s="60" t="e">
        <f t="shared" si="90"/>
        <v>#VALUE!</v>
      </c>
      <c r="BA541" s="5" t="e">
        <f>IF(((2015-LEFT(AD541,4))*12+12-MID(AD541,5,2)+1)/(Z541*12+AB541)&gt;1,0, AF541*(1-VLOOKUP(X541,折旧码!B:D,3,FALSE))*(12/(Z541*12+AB541)))</f>
        <v>#VALUE!</v>
      </c>
      <c r="BB541" s="2" t="e">
        <f t="shared" si="91"/>
        <v>#VALUE!</v>
      </c>
      <c r="BC541" s="2">
        <f t="shared" si="92"/>
        <v>0</v>
      </c>
      <c r="BD541" s="2" t="e">
        <f t="shared" si="93"/>
        <v>#VALUE!</v>
      </c>
      <c r="BE541" s="4" t="e">
        <f t="shared" si="94"/>
        <v>#VALUE!</v>
      </c>
      <c r="BF541" s="56" t="e">
        <f t="shared" si="95"/>
        <v>#VALUE!</v>
      </c>
      <c r="BG541" s="56" t="e">
        <f>IF(BE541="否",0,AF541*(1-VLOOKUP(X541,折旧码!B:D,3,FALSE))/BC541)</f>
        <v>#VALUE!</v>
      </c>
      <c r="BH541" s="56" t="e">
        <f t="shared" si="96"/>
        <v>#VALUE!</v>
      </c>
      <c r="BI541" s="4" t="e">
        <f>IF(OR(BE541="否",BC541&lt;=BD541),ROUND(AF541-ABS(AG541)-ABS(AI541)-AF541*VLOOKUP(X541,折旧码!B:D,3,FALSE),2)=0,ROUND(AF541-ABS(AG541)-ABS(AI541)-AF541*VLOOKUP(X541,折旧码!B:D,3,FALSE),2)&lt;&gt;0)</f>
        <v>#VALUE!</v>
      </c>
      <c r="BJ541" s="4" t="e">
        <f>ROUND(AF541-ABS(AG541)-ABS(AI541)-AF541*VLOOKUP(X541,折旧码!B:D,3,FALSE),2)</f>
        <v>#N/A</v>
      </c>
    </row>
    <row r="542" spans="1:62" x14ac:dyDescent="0.35">
      <c r="A542" s="3"/>
      <c r="B542" s="3"/>
      <c r="C542" s="3"/>
      <c r="D542" s="3"/>
      <c r="E542" s="3"/>
      <c r="F542" s="3"/>
      <c r="G542" s="3"/>
      <c r="H542" s="3"/>
      <c r="I542" s="11"/>
      <c r="J542" s="11"/>
      <c r="K542" s="1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11"/>
      <c r="AE542" s="11"/>
      <c r="AF542" s="3"/>
      <c r="AG542" s="3"/>
      <c r="AH542" s="3"/>
      <c r="AI542" s="3"/>
      <c r="AJ542" s="3"/>
      <c r="AK542" s="3"/>
      <c r="AL542" s="3"/>
      <c r="AM542" s="3"/>
      <c r="AN542" s="4" t="b">
        <f>COUNTIF(资产分类!B:B,以前年度!A542)=1</f>
        <v>0</v>
      </c>
      <c r="AO542" s="4" t="b">
        <f>COUNTIF(单位编码!C:C,H542)=1</f>
        <v>0</v>
      </c>
      <c r="AP542" s="4" t="e">
        <f t="shared" si="97"/>
        <v>#VALUE!</v>
      </c>
      <c r="AQ542" s="4" t="b">
        <f>COUNTIF(业务范围!B:B,以前年度!L542)=1</f>
        <v>0</v>
      </c>
      <c r="AR542" s="4" t="b">
        <f>COUNTIF(成本中心!B:B,以前年度!M542)=1</f>
        <v>0</v>
      </c>
      <c r="AS542" s="4" t="b">
        <f>COUNTIF(成本中心!B:B,以前年度!N542)=1</f>
        <v>0</v>
      </c>
      <c r="AT542" s="4" t="b">
        <f>COUNTIF(资产状态!B:B,Q542)=1</f>
        <v>0</v>
      </c>
      <c r="AU542" s="4" t="b">
        <f>COUNTIF(资产增加、减少方式!B:C,以前年度!R542)=1</f>
        <v>0</v>
      </c>
      <c r="AV542" s="4" t="b">
        <f t="shared" si="98"/>
        <v>1</v>
      </c>
      <c r="AW542" s="4" t="b">
        <f>COUNTIF(折旧码!B:B,以前年度!X542)=1</f>
        <v>0</v>
      </c>
      <c r="AX542" s="5" t="b">
        <f t="shared" si="89"/>
        <v>0</v>
      </c>
      <c r="AY542" s="59" t="e">
        <f>IF(((2015-LEFT(AD542,4))*12+12-MID(AD542,5,2)+1)/(Z542*12+AB542)&gt;1,AF542*(1-VLOOKUP(X542,折旧码!B:D,3,FALSE)),AF542*(1-VLOOKUP(X542,折旧码!B:D,3,FALSE))*((2015-LEFT(AD542,4))*12+12-MID(AD542,5,2)+1)/(Z542*12+AB542))</f>
        <v>#VALUE!</v>
      </c>
      <c r="AZ542" s="60" t="e">
        <f t="shared" si="90"/>
        <v>#VALUE!</v>
      </c>
      <c r="BA542" s="5" t="e">
        <f>IF(((2015-LEFT(AD542,4))*12+12-MID(AD542,5,2)+1)/(Z542*12+AB542)&gt;1,0, AF542*(1-VLOOKUP(X542,折旧码!B:D,3,FALSE))*(12/(Z542*12+AB542)))</f>
        <v>#VALUE!</v>
      </c>
      <c r="BB542" s="2" t="e">
        <f t="shared" si="91"/>
        <v>#VALUE!</v>
      </c>
      <c r="BC542" s="2">
        <f t="shared" si="92"/>
        <v>0</v>
      </c>
      <c r="BD542" s="2" t="e">
        <f t="shared" si="93"/>
        <v>#VALUE!</v>
      </c>
      <c r="BE542" s="4" t="e">
        <f t="shared" si="94"/>
        <v>#VALUE!</v>
      </c>
      <c r="BF542" s="56" t="e">
        <f t="shared" si="95"/>
        <v>#VALUE!</v>
      </c>
      <c r="BG542" s="56" t="e">
        <f>IF(BE542="否",0,AF542*(1-VLOOKUP(X542,折旧码!B:D,3,FALSE))/BC542)</f>
        <v>#VALUE!</v>
      </c>
      <c r="BH542" s="56" t="e">
        <f t="shared" si="96"/>
        <v>#VALUE!</v>
      </c>
      <c r="BI542" s="4" t="e">
        <f>IF(OR(BE542="否",BC542&lt;=BD542),ROUND(AF542-ABS(AG542)-ABS(AI542)-AF542*VLOOKUP(X542,折旧码!B:D,3,FALSE),2)=0,ROUND(AF542-ABS(AG542)-ABS(AI542)-AF542*VLOOKUP(X542,折旧码!B:D,3,FALSE),2)&lt;&gt;0)</f>
        <v>#VALUE!</v>
      </c>
      <c r="BJ542" s="4" t="e">
        <f>ROUND(AF542-ABS(AG542)-ABS(AI542)-AF542*VLOOKUP(X542,折旧码!B:D,3,FALSE),2)</f>
        <v>#N/A</v>
      </c>
    </row>
    <row r="543" spans="1:62" x14ac:dyDescent="0.35">
      <c r="A543" s="3"/>
      <c r="B543" s="3"/>
      <c r="C543" s="3"/>
      <c r="D543" s="3"/>
      <c r="E543" s="3"/>
      <c r="F543" s="3"/>
      <c r="G543" s="3"/>
      <c r="H543" s="3"/>
      <c r="I543" s="11"/>
      <c r="J543" s="11"/>
      <c r="K543" s="1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11"/>
      <c r="AE543" s="11"/>
      <c r="AF543" s="3"/>
      <c r="AG543" s="3"/>
      <c r="AH543" s="3"/>
      <c r="AI543" s="3"/>
      <c r="AJ543" s="3"/>
      <c r="AK543" s="3"/>
      <c r="AL543" s="3"/>
      <c r="AM543" s="3"/>
      <c r="AN543" s="4" t="b">
        <f>COUNTIF(资产分类!B:B,以前年度!A543)=1</f>
        <v>0</v>
      </c>
      <c r="AO543" s="4" t="b">
        <f>COUNTIF(单位编码!C:C,H543)=1</f>
        <v>0</v>
      </c>
      <c r="AP543" s="4" t="e">
        <f t="shared" si="97"/>
        <v>#VALUE!</v>
      </c>
      <c r="AQ543" s="4" t="b">
        <f>COUNTIF(业务范围!B:B,以前年度!L543)=1</f>
        <v>0</v>
      </c>
      <c r="AR543" s="4" t="b">
        <f>COUNTIF(成本中心!B:B,以前年度!M543)=1</f>
        <v>0</v>
      </c>
      <c r="AS543" s="4" t="b">
        <f>COUNTIF(成本中心!B:B,以前年度!N543)=1</f>
        <v>0</v>
      </c>
      <c r="AT543" s="4" t="b">
        <f>COUNTIF(资产状态!B:B,Q543)=1</f>
        <v>0</v>
      </c>
      <c r="AU543" s="4" t="b">
        <f>COUNTIF(资产增加、减少方式!B:C,以前年度!R543)=1</f>
        <v>0</v>
      </c>
      <c r="AV543" s="4" t="b">
        <f t="shared" si="98"/>
        <v>1</v>
      </c>
      <c r="AW543" s="4" t="b">
        <f>COUNTIF(折旧码!B:B,以前年度!X543)=1</f>
        <v>0</v>
      </c>
      <c r="AX543" s="5" t="b">
        <f t="shared" si="89"/>
        <v>0</v>
      </c>
      <c r="AY543" s="59" t="e">
        <f>IF(((2015-LEFT(AD543,4))*12+12-MID(AD543,5,2)+1)/(Z543*12+AB543)&gt;1,AF543*(1-VLOOKUP(X543,折旧码!B:D,3,FALSE)),AF543*(1-VLOOKUP(X543,折旧码!B:D,3,FALSE))*((2015-LEFT(AD543,4))*12+12-MID(AD543,5,2)+1)/(Z543*12+AB543))</f>
        <v>#VALUE!</v>
      </c>
      <c r="AZ543" s="60" t="e">
        <f t="shared" si="90"/>
        <v>#VALUE!</v>
      </c>
      <c r="BA543" s="5" t="e">
        <f>IF(((2015-LEFT(AD543,4))*12+12-MID(AD543,5,2)+1)/(Z543*12+AB543)&gt;1,0, AF543*(1-VLOOKUP(X543,折旧码!B:D,3,FALSE))*(12/(Z543*12+AB543)))</f>
        <v>#VALUE!</v>
      </c>
      <c r="BB543" s="2" t="e">
        <f t="shared" si="91"/>
        <v>#VALUE!</v>
      </c>
      <c r="BC543" s="2">
        <f t="shared" si="92"/>
        <v>0</v>
      </c>
      <c r="BD543" s="2" t="e">
        <f t="shared" si="93"/>
        <v>#VALUE!</v>
      </c>
      <c r="BE543" s="4" t="e">
        <f t="shared" si="94"/>
        <v>#VALUE!</v>
      </c>
      <c r="BF543" s="56" t="e">
        <f t="shared" si="95"/>
        <v>#VALUE!</v>
      </c>
      <c r="BG543" s="56" t="e">
        <f>IF(BE543="否",0,AF543*(1-VLOOKUP(X543,折旧码!B:D,3,FALSE))/BC543)</f>
        <v>#VALUE!</v>
      </c>
      <c r="BH543" s="56" t="e">
        <f t="shared" si="96"/>
        <v>#VALUE!</v>
      </c>
      <c r="BI543" s="4" t="e">
        <f>IF(OR(BE543="否",BC543&lt;=BD543),ROUND(AF543-ABS(AG543)-ABS(AI543)-AF543*VLOOKUP(X543,折旧码!B:D,3,FALSE),2)=0,ROUND(AF543-ABS(AG543)-ABS(AI543)-AF543*VLOOKUP(X543,折旧码!B:D,3,FALSE),2)&lt;&gt;0)</f>
        <v>#VALUE!</v>
      </c>
      <c r="BJ543" s="4" t="e">
        <f>ROUND(AF543-ABS(AG543)-ABS(AI543)-AF543*VLOOKUP(X543,折旧码!B:D,3,FALSE),2)</f>
        <v>#N/A</v>
      </c>
    </row>
    <row r="544" spans="1:62" x14ac:dyDescent="0.35">
      <c r="A544" s="3"/>
      <c r="B544" s="3"/>
      <c r="C544" s="3"/>
      <c r="D544" s="3"/>
      <c r="E544" s="3"/>
      <c r="F544" s="3"/>
      <c r="G544" s="3"/>
      <c r="H544" s="3"/>
      <c r="I544" s="11"/>
      <c r="J544" s="11"/>
      <c r="K544" s="1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11"/>
      <c r="AE544" s="11"/>
      <c r="AF544" s="3"/>
      <c r="AG544" s="3"/>
      <c r="AH544" s="3"/>
      <c r="AI544" s="3"/>
      <c r="AJ544" s="3"/>
      <c r="AK544" s="3"/>
      <c r="AL544" s="3"/>
      <c r="AM544" s="3"/>
      <c r="AN544" s="4" t="b">
        <f>COUNTIF(资产分类!B:B,以前年度!A544)=1</f>
        <v>0</v>
      </c>
      <c r="AO544" s="4" t="b">
        <f>COUNTIF(单位编码!C:C,H544)=1</f>
        <v>0</v>
      </c>
      <c r="AP544" s="4" t="e">
        <f t="shared" si="97"/>
        <v>#VALUE!</v>
      </c>
      <c r="AQ544" s="4" t="b">
        <f>COUNTIF(业务范围!B:B,以前年度!L544)=1</f>
        <v>0</v>
      </c>
      <c r="AR544" s="4" t="b">
        <f>COUNTIF(成本中心!B:B,以前年度!M544)=1</f>
        <v>0</v>
      </c>
      <c r="AS544" s="4" t="b">
        <f>COUNTIF(成本中心!B:B,以前年度!N544)=1</f>
        <v>0</v>
      </c>
      <c r="AT544" s="4" t="b">
        <f>COUNTIF(资产状态!B:B,Q544)=1</f>
        <v>0</v>
      </c>
      <c r="AU544" s="4" t="b">
        <f>COUNTIF(资产增加、减少方式!B:C,以前年度!R544)=1</f>
        <v>0</v>
      </c>
      <c r="AV544" s="4" t="b">
        <f t="shared" si="98"/>
        <v>1</v>
      </c>
      <c r="AW544" s="4" t="b">
        <f>COUNTIF(折旧码!B:B,以前年度!X544)=1</f>
        <v>0</v>
      </c>
      <c r="AX544" s="5" t="b">
        <f t="shared" si="89"/>
        <v>0</v>
      </c>
      <c r="AY544" s="59" t="e">
        <f>IF(((2015-LEFT(AD544,4))*12+12-MID(AD544,5,2)+1)/(Z544*12+AB544)&gt;1,AF544*(1-VLOOKUP(X544,折旧码!B:D,3,FALSE)),AF544*(1-VLOOKUP(X544,折旧码!B:D,3,FALSE))*((2015-LEFT(AD544,4))*12+12-MID(AD544,5,2)+1)/(Z544*12+AB544))</f>
        <v>#VALUE!</v>
      </c>
      <c r="AZ544" s="60" t="e">
        <f t="shared" si="90"/>
        <v>#VALUE!</v>
      </c>
      <c r="BA544" s="5" t="e">
        <f>IF(((2015-LEFT(AD544,4))*12+12-MID(AD544,5,2)+1)/(Z544*12+AB544)&gt;1,0, AF544*(1-VLOOKUP(X544,折旧码!B:D,3,FALSE))*(12/(Z544*12+AB544)))</f>
        <v>#VALUE!</v>
      </c>
      <c r="BB544" s="2" t="e">
        <f t="shared" si="91"/>
        <v>#VALUE!</v>
      </c>
      <c r="BC544" s="2">
        <f t="shared" si="92"/>
        <v>0</v>
      </c>
      <c r="BD544" s="2" t="e">
        <f t="shared" si="93"/>
        <v>#VALUE!</v>
      </c>
      <c r="BE544" s="4" t="e">
        <f t="shared" si="94"/>
        <v>#VALUE!</v>
      </c>
      <c r="BF544" s="56" t="e">
        <f t="shared" si="95"/>
        <v>#VALUE!</v>
      </c>
      <c r="BG544" s="56" t="e">
        <f>IF(BE544="否",0,AF544*(1-VLOOKUP(X544,折旧码!B:D,3,FALSE))/BC544)</f>
        <v>#VALUE!</v>
      </c>
      <c r="BH544" s="56" t="e">
        <f t="shared" si="96"/>
        <v>#VALUE!</v>
      </c>
      <c r="BI544" s="4" t="e">
        <f>IF(OR(BE544="否",BC544&lt;=BD544),ROUND(AF544-ABS(AG544)-ABS(AI544)-AF544*VLOOKUP(X544,折旧码!B:D,3,FALSE),2)=0,ROUND(AF544-ABS(AG544)-ABS(AI544)-AF544*VLOOKUP(X544,折旧码!B:D,3,FALSE),2)&lt;&gt;0)</f>
        <v>#VALUE!</v>
      </c>
      <c r="BJ544" s="4" t="e">
        <f>ROUND(AF544-ABS(AG544)-ABS(AI544)-AF544*VLOOKUP(X544,折旧码!B:D,3,FALSE),2)</f>
        <v>#N/A</v>
      </c>
    </row>
    <row r="545" spans="1:62" x14ac:dyDescent="0.35">
      <c r="A545" s="3"/>
      <c r="B545" s="3"/>
      <c r="C545" s="3"/>
      <c r="D545" s="3"/>
      <c r="E545" s="3"/>
      <c r="F545" s="3"/>
      <c r="G545" s="3"/>
      <c r="H545" s="3"/>
      <c r="I545" s="11"/>
      <c r="J545" s="11"/>
      <c r="K545" s="1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11"/>
      <c r="AE545" s="11"/>
      <c r="AF545" s="3"/>
      <c r="AG545" s="3"/>
      <c r="AH545" s="3"/>
      <c r="AI545" s="3"/>
      <c r="AJ545" s="3"/>
      <c r="AK545" s="3"/>
      <c r="AL545" s="3"/>
      <c r="AM545" s="3"/>
      <c r="AN545" s="4" t="b">
        <f>COUNTIF(资产分类!B:B,以前年度!A545)=1</f>
        <v>0</v>
      </c>
      <c r="AO545" s="4" t="b">
        <f>COUNTIF(单位编码!C:C,H545)=1</f>
        <v>0</v>
      </c>
      <c r="AP545" s="4" t="e">
        <f t="shared" si="97"/>
        <v>#VALUE!</v>
      </c>
      <c r="AQ545" s="4" t="b">
        <f>COUNTIF(业务范围!B:B,以前年度!L545)=1</f>
        <v>0</v>
      </c>
      <c r="AR545" s="4" t="b">
        <f>COUNTIF(成本中心!B:B,以前年度!M545)=1</f>
        <v>0</v>
      </c>
      <c r="AS545" s="4" t="b">
        <f>COUNTIF(成本中心!B:B,以前年度!N545)=1</f>
        <v>0</v>
      </c>
      <c r="AT545" s="4" t="b">
        <f>COUNTIF(资产状态!B:B,Q545)=1</f>
        <v>0</v>
      </c>
      <c r="AU545" s="4" t="b">
        <f>COUNTIF(资产增加、减少方式!B:C,以前年度!R545)=1</f>
        <v>0</v>
      </c>
      <c r="AV545" s="4" t="b">
        <f t="shared" si="98"/>
        <v>1</v>
      </c>
      <c r="AW545" s="4" t="b">
        <f>COUNTIF(折旧码!B:B,以前年度!X545)=1</f>
        <v>0</v>
      </c>
      <c r="AX545" s="5" t="b">
        <f t="shared" si="89"/>
        <v>0</v>
      </c>
      <c r="AY545" s="59" t="e">
        <f>IF(((2015-LEFT(AD545,4))*12+12-MID(AD545,5,2)+1)/(Z545*12+AB545)&gt;1,AF545*(1-VLOOKUP(X545,折旧码!B:D,3,FALSE)),AF545*(1-VLOOKUP(X545,折旧码!B:D,3,FALSE))*((2015-LEFT(AD545,4))*12+12-MID(AD545,5,2)+1)/(Z545*12+AB545))</f>
        <v>#VALUE!</v>
      </c>
      <c r="AZ545" s="60" t="e">
        <f t="shared" si="90"/>
        <v>#VALUE!</v>
      </c>
      <c r="BA545" s="5" t="e">
        <f>IF(((2015-LEFT(AD545,4))*12+12-MID(AD545,5,2)+1)/(Z545*12+AB545)&gt;1,0, AF545*(1-VLOOKUP(X545,折旧码!B:D,3,FALSE))*(12/(Z545*12+AB545)))</f>
        <v>#VALUE!</v>
      </c>
      <c r="BB545" s="2" t="e">
        <f t="shared" si="91"/>
        <v>#VALUE!</v>
      </c>
      <c r="BC545" s="2">
        <f t="shared" si="92"/>
        <v>0</v>
      </c>
      <c r="BD545" s="2" t="e">
        <f t="shared" si="93"/>
        <v>#VALUE!</v>
      </c>
      <c r="BE545" s="4" t="e">
        <f t="shared" si="94"/>
        <v>#VALUE!</v>
      </c>
      <c r="BF545" s="56" t="e">
        <f t="shared" si="95"/>
        <v>#VALUE!</v>
      </c>
      <c r="BG545" s="56" t="e">
        <f>IF(BE545="否",0,AF545*(1-VLOOKUP(X545,折旧码!B:D,3,FALSE))/BC545)</f>
        <v>#VALUE!</v>
      </c>
      <c r="BH545" s="56" t="e">
        <f t="shared" si="96"/>
        <v>#VALUE!</v>
      </c>
      <c r="BI545" s="4" t="e">
        <f>IF(OR(BE545="否",BC545&lt;=BD545),ROUND(AF545-ABS(AG545)-ABS(AI545)-AF545*VLOOKUP(X545,折旧码!B:D,3,FALSE),2)=0,ROUND(AF545-ABS(AG545)-ABS(AI545)-AF545*VLOOKUP(X545,折旧码!B:D,3,FALSE),2)&lt;&gt;0)</f>
        <v>#VALUE!</v>
      </c>
      <c r="BJ545" s="4" t="e">
        <f>ROUND(AF545-ABS(AG545)-ABS(AI545)-AF545*VLOOKUP(X545,折旧码!B:D,3,FALSE),2)</f>
        <v>#N/A</v>
      </c>
    </row>
    <row r="546" spans="1:62" x14ac:dyDescent="0.35">
      <c r="A546" s="3"/>
      <c r="B546" s="3"/>
      <c r="C546" s="3"/>
      <c r="D546" s="3"/>
      <c r="E546" s="3"/>
      <c r="F546" s="3"/>
      <c r="G546" s="3"/>
      <c r="H546" s="3"/>
      <c r="I546" s="11"/>
      <c r="J546" s="11"/>
      <c r="K546" s="1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11"/>
      <c r="AE546" s="11"/>
      <c r="AF546" s="3"/>
      <c r="AG546" s="3"/>
      <c r="AH546" s="3"/>
      <c r="AI546" s="3"/>
      <c r="AJ546" s="3"/>
      <c r="AK546" s="3"/>
      <c r="AL546" s="3"/>
      <c r="AM546" s="3"/>
      <c r="AN546" s="4" t="b">
        <f>COUNTIF(资产分类!B:B,以前年度!A546)=1</f>
        <v>0</v>
      </c>
      <c r="AO546" s="4" t="b">
        <f>COUNTIF(单位编码!C:C,H546)=1</f>
        <v>0</v>
      </c>
      <c r="AP546" s="4" t="e">
        <f t="shared" si="97"/>
        <v>#VALUE!</v>
      </c>
      <c r="AQ546" s="4" t="b">
        <f>COUNTIF(业务范围!B:B,以前年度!L546)=1</f>
        <v>0</v>
      </c>
      <c r="AR546" s="4" t="b">
        <f>COUNTIF(成本中心!B:B,以前年度!M546)=1</f>
        <v>0</v>
      </c>
      <c r="AS546" s="4" t="b">
        <f>COUNTIF(成本中心!B:B,以前年度!N546)=1</f>
        <v>0</v>
      </c>
      <c r="AT546" s="4" t="b">
        <f>COUNTIF(资产状态!B:B,Q546)=1</f>
        <v>0</v>
      </c>
      <c r="AU546" s="4" t="b">
        <f>COUNTIF(资产增加、减少方式!B:C,以前年度!R546)=1</f>
        <v>0</v>
      </c>
      <c r="AV546" s="4" t="b">
        <f t="shared" si="98"/>
        <v>1</v>
      </c>
      <c r="AW546" s="4" t="b">
        <f>COUNTIF(折旧码!B:B,以前年度!X546)=1</f>
        <v>0</v>
      </c>
      <c r="AX546" s="5" t="b">
        <f t="shared" si="89"/>
        <v>0</v>
      </c>
      <c r="AY546" s="59" t="e">
        <f>IF(((2015-LEFT(AD546,4))*12+12-MID(AD546,5,2)+1)/(Z546*12+AB546)&gt;1,AF546*(1-VLOOKUP(X546,折旧码!B:D,3,FALSE)),AF546*(1-VLOOKUP(X546,折旧码!B:D,3,FALSE))*((2015-LEFT(AD546,4))*12+12-MID(AD546,5,2)+1)/(Z546*12+AB546))</f>
        <v>#VALUE!</v>
      </c>
      <c r="AZ546" s="60" t="e">
        <f t="shared" si="90"/>
        <v>#VALUE!</v>
      </c>
      <c r="BA546" s="5" t="e">
        <f>IF(((2015-LEFT(AD546,4))*12+12-MID(AD546,5,2)+1)/(Z546*12+AB546)&gt;1,0, AF546*(1-VLOOKUP(X546,折旧码!B:D,3,FALSE))*(12/(Z546*12+AB546)))</f>
        <v>#VALUE!</v>
      </c>
      <c r="BB546" s="2" t="e">
        <f t="shared" si="91"/>
        <v>#VALUE!</v>
      </c>
      <c r="BC546" s="2">
        <f t="shared" si="92"/>
        <v>0</v>
      </c>
      <c r="BD546" s="2" t="e">
        <f t="shared" si="93"/>
        <v>#VALUE!</v>
      </c>
      <c r="BE546" s="4" t="e">
        <f t="shared" si="94"/>
        <v>#VALUE!</v>
      </c>
      <c r="BF546" s="56" t="e">
        <f t="shared" si="95"/>
        <v>#VALUE!</v>
      </c>
      <c r="BG546" s="56" t="e">
        <f>IF(BE546="否",0,AF546*(1-VLOOKUP(X546,折旧码!B:D,3,FALSE))/BC546)</f>
        <v>#VALUE!</v>
      </c>
      <c r="BH546" s="56" t="e">
        <f t="shared" si="96"/>
        <v>#VALUE!</v>
      </c>
      <c r="BI546" s="4" t="e">
        <f>IF(OR(BE546="否",BC546&lt;=BD546),ROUND(AF546-ABS(AG546)-ABS(AI546)-AF546*VLOOKUP(X546,折旧码!B:D,3,FALSE),2)=0,ROUND(AF546-ABS(AG546)-ABS(AI546)-AF546*VLOOKUP(X546,折旧码!B:D,3,FALSE),2)&lt;&gt;0)</f>
        <v>#VALUE!</v>
      </c>
      <c r="BJ546" s="4" t="e">
        <f>ROUND(AF546-ABS(AG546)-ABS(AI546)-AF546*VLOOKUP(X546,折旧码!B:D,3,FALSE),2)</f>
        <v>#N/A</v>
      </c>
    </row>
    <row r="547" spans="1:62" x14ac:dyDescent="0.35">
      <c r="A547" s="3"/>
      <c r="B547" s="3"/>
      <c r="C547" s="3"/>
      <c r="D547" s="3"/>
      <c r="E547" s="3"/>
      <c r="F547" s="3"/>
      <c r="G547" s="3"/>
      <c r="H547" s="3"/>
      <c r="I547" s="11"/>
      <c r="J547" s="11"/>
      <c r="K547" s="1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11"/>
      <c r="AE547" s="11"/>
      <c r="AF547" s="3"/>
      <c r="AG547" s="3"/>
      <c r="AH547" s="3"/>
      <c r="AI547" s="3"/>
      <c r="AJ547" s="3"/>
      <c r="AK547" s="3"/>
      <c r="AL547" s="3"/>
      <c r="AM547" s="3"/>
      <c r="AN547" s="4" t="b">
        <f>COUNTIF(资产分类!B:B,以前年度!A547)=1</f>
        <v>0</v>
      </c>
      <c r="AO547" s="4" t="b">
        <f>COUNTIF(单位编码!C:C,H547)=1</f>
        <v>0</v>
      </c>
      <c r="AP547" s="4" t="e">
        <f t="shared" si="97"/>
        <v>#VALUE!</v>
      </c>
      <c r="AQ547" s="4" t="b">
        <f>COUNTIF(业务范围!B:B,以前年度!L547)=1</f>
        <v>0</v>
      </c>
      <c r="AR547" s="4" t="b">
        <f>COUNTIF(成本中心!B:B,以前年度!M547)=1</f>
        <v>0</v>
      </c>
      <c r="AS547" s="4" t="b">
        <f>COUNTIF(成本中心!B:B,以前年度!N547)=1</f>
        <v>0</v>
      </c>
      <c r="AT547" s="4" t="b">
        <f>COUNTIF(资产状态!B:B,Q547)=1</f>
        <v>0</v>
      </c>
      <c r="AU547" s="4" t="b">
        <f>COUNTIF(资产增加、减少方式!B:C,以前年度!R547)=1</f>
        <v>0</v>
      </c>
      <c r="AV547" s="4" t="b">
        <f t="shared" si="98"/>
        <v>1</v>
      </c>
      <c r="AW547" s="4" t="b">
        <f>COUNTIF(折旧码!B:B,以前年度!X547)=1</f>
        <v>0</v>
      </c>
      <c r="AX547" s="5" t="b">
        <f t="shared" si="89"/>
        <v>0</v>
      </c>
      <c r="AY547" s="59" t="e">
        <f>IF(((2015-LEFT(AD547,4))*12+12-MID(AD547,5,2)+1)/(Z547*12+AB547)&gt;1,AF547*(1-VLOOKUP(X547,折旧码!B:D,3,FALSE)),AF547*(1-VLOOKUP(X547,折旧码!B:D,3,FALSE))*((2015-LEFT(AD547,4))*12+12-MID(AD547,5,2)+1)/(Z547*12+AB547))</f>
        <v>#VALUE!</v>
      </c>
      <c r="AZ547" s="60" t="e">
        <f t="shared" si="90"/>
        <v>#VALUE!</v>
      </c>
      <c r="BA547" s="5" t="e">
        <f>IF(((2015-LEFT(AD547,4))*12+12-MID(AD547,5,2)+1)/(Z547*12+AB547)&gt;1,0, AF547*(1-VLOOKUP(X547,折旧码!B:D,3,FALSE))*(12/(Z547*12+AB547)))</f>
        <v>#VALUE!</v>
      </c>
      <c r="BB547" s="2" t="e">
        <f t="shared" si="91"/>
        <v>#VALUE!</v>
      </c>
      <c r="BC547" s="2">
        <f t="shared" si="92"/>
        <v>0</v>
      </c>
      <c r="BD547" s="2" t="e">
        <f t="shared" si="93"/>
        <v>#VALUE!</v>
      </c>
      <c r="BE547" s="4" t="e">
        <f t="shared" si="94"/>
        <v>#VALUE!</v>
      </c>
      <c r="BF547" s="56" t="e">
        <f t="shared" si="95"/>
        <v>#VALUE!</v>
      </c>
      <c r="BG547" s="56" t="e">
        <f>IF(BE547="否",0,AF547*(1-VLOOKUP(X547,折旧码!B:D,3,FALSE))/BC547)</f>
        <v>#VALUE!</v>
      </c>
      <c r="BH547" s="56" t="e">
        <f t="shared" si="96"/>
        <v>#VALUE!</v>
      </c>
      <c r="BI547" s="4" t="e">
        <f>IF(OR(BE547="否",BC547&lt;=BD547),ROUND(AF547-ABS(AG547)-ABS(AI547)-AF547*VLOOKUP(X547,折旧码!B:D,3,FALSE),2)=0,ROUND(AF547-ABS(AG547)-ABS(AI547)-AF547*VLOOKUP(X547,折旧码!B:D,3,FALSE),2)&lt;&gt;0)</f>
        <v>#VALUE!</v>
      </c>
      <c r="BJ547" s="4" t="e">
        <f>ROUND(AF547-ABS(AG547)-ABS(AI547)-AF547*VLOOKUP(X547,折旧码!B:D,3,FALSE),2)</f>
        <v>#N/A</v>
      </c>
    </row>
    <row r="548" spans="1:62" x14ac:dyDescent="0.35">
      <c r="A548" s="3"/>
      <c r="B548" s="3"/>
      <c r="C548" s="3"/>
      <c r="D548" s="3"/>
      <c r="E548" s="3"/>
      <c r="F548" s="3"/>
      <c r="G548" s="3"/>
      <c r="H548" s="3"/>
      <c r="I548" s="11"/>
      <c r="J548" s="11"/>
      <c r="K548" s="1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11"/>
      <c r="AE548" s="11"/>
      <c r="AF548" s="3"/>
      <c r="AG548" s="3"/>
      <c r="AH548" s="3"/>
      <c r="AI548" s="3"/>
      <c r="AJ548" s="3"/>
      <c r="AK548" s="3"/>
      <c r="AL548" s="3"/>
      <c r="AM548" s="3"/>
      <c r="AN548" s="4" t="b">
        <f>COUNTIF(资产分类!B:B,以前年度!A548)=1</f>
        <v>0</v>
      </c>
      <c r="AO548" s="4" t="b">
        <f>COUNTIF(单位编码!C:C,H548)=1</f>
        <v>0</v>
      </c>
      <c r="AP548" s="4" t="e">
        <f t="shared" si="97"/>
        <v>#VALUE!</v>
      </c>
      <c r="AQ548" s="4" t="b">
        <f>COUNTIF(业务范围!B:B,以前年度!L548)=1</f>
        <v>0</v>
      </c>
      <c r="AR548" s="4" t="b">
        <f>COUNTIF(成本中心!B:B,以前年度!M548)=1</f>
        <v>0</v>
      </c>
      <c r="AS548" s="4" t="b">
        <f>COUNTIF(成本中心!B:B,以前年度!N548)=1</f>
        <v>0</v>
      </c>
      <c r="AT548" s="4" t="b">
        <f>COUNTIF(资产状态!B:B,Q548)=1</f>
        <v>0</v>
      </c>
      <c r="AU548" s="4" t="b">
        <f>COUNTIF(资产增加、减少方式!B:C,以前年度!R548)=1</f>
        <v>0</v>
      </c>
      <c r="AV548" s="4" t="b">
        <f t="shared" si="98"/>
        <v>1</v>
      </c>
      <c r="AW548" s="4" t="b">
        <f>COUNTIF(折旧码!B:B,以前年度!X548)=1</f>
        <v>0</v>
      </c>
      <c r="AX548" s="5" t="b">
        <f t="shared" si="89"/>
        <v>0</v>
      </c>
      <c r="AY548" s="59" t="e">
        <f>IF(((2015-LEFT(AD548,4))*12+12-MID(AD548,5,2)+1)/(Z548*12+AB548)&gt;1,AF548*(1-VLOOKUP(X548,折旧码!B:D,3,FALSE)),AF548*(1-VLOOKUP(X548,折旧码!B:D,3,FALSE))*((2015-LEFT(AD548,4))*12+12-MID(AD548,5,2)+1)/(Z548*12+AB548))</f>
        <v>#VALUE!</v>
      </c>
      <c r="AZ548" s="60" t="e">
        <f t="shared" si="90"/>
        <v>#VALUE!</v>
      </c>
      <c r="BA548" s="5" t="e">
        <f>IF(((2015-LEFT(AD548,4))*12+12-MID(AD548,5,2)+1)/(Z548*12+AB548)&gt;1,0, AF548*(1-VLOOKUP(X548,折旧码!B:D,3,FALSE))*(12/(Z548*12+AB548)))</f>
        <v>#VALUE!</v>
      </c>
      <c r="BB548" s="2" t="e">
        <f t="shared" si="91"/>
        <v>#VALUE!</v>
      </c>
      <c r="BC548" s="2">
        <f t="shared" si="92"/>
        <v>0</v>
      </c>
      <c r="BD548" s="2" t="e">
        <f t="shared" si="93"/>
        <v>#VALUE!</v>
      </c>
      <c r="BE548" s="4" t="e">
        <f t="shared" si="94"/>
        <v>#VALUE!</v>
      </c>
      <c r="BF548" s="56" t="e">
        <f t="shared" si="95"/>
        <v>#VALUE!</v>
      </c>
      <c r="BG548" s="56" t="e">
        <f>IF(BE548="否",0,AF548*(1-VLOOKUP(X548,折旧码!B:D,3,FALSE))/BC548)</f>
        <v>#VALUE!</v>
      </c>
      <c r="BH548" s="56" t="e">
        <f t="shared" si="96"/>
        <v>#VALUE!</v>
      </c>
      <c r="BI548" s="4" t="e">
        <f>IF(OR(BE548="否",BC548&lt;=BD548),ROUND(AF548-ABS(AG548)-ABS(AI548)-AF548*VLOOKUP(X548,折旧码!B:D,3,FALSE),2)=0,ROUND(AF548-ABS(AG548)-ABS(AI548)-AF548*VLOOKUP(X548,折旧码!B:D,3,FALSE),2)&lt;&gt;0)</f>
        <v>#VALUE!</v>
      </c>
      <c r="BJ548" s="4" t="e">
        <f>ROUND(AF548-ABS(AG548)-ABS(AI548)-AF548*VLOOKUP(X548,折旧码!B:D,3,FALSE),2)</f>
        <v>#N/A</v>
      </c>
    </row>
    <row r="549" spans="1:62" x14ac:dyDescent="0.35">
      <c r="A549" s="3"/>
      <c r="B549" s="3"/>
      <c r="C549" s="3"/>
      <c r="D549" s="3"/>
      <c r="E549" s="3"/>
      <c r="F549" s="3"/>
      <c r="G549" s="3"/>
      <c r="H549" s="3"/>
      <c r="I549" s="11"/>
      <c r="J549" s="11"/>
      <c r="K549" s="1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11"/>
      <c r="AE549" s="11"/>
      <c r="AF549" s="3"/>
      <c r="AG549" s="3"/>
      <c r="AH549" s="3"/>
      <c r="AI549" s="3"/>
      <c r="AJ549" s="3"/>
      <c r="AK549" s="3"/>
      <c r="AL549" s="3"/>
      <c r="AM549" s="3"/>
      <c r="AN549" s="4" t="b">
        <f>COUNTIF(资产分类!B:B,以前年度!A549)=1</f>
        <v>0</v>
      </c>
      <c r="AO549" s="4" t="b">
        <f>COUNTIF(单位编码!C:C,H549)=1</f>
        <v>0</v>
      </c>
      <c r="AP549" s="4" t="e">
        <f t="shared" si="97"/>
        <v>#VALUE!</v>
      </c>
      <c r="AQ549" s="4" t="b">
        <f>COUNTIF(业务范围!B:B,以前年度!L549)=1</f>
        <v>0</v>
      </c>
      <c r="AR549" s="4" t="b">
        <f>COUNTIF(成本中心!B:B,以前年度!M549)=1</f>
        <v>0</v>
      </c>
      <c r="AS549" s="4" t="b">
        <f>COUNTIF(成本中心!B:B,以前年度!N549)=1</f>
        <v>0</v>
      </c>
      <c r="AT549" s="4" t="b">
        <f>COUNTIF(资产状态!B:B,Q549)=1</f>
        <v>0</v>
      </c>
      <c r="AU549" s="4" t="b">
        <f>COUNTIF(资产增加、减少方式!B:C,以前年度!R549)=1</f>
        <v>0</v>
      </c>
      <c r="AV549" s="4" t="b">
        <f t="shared" si="98"/>
        <v>1</v>
      </c>
      <c r="AW549" s="4" t="b">
        <f>COUNTIF(折旧码!B:B,以前年度!X549)=1</f>
        <v>0</v>
      </c>
      <c r="AX549" s="5" t="b">
        <f t="shared" si="89"/>
        <v>0</v>
      </c>
      <c r="AY549" s="59" t="e">
        <f>IF(((2015-LEFT(AD549,4))*12+12-MID(AD549,5,2)+1)/(Z549*12+AB549)&gt;1,AF549*(1-VLOOKUP(X549,折旧码!B:D,3,FALSE)),AF549*(1-VLOOKUP(X549,折旧码!B:D,3,FALSE))*((2015-LEFT(AD549,4))*12+12-MID(AD549,5,2)+1)/(Z549*12+AB549))</f>
        <v>#VALUE!</v>
      </c>
      <c r="AZ549" s="60" t="e">
        <f t="shared" si="90"/>
        <v>#VALUE!</v>
      </c>
      <c r="BA549" s="5" t="e">
        <f>IF(((2015-LEFT(AD549,4))*12+12-MID(AD549,5,2)+1)/(Z549*12+AB549)&gt;1,0, AF549*(1-VLOOKUP(X549,折旧码!B:D,3,FALSE))*(12/(Z549*12+AB549)))</f>
        <v>#VALUE!</v>
      </c>
      <c r="BB549" s="2" t="e">
        <f t="shared" si="91"/>
        <v>#VALUE!</v>
      </c>
      <c r="BC549" s="2">
        <f t="shared" si="92"/>
        <v>0</v>
      </c>
      <c r="BD549" s="2" t="e">
        <f t="shared" si="93"/>
        <v>#VALUE!</v>
      </c>
      <c r="BE549" s="4" t="e">
        <f t="shared" si="94"/>
        <v>#VALUE!</v>
      </c>
      <c r="BF549" s="56" t="e">
        <f t="shared" si="95"/>
        <v>#VALUE!</v>
      </c>
      <c r="BG549" s="56" t="e">
        <f>IF(BE549="否",0,AF549*(1-VLOOKUP(X549,折旧码!B:D,3,FALSE))/BC549)</f>
        <v>#VALUE!</v>
      </c>
      <c r="BH549" s="56" t="e">
        <f t="shared" si="96"/>
        <v>#VALUE!</v>
      </c>
      <c r="BI549" s="4" t="e">
        <f>IF(OR(BE549="否",BC549&lt;=BD549),ROUND(AF549-ABS(AG549)-ABS(AI549)-AF549*VLOOKUP(X549,折旧码!B:D,3,FALSE),2)=0,ROUND(AF549-ABS(AG549)-ABS(AI549)-AF549*VLOOKUP(X549,折旧码!B:D,3,FALSE),2)&lt;&gt;0)</f>
        <v>#VALUE!</v>
      </c>
      <c r="BJ549" s="4" t="e">
        <f>ROUND(AF549-ABS(AG549)-ABS(AI549)-AF549*VLOOKUP(X549,折旧码!B:D,3,FALSE),2)</f>
        <v>#N/A</v>
      </c>
    </row>
    <row r="550" spans="1:62" x14ac:dyDescent="0.35">
      <c r="A550" s="3"/>
      <c r="B550" s="3"/>
      <c r="C550" s="3"/>
      <c r="D550" s="3"/>
      <c r="E550" s="3"/>
      <c r="F550" s="3"/>
      <c r="G550" s="3"/>
      <c r="H550" s="3"/>
      <c r="I550" s="11"/>
      <c r="J550" s="11"/>
      <c r="K550" s="1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11"/>
      <c r="AE550" s="11"/>
      <c r="AF550" s="3"/>
      <c r="AG550" s="3"/>
      <c r="AH550" s="3"/>
      <c r="AI550" s="3"/>
      <c r="AJ550" s="3"/>
      <c r="AK550" s="3"/>
      <c r="AL550" s="3"/>
      <c r="AM550" s="3"/>
      <c r="AN550" s="4" t="b">
        <f>COUNTIF(资产分类!B:B,以前年度!A550)=1</f>
        <v>0</v>
      </c>
      <c r="AO550" s="4" t="b">
        <f>COUNTIF(单位编码!C:C,H550)=1</f>
        <v>0</v>
      </c>
      <c r="AP550" s="4" t="e">
        <f t="shared" si="97"/>
        <v>#VALUE!</v>
      </c>
      <c r="AQ550" s="4" t="b">
        <f>COUNTIF(业务范围!B:B,以前年度!L550)=1</f>
        <v>0</v>
      </c>
      <c r="AR550" s="4" t="b">
        <f>COUNTIF(成本中心!B:B,以前年度!M550)=1</f>
        <v>0</v>
      </c>
      <c r="AS550" s="4" t="b">
        <f>COUNTIF(成本中心!B:B,以前年度!N550)=1</f>
        <v>0</v>
      </c>
      <c r="AT550" s="4" t="b">
        <f>COUNTIF(资产状态!B:B,Q550)=1</f>
        <v>0</v>
      </c>
      <c r="AU550" s="4" t="b">
        <f>COUNTIF(资产增加、减少方式!B:C,以前年度!R550)=1</f>
        <v>0</v>
      </c>
      <c r="AV550" s="4" t="b">
        <f t="shared" si="98"/>
        <v>1</v>
      </c>
      <c r="AW550" s="4" t="b">
        <f>COUNTIF(折旧码!B:B,以前年度!X550)=1</f>
        <v>0</v>
      </c>
      <c r="AX550" s="5" t="b">
        <f t="shared" si="89"/>
        <v>0</v>
      </c>
      <c r="AY550" s="59" t="e">
        <f>IF(((2015-LEFT(AD550,4))*12+12-MID(AD550,5,2)+1)/(Z550*12+AB550)&gt;1,AF550*(1-VLOOKUP(X550,折旧码!B:D,3,FALSE)),AF550*(1-VLOOKUP(X550,折旧码!B:D,3,FALSE))*((2015-LEFT(AD550,4))*12+12-MID(AD550,5,2)+1)/(Z550*12+AB550))</f>
        <v>#VALUE!</v>
      </c>
      <c r="AZ550" s="60" t="e">
        <f t="shared" si="90"/>
        <v>#VALUE!</v>
      </c>
      <c r="BA550" s="5" t="e">
        <f>IF(((2015-LEFT(AD550,4))*12+12-MID(AD550,5,2)+1)/(Z550*12+AB550)&gt;1,0, AF550*(1-VLOOKUP(X550,折旧码!B:D,3,FALSE))*(12/(Z550*12+AB550)))</f>
        <v>#VALUE!</v>
      </c>
      <c r="BB550" s="2" t="e">
        <f t="shared" si="91"/>
        <v>#VALUE!</v>
      </c>
      <c r="BC550" s="2">
        <f t="shared" si="92"/>
        <v>0</v>
      </c>
      <c r="BD550" s="2" t="e">
        <f t="shared" si="93"/>
        <v>#VALUE!</v>
      </c>
      <c r="BE550" s="4" t="e">
        <f t="shared" si="94"/>
        <v>#VALUE!</v>
      </c>
      <c r="BF550" s="56" t="e">
        <f t="shared" si="95"/>
        <v>#VALUE!</v>
      </c>
      <c r="BG550" s="56" t="e">
        <f>IF(BE550="否",0,AF550*(1-VLOOKUP(X550,折旧码!B:D,3,FALSE))/BC550)</f>
        <v>#VALUE!</v>
      </c>
      <c r="BH550" s="56" t="e">
        <f t="shared" si="96"/>
        <v>#VALUE!</v>
      </c>
      <c r="BI550" s="4" t="e">
        <f>IF(OR(BE550="否",BC550&lt;=BD550),ROUND(AF550-ABS(AG550)-ABS(AI550)-AF550*VLOOKUP(X550,折旧码!B:D,3,FALSE),2)=0,ROUND(AF550-ABS(AG550)-ABS(AI550)-AF550*VLOOKUP(X550,折旧码!B:D,3,FALSE),2)&lt;&gt;0)</f>
        <v>#VALUE!</v>
      </c>
      <c r="BJ550" s="4" t="e">
        <f>ROUND(AF550-ABS(AG550)-ABS(AI550)-AF550*VLOOKUP(X550,折旧码!B:D,3,FALSE),2)</f>
        <v>#N/A</v>
      </c>
    </row>
    <row r="551" spans="1:62" x14ac:dyDescent="0.35">
      <c r="A551" s="3"/>
      <c r="B551" s="3"/>
      <c r="C551" s="3"/>
      <c r="D551" s="3"/>
      <c r="E551" s="3"/>
      <c r="F551" s="3"/>
      <c r="G551" s="3"/>
      <c r="H551" s="3"/>
      <c r="I551" s="11"/>
      <c r="J551" s="11"/>
      <c r="K551" s="1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11"/>
      <c r="AE551" s="11"/>
      <c r="AF551" s="3"/>
      <c r="AG551" s="3"/>
      <c r="AH551" s="3"/>
      <c r="AI551" s="3"/>
      <c r="AJ551" s="3"/>
      <c r="AK551" s="3"/>
      <c r="AL551" s="3"/>
      <c r="AM551" s="3"/>
      <c r="AN551" s="4" t="b">
        <f>COUNTIF(资产分类!B:B,以前年度!A551)=1</f>
        <v>0</v>
      </c>
      <c r="AO551" s="4" t="b">
        <f>COUNTIF(单位编码!C:C,H551)=1</f>
        <v>0</v>
      </c>
      <c r="AP551" s="4" t="e">
        <f t="shared" si="97"/>
        <v>#VALUE!</v>
      </c>
      <c r="AQ551" s="4" t="b">
        <f>COUNTIF(业务范围!B:B,以前年度!L551)=1</f>
        <v>0</v>
      </c>
      <c r="AR551" s="4" t="b">
        <f>COUNTIF(成本中心!B:B,以前年度!M551)=1</f>
        <v>0</v>
      </c>
      <c r="AS551" s="4" t="b">
        <f>COUNTIF(成本中心!B:B,以前年度!N551)=1</f>
        <v>0</v>
      </c>
      <c r="AT551" s="4" t="b">
        <f>COUNTIF(资产状态!B:B,Q551)=1</f>
        <v>0</v>
      </c>
      <c r="AU551" s="4" t="b">
        <f>COUNTIF(资产增加、减少方式!B:C,以前年度!R551)=1</f>
        <v>0</v>
      </c>
      <c r="AV551" s="4" t="b">
        <f t="shared" si="98"/>
        <v>1</v>
      </c>
      <c r="AW551" s="4" t="b">
        <f>COUNTIF(折旧码!B:B,以前年度!X551)=1</f>
        <v>0</v>
      </c>
      <c r="AX551" s="5" t="b">
        <f t="shared" si="89"/>
        <v>0</v>
      </c>
      <c r="AY551" s="59" t="e">
        <f>IF(((2015-LEFT(AD551,4))*12+12-MID(AD551,5,2)+1)/(Z551*12+AB551)&gt;1,AF551*(1-VLOOKUP(X551,折旧码!B:D,3,FALSE)),AF551*(1-VLOOKUP(X551,折旧码!B:D,3,FALSE))*((2015-LEFT(AD551,4))*12+12-MID(AD551,5,2)+1)/(Z551*12+AB551))</f>
        <v>#VALUE!</v>
      </c>
      <c r="AZ551" s="60" t="e">
        <f t="shared" si="90"/>
        <v>#VALUE!</v>
      </c>
      <c r="BA551" s="5" t="e">
        <f>IF(((2015-LEFT(AD551,4))*12+12-MID(AD551,5,2)+1)/(Z551*12+AB551)&gt;1,0, AF551*(1-VLOOKUP(X551,折旧码!B:D,3,FALSE))*(12/(Z551*12+AB551)))</f>
        <v>#VALUE!</v>
      </c>
      <c r="BB551" s="2" t="e">
        <f t="shared" si="91"/>
        <v>#VALUE!</v>
      </c>
      <c r="BC551" s="2">
        <f t="shared" si="92"/>
        <v>0</v>
      </c>
      <c r="BD551" s="2" t="e">
        <f t="shared" si="93"/>
        <v>#VALUE!</v>
      </c>
      <c r="BE551" s="4" t="e">
        <f t="shared" si="94"/>
        <v>#VALUE!</v>
      </c>
      <c r="BF551" s="56" t="e">
        <f t="shared" si="95"/>
        <v>#VALUE!</v>
      </c>
      <c r="BG551" s="56" t="e">
        <f>IF(BE551="否",0,AF551*(1-VLOOKUP(X551,折旧码!B:D,3,FALSE))/BC551)</f>
        <v>#VALUE!</v>
      </c>
      <c r="BH551" s="56" t="e">
        <f t="shared" si="96"/>
        <v>#VALUE!</v>
      </c>
      <c r="BI551" s="4" t="e">
        <f>IF(OR(BE551="否",BC551&lt;=BD551),ROUND(AF551-ABS(AG551)-ABS(AI551)-AF551*VLOOKUP(X551,折旧码!B:D,3,FALSE),2)=0,ROUND(AF551-ABS(AG551)-ABS(AI551)-AF551*VLOOKUP(X551,折旧码!B:D,3,FALSE),2)&lt;&gt;0)</f>
        <v>#VALUE!</v>
      </c>
      <c r="BJ551" s="4" t="e">
        <f>ROUND(AF551-ABS(AG551)-ABS(AI551)-AF551*VLOOKUP(X551,折旧码!B:D,3,FALSE),2)</f>
        <v>#N/A</v>
      </c>
    </row>
    <row r="552" spans="1:62" x14ac:dyDescent="0.35">
      <c r="A552" s="3"/>
      <c r="B552" s="3"/>
      <c r="C552" s="3"/>
      <c r="D552" s="3"/>
      <c r="E552" s="3"/>
      <c r="F552" s="3"/>
      <c r="G552" s="3"/>
      <c r="H552" s="3"/>
      <c r="I552" s="11"/>
      <c r="J552" s="11"/>
      <c r="K552" s="1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11"/>
      <c r="AE552" s="11"/>
      <c r="AF552" s="3"/>
      <c r="AG552" s="3"/>
      <c r="AH552" s="3"/>
      <c r="AI552" s="3"/>
      <c r="AJ552" s="3"/>
      <c r="AK552" s="3"/>
      <c r="AL552" s="3"/>
      <c r="AM552" s="3"/>
      <c r="AN552" s="4" t="b">
        <f>COUNTIF(资产分类!B:B,以前年度!A552)=1</f>
        <v>0</v>
      </c>
      <c r="AO552" s="4" t="b">
        <f>COUNTIF(单位编码!C:C,H552)=1</f>
        <v>0</v>
      </c>
      <c r="AP552" s="4" t="e">
        <f t="shared" si="97"/>
        <v>#VALUE!</v>
      </c>
      <c r="AQ552" s="4" t="b">
        <f>COUNTIF(业务范围!B:B,以前年度!L552)=1</f>
        <v>0</v>
      </c>
      <c r="AR552" s="4" t="b">
        <f>COUNTIF(成本中心!B:B,以前年度!M552)=1</f>
        <v>0</v>
      </c>
      <c r="AS552" s="4" t="b">
        <f>COUNTIF(成本中心!B:B,以前年度!N552)=1</f>
        <v>0</v>
      </c>
      <c r="AT552" s="4" t="b">
        <f>COUNTIF(资产状态!B:B,Q552)=1</f>
        <v>0</v>
      </c>
      <c r="AU552" s="4" t="b">
        <f>COUNTIF(资产增加、减少方式!B:C,以前年度!R552)=1</f>
        <v>0</v>
      </c>
      <c r="AV552" s="4" t="b">
        <f t="shared" si="98"/>
        <v>1</v>
      </c>
      <c r="AW552" s="4" t="b">
        <f>COUNTIF(折旧码!B:B,以前年度!X552)=1</f>
        <v>0</v>
      </c>
      <c r="AX552" s="5" t="b">
        <f t="shared" si="89"/>
        <v>0</v>
      </c>
      <c r="AY552" s="59" t="e">
        <f>IF(((2015-LEFT(AD552,4))*12+12-MID(AD552,5,2)+1)/(Z552*12+AB552)&gt;1,AF552*(1-VLOOKUP(X552,折旧码!B:D,3,FALSE)),AF552*(1-VLOOKUP(X552,折旧码!B:D,3,FALSE))*((2015-LEFT(AD552,4))*12+12-MID(AD552,5,2)+1)/(Z552*12+AB552))</f>
        <v>#VALUE!</v>
      </c>
      <c r="AZ552" s="60" t="e">
        <f t="shared" si="90"/>
        <v>#VALUE!</v>
      </c>
      <c r="BA552" s="5" t="e">
        <f>IF(((2015-LEFT(AD552,4))*12+12-MID(AD552,5,2)+1)/(Z552*12+AB552)&gt;1,0, AF552*(1-VLOOKUP(X552,折旧码!B:D,3,FALSE))*(12/(Z552*12+AB552)))</f>
        <v>#VALUE!</v>
      </c>
      <c r="BB552" s="2" t="e">
        <f t="shared" si="91"/>
        <v>#VALUE!</v>
      </c>
      <c r="BC552" s="2">
        <f t="shared" si="92"/>
        <v>0</v>
      </c>
      <c r="BD552" s="2" t="e">
        <f t="shared" si="93"/>
        <v>#VALUE!</v>
      </c>
      <c r="BE552" s="4" t="e">
        <f t="shared" si="94"/>
        <v>#VALUE!</v>
      </c>
      <c r="BF552" s="56" t="e">
        <f t="shared" si="95"/>
        <v>#VALUE!</v>
      </c>
      <c r="BG552" s="56" t="e">
        <f>IF(BE552="否",0,AF552*(1-VLOOKUP(X552,折旧码!B:D,3,FALSE))/BC552)</f>
        <v>#VALUE!</v>
      </c>
      <c r="BH552" s="56" t="e">
        <f t="shared" si="96"/>
        <v>#VALUE!</v>
      </c>
      <c r="BI552" s="4" t="e">
        <f>IF(OR(BE552="否",BC552&lt;=BD552),ROUND(AF552-ABS(AG552)-ABS(AI552)-AF552*VLOOKUP(X552,折旧码!B:D,3,FALSE),2)=0,ROUND(AF552-ABS(AG552)-ABS(AI552)-AF552*VLOOKUP(X552,折旧码!B:D,3,FALSE),2)&lt;&gt;0)</f>
        <v>#VALUE!</v>
      </c>
      <c r="BJ552" s="4" t="e">
        <f>ROUND(AF552-ABS(AG552)-ABS(AI552)-AF552*VLOOKUP(X552,折旧码!B:D,3,FALSE),2)</f>
        <v>#N/A</v>
      </c>
    </row>
    <row r="553" spans="1:62" x14ac:dyDescent="0.35">
      <c r="A553" s="3"/>
      <c r="B553" s="3"/>
      <c r="C553" s="3"/>
      <c r="D553" s="3"/>
      <c r="E553" s="3"/>
      <c r="F553" s="3"/>
      <c r="G553" s="3"/>
      <c r="H553" s="3"/>
      <c r="I553" s="11"/>
      <c r="J553" s="11"/>
      <c r="K553" s="1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11"/>
      <c r="AE553" s="11"/>
      <c r="AF553" s="3"/>
      <c r="AG553" s="3"/>
      <c r="AH553" s="3"/>
      <c r="AI553" s="3"/>
      <c r="AJ553" s="3"/>
      <c r="AK553" s="3"/>
      <c r="AL553" s="3"/>
      <c r="AM553" s="3"/>
      <c r="AN553" s="4" t="b">
        <f>COUNTIF(资产分类!B:B,以前年度!A553)=1</f>
        <v>0</v>
      </c>
      <c r="AO553" s="4" t="b">
        <f>COUNTIF(单位编码!C:C,H553)=1</f>
        <v>0</v>
      </c>
      <c r="AP553" s="4" t="e">
        <f t="shared" si="97"/>
        <v>#VALUE!</v>
      </c>
      <c r="AQ553" s="4" t="b">
        <f>COUNTIF(业务范围!B:B,以前年度!L553)=1</f>
        <v>0</v>
      </c>
      <c r="AR553" s="4" t="b">
        <f>COUNTIF(成本中心!B:B,以前年度!M553)=1</f>
        <v>0</v>
      </c>
      <c r="AS553" s="4" t="b">
        <f>COUNTIF(成本中心!B:B,以前年度!N553)=1</f>
        <v>0</v>
      </c>
      <c r="AT553" s="4" t="b">
        <f>COUNTIF(资产状态!B:B,Q553)=1</f>
        <v>0</v>
      </c>
      <c r="AU553" s="4" t="b">
        <f>COUNTIF(资产增加、减少方式!B:C,以前年度!R553)=1</f>
        <v>0</v>
      </c>
      <c r="AV553" s="4" t="b">
        <f t="shared" si="98"/>
        <v>1</v>
      </c>
      <c r="AW553" s="4" t="b">
        <f>COUNTIF(折旧码!B:B,以前年度!X553)=1</f>
        <v>0</v>
      </c>
      <c r="AX553" s="5" t="b">
        <f t="shared" si="89"/>
        <v>0</v>
      </c>
      <c r="AY553" s="59" t="e">
        <f>IF(((2015-LEFT(AD553,4))*12+12-MID(AD553,5,2)+1)/(Z553*12+AB553)&gt;1,AF553*(1-VLOOKUP(X553,折旧码!B:D,3,FALSE)),AF553*(1-VLOOKUP(X553,折旧码!B:D,3,FALSE))*((2015-LEFT(AD553,4))*12+12-MID(AD553,5,2)+1)/(Z553*12+AB553))</f>
        <v>#VALUE!</v>
      </c>
      <c r="AZ553" s="60" t="e">
        <f t="shared" si="90"/>
        <v>#VALUE!</v>
      </c>
      <c r="BA553" s="5" t="e">
        <f>IF(((2015-LEFT(AD553,4))*12+12-MID(AD553,5,2)+1)/(Z553*12+AB553)&gt;1,0, AF553*(1-VLOOKUP(X553,折旧码!B:D,3,FALSE))*(12/(Z553*12+AB553)))</f>
        <v>#VALUE!</v>
      </c>
      <c r="BB553" s="2" t="e">
        <f t="shared" si="91"/>
        <v>#VALUE!</v>
      </c>
      <c r="BC553" s="2">
        <f t="shared" si="92"/>
        <v>0</v>
      </c>
      <c r="BD553" s="2" t="e">
        <f t="shared" si="93"/>
        <v>#VALUE!</v>
      </c>
      <c r="BE553" s="4" t="e">
        <f t="shared" si="94"/>
        <v>#VALUE!</v>
      </c>
      <c r="BF553" s="56" t="e">
        <f t="shared" si="95"/>
        <v>#VALUE!</v>
      </c>
      <c r="BG553" s="56" t="e">
        <f>IF(BE553="否",0,AF553*(1-VLOOKUP(X553,折旧码!B:D,3,FALSE))/BC553)</f>
        <v>#VALUE!</v>
      </c>
      <c r="BH553" s="56" t="e">
        <f t="shared" si="96"/>
        <v>#VALUE!</v>
      </c>
      <c r="BI553" s="4" t="e">
        <f>IF(OR(BE553="否",BC553&lt;=BD553),ROUND(AF553-ABS(AG553)-ABS(AI553)-AF553*VLOOKUP(X553,折旧码!B:D,3,FALSE),2)=0,ROUND(AF553-ABS(AG553)-ABS(AI553)-AF553*VLOOKUP(X553,折旧码!B:D,3,FALSE),2)&lt;&gt;0)</f>
        <v>#VALUE!</v>
      </c>
      <c r="BJ553" s="4" t="e">
        <f>ROUND(AF553-ABS(AG553)-ABS(AI553)-AF553*VLOOKUP(X553,折旧码!B:D,3,FALSE),2)</f>
        <v>#N/A</v>
      </c>
    </row>
    <row r="554" spans="1:62" x14ac:dyDescent="0.35">
      <c r="A554" s="3"/>
      <c r="B554" s="3"/>
      <c r="C554" s="3"/>
      <c r="D554" s="3"/>
      <c r="E554" s="3"/>
      <c r="F554" s="3"/>
      <c r="G554" s="3"/>
      <c r="H554" s="3"/>
      <c r="I554" s="11"/>
      <c r="J554" s="11"/>
      <c r="K554" s="1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11"/>
      <c r="AE554" s="11"/>
      <c r="AF554" s="3"/>
      <c r="AG554" s="3"/>
      <c r="AH554" s="3"/>
      <c r="AI554" s="3"/>
      <c r="AJ554" s="3"/>
      <c r="AK554" s="3"/>
      <c r="AL554" s="3"/>
      <c r="AM554" s="3"/>
      <c r="AN554" s="4" t="b">
        <f>COUNTIF(资产分类!B:B,以前年度!A554)=1</f>
        <v>0</v>
      </c>
      <c r="AO554" s="4" t="b">
        <f>COUNTIF(单位编码!C:C,H554)=1</f>
        <v>0</v>
      </c>
      <c r="AP554" s="4" t="e">
        <f t="shared" si="97"/>
        <v>#VALUE!</v>
      </c>
      <c r="AQ554" s="4" t="b">
        <f>COUNTIF(业务范围!B:B,以前年度!L554)=1</f>
        <v>0</v>
      </c>
      <c r="AR554" s="4" t="b">
        <f>COUNTIF(成本中心!B:B,以前年度!M554)=1</f>
        <v>0</v>
      </c>
      <c r="AS554" s="4" t="b">
        <f>COUNTIF(成本中心!B:B,以前年度!N554)=1</f>
        <v>0</v>
      </c>
      <c r="AT554" s="4" t="b">
        <f>COUNTIF(资产状态!B:B,Q554)=1</f>
        <v>0</v>
      </c>
      <c r="AU554" s="4" t="b">
        <f>COUNTIF(资产增加、减少方式!B:C,以前年度!R554)=1</f>
        <v>0</v>
      </c>
      <c r="AV554" s="4" t="b">
        <f t="shared" si="98"/>
        <v>1</v>
      </c>
      <c r="AW554" s="4" t="b">
        <f>COUNTIF(折旧码!B:B,以前年度!X554)=1</f>
        <v>0</v>
      </c>
      <c r="AX554" s="5" t="b">
        <f t="shared" si="89"/>
        <v>0</v>
      </c>
      <c r="AY554" s="59" t="e">
        <f>IF(((2015-LEFT(AD554,4))*12+12-MID(AD554,5,2)+1)/(Z554*12+AB554)&gt;1,AF554*(1-VLOOKUP(X554,折旧码!B:D,3,FALSE)),AF554*(1-VLOOKUP(X554,折旧码!B:D,3,FALSE))*((2015-LEFT(AD554,4))*12+12-MID(AD554,5,2)+1)/(Z554*12+AB554))</f>
        <v>#VALUE!</v>
      </c>
      <c r="AZ554" s="60" t="e">
        <f t="shared" si="90"/>
        <v>#VALUE!</v>
      </c>
      <c r="BA554" s="5" t="e">
        <f>IF(((2015-LEFT(AD554,4))*12+12-MID(AD554,5,2)+1)/(Z554*12+AB554)&gt;1,0, AF554*(1-VLOOKUP(X554,折旧码!B:D,3,FALSE))*(12/(Z554*12+AB554)))</f>
        <v>#VALUE!</v>
      </c>
      <c r="BB554" s="2" t="e">
        <f t="shared" si="91"/>
        <v>#VALUE!</v>
      </c>
      <c r="BC554" s="2">
        <f t="shared" si="92"/>
        <v>0</v>
      </c>
      <c r="BD554" s="2" t="e">
        <f t="shared" si="93"/>
        <v>#VALUE!</v>
      </c>
      <c r="BE554" s="4" t="e">
        <f t="shared" si="94"/>
        <v>#VALUE!</v>
      </c>
      <c r="BF554" s="56" t="e">
        <f t="shared" si="95"/>
        <v>#VALUE!</v>
      </c>
      <c r="BG554" s="56" t="e">
        <f>IF(BE554="否",0,AF554*(1-VLOOKUP(X554,折旧码!B:D,3,FALSE))/BC554)</f>
        <v>#VALUE!</v>
      </c>
      <c r="BH554" s="56" t="e">
        <f t="shared" si="96"/>
        <v>#VALUE!</v>
      </c>
      <c r="BI554" s="4" t="e">
        <f>IF(OR(BE554="否",BC554&lt;=BD554),ROUND(AF554-ABS(AG554)-ABS(AI554)-AF554*VLOOKUP(X554,折旧码!B:D,3,FALSE),2)=0,ROUND(AF554-ABS(AG554)-ABS(AI554)-AF554*VLOOKUP(X554,折旧码!B:D,3,FALSE),2)&lt;&gt;0)</f>
        <v>#VALUE!</v>
      </c>
      <c r="BJ554" s="4" t="e">
        <f>ROUND(AF554-ABS(AG554)-ABS(AI554)-AF554*VLOOKUP(X554,折旧码!B:D,3,FALSE),2)</f>
        <v>#N/A</v>
      </c>
    </row>
    <row r="555" spans="1:62" x14ac:dyDescent="0.35">
      <c r="A555" s="3"/>
      <c r="B555" s="3"/>
      <c r="C555" s="3"/>
      <c r="D555" s="3"/>
      <c r="E555" s="3"/>
      <c r="F555" s="3"/>
      <c r="G555" s="3"/>
      <c r="H555" s="3"/>
      <c r="I555" s="11"/>
      <c r="J555" s="11"/>
      <c r="K555" s="1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11"/>
      <c r="AE555" s="11"/>
      <c r="AF555" s="3"/>
      <c r="AG555" s="3"/>
      <c r="AH555" s="3"/>
      <c r="AI555" s="3"/>
      <c r="AJ555" s="3"/>
      <c r="AK555" s="3"/>
      <c r="AL555" s="3"/>
      <c r="AM555" s="3"/>
      <c r="AN555" s="4" t="b">
        <f>COUNTIF(资产分类!B:B,以前年度!A555)=1</f>
        <v>0</v>
      </c>
      <c r="AO555" s="4" t="b">
        <f>COUNTIF(单位编码!C:C,H555)=1</f>
        <v>0</v>
      </c>
      <c r="AP555" s="4" t="e">
        <f t="shared" si="97"/>
        <v>#VALUE!</v>
      </c>
      <c r="AQ555" s="4" t="b">
        <f>COUNTIF(业务范围!B:B,以前年度!L555)=1</f>
        <v>0</v>
      </c>
      <c r="AR555" s="4" t="b">
        <f>COUNTIF(成本中心!B:B,以前年度!M555)=1</f>
        <v>0</v>
      </c>
      <c r="AS555" s="4" t="b">
        <f>COUNTIF(成本中心!B:B,以前年度!N555)=1</f>
        <v>0</v>
      </c>
      <c r="AT555" s="4" t="b">
        <f>COUNTIF(资产状态!B:B,Q555)=1</f>
        <v>0</v>
      </c>
      <c r="AU555" s="4" t="b">
        <f>COUNTIF(资产增加、减少方式!B:C,以前年度!R555)=1</f>
        <v>0</v>
      </c>
      <c r="AV555" s="4" t="b">
        <f t="shared" si="98"/>
        <v>1</v>
      </c>
      <c r="AW555" s="4" t="b">
        <f>COUNTIF(折旧码!B:B,以前年度!X555)=1</f>
        <v>0</v>
      </c>
      <c r="AX555" s="5" t="b">
        <f t="shared" si="89"/>
        <v>0</v>
      </c>
      <c r="AY555" s="59" t="e">
        <f>IF(((2015-LEFT(AD555,4))*12+12-MID(AD555,5,2)+1)/(Z555*12+AB555)&gt;1,AF555*(1-VLOOKUP(X555,折旧码!B:D,3,FALSE)),AF555*(1-VLOOKUP(X555,折旧码!B:D,3,FALSE))*((2015-LEFT(AD555,4))*12+12-MID(AD555,5,2)+1)/(Z555*12+AB555))</f>
        <v>#VALUE!</v>
      </c>
      <c r="AZ555" s="60" t="e">
        <f t="shared" si="90"/>
        <v>#VALUE!</v>
      </c>
      <c r="BA555" s="5" t="e">
        <f>IF(((2015-LEFT(AD555,4))*12+12-MID(AD555,5,2)+1)/(Z555*12+AB555)&gt;1,0, AF555*(1-VLOOKUP(X555,折旧码!B:D,3,FALSE))*(12/(Z555*12+AB555)))</f>
        <v>#VALUE!</v>
      </c>
      <c r="BB555" s="2" t="e">
        <f t="shared" si="91"/>
        <v>#VALUE!</v>
      </c>
      <c r="BC555" s="2">
        <f t="shared" si="92"/>
        <v>0</v>
      </c>
      <c r="BD555" s="2" t="e">
        <f t="shared" si="93"/>
        <v>#VALUE!</v>
      </c>
      <c r="BE555" s="4" t="e">
        <f t="shared" si="94"/>
        <v>#VALUE!</v>
      </c>
      <c r="BF555" s="56" t="e">
        <f t="shared" si="95"/>
        <v>#VALUE!</v>
      </c>
      <c r="BG555" s="56" t="e">
        <f>IF(BE555="否",0,AF555*(1-VLOOKUP(X555,折旧码!B:D,3,FALSE))/BC555)</f>
        <v>#VALUE!</v>
      </c>
      <c r="BH555" s="56" t="e">
        <f t="shared" si="96"/>
        <v>#VALUE!</v>
      </c>
      <c r="BI555" s="4" t="e">
        <f>IF(OR(BE555="否",BC555&lt;=BD555),ROUND(AF555-ABS(AG555)-ABS(AI555)-AF555*VLOOKUP(X555,折旧码!B:D,3,FALSE),2)=0,ROUND(AF555-ABS(AG555)-ABS(AI555)-AF555*VLOOKUP(X555,折旧码!B:D,3,FALSE),2)&lt;&gt;0)</f>
        <v>#VALUE!</v>
      </c>
      <c r="BJ555" s="4" t="e">
        <f>ROUND(AF555-ABS(AG555)-ABS(AI555)-AF555*VLOOKUP(X555,折旧码!B:D,3,FALSE),2)</f>
        <v>#N/A</v>
      </c>
    </row>
    <row r="556" spans="1:62" x14ac:dyDescent="0.35">
      <c r="A556" s="3"/>
      <c r="B556" s="3"/>
      <c r="C556" s="3"/>
      <c r="D556" s="3"/>
      <c r="E556" s="3"/>
      <c r="F556" s="3"/>
      <c r="G556" s="3"/>
      <c r="H556" s="3"/>
      <c r="I556" s="11"/>
      <c r="J556" s="11"/>
      <c r="K556" s="1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11"/>
      <c r="AE556" s="11"/>
      <c r="AF556" s="3"/>
      <c r="AG556" s="3"/>
      <c r="AH556" s="3"/>
      <c r="AI556" s="3"/>
      <c r="AJ556" s="3"/>
      <c r="AK556" s="3"/>
      <c r="AL556" s="3"/>
      <c r="AM556" s="3"/>
      <c r="AN556" s="4" t="b">
        <f>COUNTIF(资产分类!B:B,以前年度!A556)=1</f>
        <v>0</v>
      </c>
      <c r="AO556" s="4" t="b">
        <f>COUNTIF(单位编码!C:C,H556)=1</f>
        <v>0</v>
      </c>
      <c r="AP556" s="4" t="e">
        <f t="shared" si="97"/>
        <v>#VALUE!</v>
      </c>
      <c r="AQ556" s="4" t="b">
        <f>COUNTIF(业务范围!B:B,以前年度!L556)=1</f>
        <v>0</v>
      </c>
      <c r="AR556" s="4" t="b">
        <f>COUNTIF(成本中心!B:B,以前年度!M556)=1</f>
        <v>0</v>
      </c>
      <c r="AS556" s="4" t="b">
        <f>COUNTIF(成本中心!B:B,以前年度!N556)=1</f>
        <v>0</v>
      </c>
      <c r="AT556" s="4" t="b">
        <f>COUNTIF(资产状态!B:B,Q556)=1</f>
        <v>0</v>
      </c>
      <c r="AU556" s="4" t="b">
        <f>COUNTIF(资产增加、减少方式!B:C,以前年度!R556)=1</f>
        <v>0</v>
      </c>
      <c r="AV556" s="4" t="b">
        <f t="shared" si="98"/>
        <v>1</v>
      </c>
      <c r="AW556" s="4" t="b">
        <f>COUNTIF(折旧码!B:B,以前年度!X556)=1</f>
        <v>0</v>
      </c>
      <c r="AX556" s="5" t="b">
        <f t="shared" si="89"/>
        <v>0</v>
      </c>
      <c r="AY556" s="59" t="e">
        <f>IF(((2015-LEFT(AD556,4))*12+12-MID(AD556,5,2)+1)/(Z556*12+AB556)&gt;1,AF556*(1-VLOOKUP(X556,折旧码!B:D,3,FALSE)),AF556*(1-VLOOKUP(X556,折旧码!B:D,3,FALSE))*((2015-LEFT(AD556,4))*12+12-MID(AD556,5,2)+1)/(Z556*12+AB556))</f>
        <v>#VALUE!</v>
      </c>
      <c r="AZ556" s="60" t="e">
        <f t="shared" si="90"/>
        <v>#VALUE!</v>
      </c>
      <c r="BA556" s="5" t="e">
        <f>IF(((2015-LEFT(AD556,4))*12+12-MID(AD556,5,2)+1)/(Z556*12+AB556)&gt;1,0, AF556*(1-VLOOKUP(X556,折旧码!B:D,3,FALSE))*(12/(Z556*12+AB556)))</f>
        <v>#VALUE!</v>
      </c>
      <c r="BB556" s="2" t="e">
        <f t="shared" si="91"/>
        <v>#VALUE!</v>
      </c>
      <c r="BC556" s="2">
        <f t="shared" si="92"/>
        <v>0</v>
      </c>
      <c r="BD556" s="2" t="e">
        <f t="shared" si="93"/>
        <v>#VALUE!</v>
      </c>
      <c r="BE556" s="4" t="e">
        <f t="shared" si="94"/>
        <v>#VALUE!</v>
      </c>
      <c r="BF556" s="56" t="e">
        <f t="shared" si="95"/>
        <v>#VALUE!</v>
      </c>
      <c r="BG556" s="56" t="e">
        <f>IF(BE556="否",0,AF556*(1-VLOOKUP(X556,折旧码!B:D,3,FALSE))/BC556)</f>
        <v>#VALUE!</v>
      </c>
      <c r="BH556" s="56" t="e">
        <f t="shared" si="96"/>
        <v>#VALUE!</v>
      </c>
      <c r="BI556" s="4" t="e">
        <f>IF(OR(BE556="否",BC556&lt;=BD556),ROUND(AF556-ABS(AG556)-ABS(AI556)-AF556*VLOOKUP(X556,折旧码!B:D,3,FALSE),2)=0,ROUND(AF556-ABS(AG556)-ABS(AI556)-AF556*VLOOKUP(X556,折旧码!B:D,3,FALSE),2)&lt;&gt;0)</f>
        <v>#VALUE!</v>
      </c>
      <c r="BJ556" s="4" t="e">
        <f>ROUND(AF556-ABS(AG556)-ABS(AI556)-AF556*VLOOKUP(X556,折旧码!B:D,3,FALSE),2)</f>
        <v>#N/A</v>
      </c>
    </row>
    <row r="557" spans="1:62" x14ac:dyDescent="0.35">
      <c r="A557" s="3"/>
      <c r="B557" s="3"/>
      <c r="C557" s="3"/>
      <c r="D557" s="3"/>
      <c r="E557" s="3"/>
      <c r="F557" s="3"/>
      <c r="G557" s="3"/>
      <c r="H557" s="3"/>
      <c r="I557" s="11"/>
      <c r="J557" s="11"/>
      <c r="K557" s="1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11"/>
      <c r="AE557" s="11"/>
      <c r="AF557" s="3"/>
      <c r="AG557" s="3"/>
      <c r="AH557" s="3"/>
      <c r="AI557" s="3"/>
      <c r="AJ557" s="3"/>
      <c r="AK557" s="3"/>
      <c r="AL557" s="3"/>
      <c r="AM557" s="3"/>
      <c r="AN557" s="4" t="b">
        <f>COUNTIF(资产分类!B:B,以前年度!A557)=1</f>
        <v>0</v>
      </c>
      <c r="AO557" s="4" t="b">
        <f>COUNTIF(单位编码!C:C,H557)=1</f>
        <v>0</v>
      </c>
      <c r="AP557" s="4" t="e">
        <f t="shared" si="97"/>
        <v>#VALUE!</v>
      </c>
      <c r="AQ557" s="4" t="b">
        <f>COUNTIF(业务范围!B:B,以前年度!L557)=1</f>
        <v>0</v>
      </c>
      <c r="AR557" s="4" t="b">
        <f>COUNTIF(成本中心!B:B,以前年度!M557)=1</f>
        <v>0</v>
      </c>
      <c r="AS557" s="4" t="b">
        <f>COUNTIF(成本中心!B:B,以前年度!N557)=1</f>
        <v>0</v>
      </c>
      <c r="AT557" s="4" t="b">
        <f>COUNTIF(资产状态!B:B,Q557)=1</f>
        <v>0</v>
      </c>
      <c r="AU557" s="4" t="b">
        <f>COUNTIF(资产增加、减少方式!B:C,以前年度!R557)=1</f>
        <v>0</v>
      </c>
      <c r="AV557" s="4" t="b">
        <f t="shared" si="98"/>
        <v>1</v>
      </c>
      <c r="AW557" s="4" t="b">
        <f>COUNTIF(折旧码!B:B,以前年度!X557)=1</f>
        <v>0</v>
      </c>
      <c r="AX557" s="5" t="b">
        <f t="shared" si="89"/>
        <v>0</v>
      </c>
      <c r="AY557" s="59" t="e">
        <f>IF(((2015-LEFT(AD557,4))*12+12-MID(AD557,5,2)+1)/(Z557*12+AB557)&gt;1,AF557*(1-VLOOKUP(X557,折旧码!B:D,3,FALSE)),AF557*(1-VLOOKUP(X557,折旧码!B:D,3,FALSE))*((2015-LEFT(AD557,4))*12+12-MID(AD557,5,2)+1)/(Z557*12+AB557))</f>
        <v>#VALUE!</v>
      </c>
      <c r="AZ557" s="60" t="e">
        <f t="shared" si="90"/>
        <v>#VALUE!</v>
      </c>
      <c r="BA557" s="5" t="e">
        <f>IF(((2015-LEFT(AD557,4))*12+12-MID(AD557,5,2)+1)/(Z557*12+AB557)&gt;1,0, AF557*(1-VLOOKUP(X557,折旧码!B:D,3,FALSE))*(12/(Z557*12+AB557)))</f>
        <v>#VALUE!</v>
      </c>
      <c r="BB557" s="2" t="e">
        <f t="shared" si="91"/>
        <v>#VALUE!</v>
      </c>
      <c r="BC557" s="2">
        <f t="shared" si="92"/>
        <v>0</v>
      </c>
      <c r="BD557" s="2" t="e">
        <f t="shared" si="93"/>
        <v>#VALUE!</v>
      </c>
      <c r="BE557" s="4" t="e">
        <f t="shared" si="94"/>
        <v>#VALUE!</v>
      </c>
      <c r="BF557" s="56" t="e">
        <f t="shared" si="95"/>
        <v>#VALUE!</v>
      </c>
      <c r="BG557" s="56" t="e">
        <f>IF(BE557="否",0,AF557*(1-VLOOKUP(X557,折旧码!B:D,3,FALSE))/BC557)</f>
        <v>#VALUE!</v>
      </c>
      <c r="BH557" s="56" t="e">
        <f t="shared" si="96"/>
        <v>#VALUE!</v>
      </c>
      <c r="BI557" s="4" t="e">
        <f>IF(OR(BE557="否",BC557&lt;=BD557),ROUND(AF557-ABS(AG557)-ABS(AI557)-AF557*VLOOKUP(X557,折旧码!B:D,3,FALSE),2)=0,ROUND(AF557-ABS(AG557)-ABS(AI557)-AF557*VLOOKUP(X557,折旧码!B:D,3,FALSE),2)&lt;&gt;0)</f>
        <v>#VALUE!</v>
      </c>
      <c r="BJ557" s="4" t="e">
        <f>ROUND(AF557-ABS(AG557)-ABS(AI557)-AF557*VLOOKUP(X557,折旧码!B:D,3,FALSE),2)</f>
        <v>#N/A</v>
      </c>
    </row>
    <row r="558" spans="1:62" x14ac:dyDescent="0.35">
      <c r="A558" s="3"/>
      <c r="B558" s="3"/>
      <c r="C558" s="3"/>
      <c r="D558" s="3"/>
      <c r="E558" s="3"/>
      <c r="F558" s="3"/>
      <c r="G558" s="3"/>
      <c r="H558" s="3"/>
      <c r="I558" s="11"/>
      <c r="J558" s="11"/>
      <c r="K558" s="1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11"/>
      <c r="AE558" s="11"/>
      <c r="AF558" s="3"/>
      <c r="AG558" s="3"/>
      <c r="AH558" s="3"/>
      <c r="AI558" s="3"/>
      <c r="AJ558" s="3"/>
      <c r="AK558" s="3"/>
      <c r="AL558" s="3"/>
      <c r="AM558" s="3"/>
      <c r="AN558" s="4" t="b">
        <f>COUNTIF(资产分类!B:B,以前年度!A558)=1</f>
        <v>0</v>
      </c>
      <c r="AO558" s="4" t="b">
        <f>COUNTIF(单位编码!C:C,H558)=1</f>
        <v>0</v>
      </c>
      <c r="AP558" s="4" t="e">
        <f t="shared" si="97"/>
        <v>#VALUE!</v>
      </c>
      <c r="AQ558" s="4" t="b">
        <f>COUNTIF(业务范围!B:B,以前年度!L558)=1</f>
        <v>0</v>
      </c>
      <c r="AR558" s="4" t="b">
        <f>COUNTIF(成本中心!B:B,以前年度!M558)=1</f>
        <v>0</v>
      </c>
      <c r="AS558" s="4" t="b">
        <f>COUNTIF(成本中心!B:B,以前年度!N558)=1</f>
        <v>0</v>
      </c>
      <c r="AT558" s="4" t="b">
        <f>COUNTIF(资产状态!B:B,Q558)=1</f>
        <v>0</v>
      </c>
      <c r="AU558" s="4" t="b">
        <f>COUNTIF(资产增加、减少方式!B:C,以前年度!R558)=1</f>
        <v>0</v>
      </c>
      <c r="AV558" s="4" t="b">
        <f t="shared" si="98"/>
        <v>1</v>
      </c>
      <c r="AW558" s="4" t="b">
        <f>COUNTIF(折旧码!B:B,以前年度!X558)=1</f>
        <v>0</v>
      </c>
      <c r="AX558" s="5" t="b">
        <f t="shared" si="89"/>
        <v>0</v>
      </c>
      <c r="AY558" s="59" t="e">
        <f>IF(((2015-LEFT(AD558,4))*12+12-MID(AD558,5,2)+1)/(Z558*12+AB558)&gt;1,AF558*(1-VLOOKUP(X558,折旧码!B:D,3,FALSE)),AF558*(1-VLOOKUP(X558,折旧码!B:D,3,FALSE))*((2015-LEFT(AD558,4))*12+12-MID(AD558,5,2)+1)/(Z558*12+AB558))</f>
        <v>#VALUE!</v>
      </c>
      <c r="AZ558" s="60" t="e">
        <f t="shared" si="90"/>
        <v>#VALUE!</v>
      </c>
      <c r="BA558" s="5" t="e">
        <f>IF(((2015-LEFT(AD558,4))*12+12-MID(AD558,5,2)+1)/(Z558*12+AB558)&gt;1,0, AF558*(1-VLOOKUP(X558,折旧码!B:D,3,FALSE))*(12/(Z558*12+AB558)))</f>
        <v>#VALUE!</v>
      </c>
      <c r="BB558" s="2" t="e">
        <f t="shared" si="91"/>
        <v>#VALUE!</v>
      </c>
      <c r="BC558" s="2">
        <f t="shared" si="92"/>
        <v>0</v>
      </c>
      <c r="BD558" s="2" t="e">
        <f t="shared" si="93"/>
        <v>#VALUE!</v>
      </c>
      <c r="BE558" s="4" t="e">
        <f t="shared" si="94"/>
        <v>#VALUE!</v>
      </c>
      <c r="BF558" s="56" t="e">
        <f t="shared" si="95"/>
        <v>#VALUE!</v>
      </c>
      <c r="BG558" s="56" t="e">
        <f>IF(BE558="否",0,AF558*(1-VLOOKUP(X558,折旧码!B:D,3,FALSE))/BC558)</f>
        <v>#VALUE!</v>
      </c>
      <c r="BH558" s="56" t="e">
        <f t="shared" si="96"/>
        <v>#VALUE!</v>
      </c>
      <c r="BI558" s="4" t="e">
        <f>IF(OR(BE558="否",BC558&lt;=BD558),ROUND(AF558-ABS(AG558)-ABS(AI558)-AF558*VLOOKUP(X558,折旧码!B:D,3,FALSE),2)=0,ROUND(AF558-ABS(AG558)-ABS(AI558)-AF558*VLOOKUP(X558,折旧码!B:D,3,FALSE),2)&lt;&gt;0)</f>
        <v>#VALUE!</v>
      </c>
      <c r="BJ558" s="4" t="e">
        <f>ROUND(AF558-ABS(AG558)-ABS(AI558)-AF558*VLOOKUP(X558,折旧码!B:D,3,FALSE),2)</f>
        <v>#N/A</v>
      </c>
    </row>
    <row r="559" spans="1:62" x14ac:dyDescent="0.35">
      <c r="A559" s="3"/>
      <c r="B559" s="3"/>
      <c r="C559" s="3"/>
      <c r="D559" s="3"/>
      <c r="E559" s="3"/>
      <c r="F559" s="3"/>
      <c r="G559" s="3"/>
      <c r="H559" s="3"/>
      <c r="I559" s="8"/>
      <c r="J559" s="8"/>
      <c r="K559" s="8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8"/>
      <c r="AE559" s="8"/>
      <c r="AF559" s="3"/>
      <c r="AG559" s="3"/>
      <c r="AH559" s="3"/>
      <c r="AI559" s="3"/>
      <c r="AJ559" s="3"/>
      <c r="AK559" s="3"/>
      <c r="AL559" s="3"/>
      <c r="AM559" s="3"/>
      <c r="AN559" s="4" t="b">
        <f>COUNTIF(资产分类!B:B,以前年度!A559)=1</f>
        <v>0</v>
      </c>
      <c r="AO559" s="4" t="b">
        <f>COUNTIF(单位编码!C:C,H559)=1</f>
        <v>0</v>
      </c>
      <c r="AP559" s="4" t="e">
        <f t="shared" si="97"/>
        <v>#VALUE!</v>
      </c>
      <c r="AQ559" s="4" t="b">
        <f>COUNTIF(业务范围!B:B,以前年度!L559)=1</f>
        <v>0</v>
      </c>
      <c r="AR559" s="4" t="b">
        <f>COUNTIF(成本中心!B:B,以前年度!M559)=1</f>
        <v>0</v>
      </c>
      <c r="AS559" s="4" t="b">
        <f>COUNTIF(成本中心!B:B,以前年度!N559)=1</f>
        <v>0</v>
      </c>
      <c r="AT559" s="4" t="b">
        <f>COUNTIF(资产状态!B:B,Q559)=1</f>
        <v>0</v>
      </c>
      <c r="AU559" s="4" t="b">
        <f>COUNTIF(资产增加、减少方式!B:C,以前年度!R559)=1</f>
        <v>0</v>
      </c>
      <c r="AV559" s="4" t="b">
        <f t="shared" si="98"/>
        <v>1</v>
      </c>
      <c r="AW559" s="4" t="b">
        <f>COUNTIF(折旧码!B:B,以前年度!X559)=1</f>
        <v>0</v>
      </c>
      <c r="AX559" s="5" t="b">
        <f t="shared" si="89"/>
        <v>0</v>
      </c>
      <c r="AY559" s="59" t="e">
        <f>IF(((2015-LEFT(AD559,4))*12+12-MID(AD559,5,2)+1)/(Z559*12+AB559)&gt;1,AF559*(1-VLOOKUP(X559,折旧码!B:D,3,FALSE)),AF559*(1-VLOOKUP(X559,折旧码!B:D,3,FALSE))*((2015-LEFT(AD559,4))*12+12-MID(AD559,5,2)+1)/(Z559*12+AB559))</f>
        <v>#VALUE!</v>
      </c>
      <c r="AZ559" s="60" t="e">
        <f t="shared" si="90"/>
        <v>#VALUE!</v>
      </c>
      <c r="BA559" s="5" t="e">
        <f>IF(((2015-LEFT(AD559,4))*12+12-MID(AD559,5,2)+1)/(Z559*12+AB559)&gt;1,0, AF559*(1-VLOOKUP(X559,折旧码!B:D,3,FALSE))*(12/(Z559*12+AB559)))</f>
        <v>#VALUE!</v>
      </c>
      <c r="BB559" s="2" t="e">
        <f t="shared" si="91"/>
        <v>#VALUE!</v>
      </c>
      <c r="BC559" s="2">
        <f t="shared" si="92"/>
        <v>0</v>
      </c>
      <c r="BD559" s="2" t="e">
        <f t="shared" si="93"/>
        <v>#VALUE!</v>
      </c>
      <c r="BE559" s="4" t="e">
        <f t="shared" si="94"/>
        <v>#VALUE!</v>
      </c>
      <c r="BF559" s="56" t="e">
        <f t="shared" si="95"/>
        <v>#VALUE!</v>
      </c>
      <c r="BG559" s="56" t="e">
        <f>IF(BE559="否",0,AF559*(1-VLOOKUP(X559,折旧码!B:D,3,FALSE))/BC559)</f>
        <v>#VALUE!</v>
      </c>
      <c r="BH559" s="56" t="e">
        <f t="shared" si="96"/>
        <v>#VALUE!</v>
      </c>
      <c r="BI559" s="4" t="e">
        <f>IF(OR(BE559="否",BC559&lt;=BD559),ROUND(AF559-ABS(AG559)-ABS(AI559)-AF559*VLOOKUP(X559,折旧码!B:D,3,FALSE),2)=0,ROUND(AF559-ABS(AG559)-ABS(AI559)-AF559*VLOOKUP(X559,折旧码!B:D,3,FALSE),2)&lt;&gt;0)</f>
        <v>#VALUE!</v>
      </c>
      <c r="BJ559" s="4" t="e">
        <f>ROUND(AF559-ABS(AG559)-ABS(AI559)-AF559*VLOOKUP(X559,折旧码!B:D,3,FALSE),2)</f>
        <v>#N/A</v>
      </c>
    </row>
    <row r="560" spans="1:62" ht="17.25" x14ac:dyDescent="0.35">
      <c r="A560" s="3"/>
      <c r="B560" s="3"/>
      <c r="C560" s="3"/>
      <c r="D560" s="3"/>
      <c r="E560" s="3"/>
      <c r="F560" s="3"/>
      <c r="G560" s="3"/>
      <c r="H560" s="3"/>
      <c r="I560" s="8"/>
      <c r="J560" s="8"/>
      <c r="K560" s="8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16"/>
      <c r="AE560" s="16"/>
      <c r="AF560" s="3"/>
      <c r="AG560" s="3"/>
      <c r="AH560" s="3"/>
      <c r="AI560" s="3"/>
      <c r="AJ560" s="3"/>
      <c r="AK560" s="3"/>
      <c r="AL560" s="3"/>
      <c r="AM560" s="3"/>
      <c r="AN560" s="4" t="b">
        <f>COUNTIF(资产分类!B:B,以前年度!A560)=1</f>
        <v>0</v>
      </c>
      <c r="AO560" s="4" t="b">
        <f>COUNTIF(单位编码!C:C,H560)=1</f>
        <v>0</v>
      </c>
      <c r="AP560" s="4" t="e">
        <f t="shared" si="97"/>
        <v>#VALUE!</v>
      </c>
      <c r="AQ560" s="4" t="b">
        <f>COUNTIF(业务范围!B:B,以前年度!L560)=1</f>
        <v>0</v>
      </c>
      <c r="AR560" s="4" t="b">
        <f>COUNTIF(成本中心!B:B,以前年度!M560)=1</f>
        <v>0</v>
      </c>
      <c r="AS560" s="4" t="b">
        <f>COUNTIF(成本中心!B:B,以前年度!N560)=1</f>
        <v>0</v>
      </c>
      <c r="AT560" s="4" t="b">
        <f>COUNTIF(资产状态!B:B,Q560)=1</f>
        <v>0</v>
      </c>
      <c r="AU560" s="4" t="b">
        <f>COUNTIF(资产增加、减少方式!B:C,以前年度!R560)=1</f>
        <v>0</v>
      </c>
      <c r="AV560" s="4" t="b">
        <f t="shared" si="98"/>
        <v>1</v>
      </c>
      <c r="AW560" s="4" t="b">
        <f>COUNTIF(折旧码!B:B,以前年度!X560)=1</f>
        <v>0</v>
      </c>
      <c r="AX560" s="5" t="b">
        <f t="shared" si="89"/>
        <v>0</v>
      </c>
      <c r="AY560" s="59" t="e">
        <f>IF(((2015-LEFT(AD560,4))*12+12-MID(AD560,5,2)+1)/(Z560*12+AB560)&gt;1,AF560*(1-VLOOKUP(X560,折旧码!B:D,3,FALSE)),AF560*(1-VLOOKUP(X560,折旧码!B:D,3,FALSE))*((2015-LEFT(AD560,4))*12+12-MID(AD560,5,2)+1)/(Z560*12+AB560))</f>
        <v>#VALUE!</v>
      </c>
      <c r="AZ560" s="60" t="e">
        <f t="shared" si="90"/>
        <v>#VALUE!</v>
      </c>
      <c r="BA560" s="5" t="e">
        <f>IF(((2015-LEFT(AD560,4))*12+12-MID(AD560,5,2)+1)/(Z560*12+AB560)&gt;1,0, AF560*(1-VLOOKUP(X560,折旧码!B:D,3,FALSE))*(12/(Z560*12+AB560)))</f>
        <v>#VALUE!</v>
      </c>
      <c r="BB560" s="2" t="e">
        <f t="shared" si="91"/>
        <v>#VALUE!</v>
      </c>
      <c r="BC560" s="2">
        <f t="shared" si="92"/>
        <v>0</v>
      </c>
      <c r="BD560" s="2" t="e">
        <f t="shared" si="93"/>
        <v>#VALUE!</v>
      </c>
      <c r="BE560" s="4" t="e">
        <f t="shared" si="94"/>
        <v>#VALUE!</v>
      </c>
      <c r="BF560" s="56" t="e">
        <f t="shared" si="95"/>
        <v>#VALUE!</v>
      </c>
      <c r="BG560" s="56" t="e">
        <f>IF(BE560="否",0,AF560*(1-VLOOKUP(X560,折旧码!B:D,3,FALSE))/BC560)</f>
        <v>#VALUE!</v>
      </c>
      <c r="BH560" s="56" t="e">
        <f t="shared" si="96"/>
        <v>#VALUE!</v>
      </c>
      <c r="BI560" s="4" t="e">
        <f>IF(OR(BE560="否",BC560&lt;=BD560),ROUND(AF560-ABS(AG560)-ABS(AI560)-AF560*VLOOKUP(X560,折旧码!B:D,3,FALSE),2)=0,ROUND(AF560-ABS(AG560)-ABS(AI560)-AF560*VLOOKUP(X560,折旧码!B:D,3,FALSE),2)&lt;&gt;0)</f>
        <v>#VALUE!</v>
      </c>
      <c r="BJ560" s="4" t="e">
        <f>ROUND(AF560-ABS(AG560)-ABS(AI560)-AF560*VLOOKUP(X560,折旧码!B:D,3,FALSE),2)</f>
        <v>#N/A</v>
      </c>
    </row>
    <row r="561" spans="1:62" ht="17.25" x14ac:dyDescent="0.35">
      <c r="A561" s="3"/>
      <c r="B561" s="3"/>
      <c r="C561" s="3"/>
      <c r="D561" s="3"/>
      <c r="E561" s="3"/>
      <c r="F561" s="3"/>
      <c r="G561" s="3"/>
      <c r="H561" s="3"/>
      <c r="I561" s="8"/>
      <c r="J561" s="8"/>
      <c r="K561" s="8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16"/>
      <c r="AE561" s="16"/>
      <c r="AF561" s="3"/>
      <c r="AG561" s="3"/>
      <c r="AH561" s="3"/>
      <c r="AI561" s="3"/>
      <c r="AJ561" s="3"/>
      <c r="AK561" s="3"/>
      <c r="AL561" s="3"/>
      <c r="AM561" s="3"/>
      <c r="AN561" s="4" t="b">
        <f>COUNTIF(资产分类!B:B,以前年度!A561)=1</f>
        <v>0</v>
      </c>
      <c r="AO561" s="4" t="b">
        <f>COUNTIF(单位编码!C:C,H561)=1</f>
        <v>0</v>
      </c>
      <c r="AP561" s="4" t="e">
        <f t="shared" si="97"/>
        <v>#VALUE!</v>
      </c>
      <c r="AQ561" s="4" t="b">
        <f>COUNTIF(业务范围!B:B,以前年度!L561)=1</f>
        <v>0</v>
      </c>
      <c r="AR561" s="4" t="b">
        <f>COUNTIF(成本中心!B:B,以前年度!M561)=1</f>
        <v>0</v>
      </c>
      <c r="AS561" s="4" t="b">
        <f>COUNTIF(成本中心!B:B,以前年度!N561)=1</f>
        <v>0</v>
      </c>
      <c r="AT561" s="4" t="b">
        <f>COUNTIF(资产状态!B:B,Q561)=1</f>
        <v>0</v>
      </c>
      <c r="AU561" s="4" t="b">
        <f>COUNTIF(资产增加、减少方式!B:C,以前年度!R561)=1</f>
        <v>0</v>
      </c>
      <c r="AV561" s="4" t="b">
        <f t="shared" si="98"/>
        <v>1</v>
      </c>
      <c r="AW561" s="4" t="b">
        <f>COUNTIF(折旧码!B:B,以前年度!X561)=1</f>
        <v>0</v>
      </c>
      <c r="AX561" s="5" t="b">
        <f t="shared" si="89"/>
        <v>0</v>
      </c>
      <c r="AY561" s="59" t="e">
        <f>IF(((2015-LEFT(AD561,4))*12+12-MID(AD561,5,2)+1)/(Z561*12+AB561)&gt;1,AF561*(1-VLOOKUP(X561,折旧码!B:D,3,FALSE)),AF561*(1-VLOOKUP(X561,折旧码!B:D,3,FALSE))*((2015-LEFT(AD561,4))*12+12-MID(AD561,5,2)+1)/(Z561*12+AB561))</f>
        <v>#VALUE!</v>
      </c>
      <c r="AZ561" s="60" t="e">
        <f t="shared" si="90"/>
        <v>#VALUE!</v>
      </c>
      <c r="BA561" s="5" t="e">
        <f>IF(((2015-LEFT(AD561,4))*12+12-MID(AD561,5,2)+1)/(Z561*12+AB561)&gt;1,0, AF561*(1-VLOOKUP(X561,折旧码!B:D,3,FALSE))*(12/(Z561*12+AB561)))</f>
        <v>#VALUE!</v>
      </c>
      <c r="BB561" s="2" t="e">
        <f t="shared" si="91"/>
        <v>#VALUE!</v>
      </c>
      <c r="BC561" s="2">
        <f t="shared" si="92"/>
        <v>0</v>
      </c>
      <c r="BD561" s="2" t="e">
        <f t="shared" si="93"/>
        <v>#VALUE!</v>
      </c>
      <c r="BE561" s="4" t="e">
        <f t="shared" si="94"/>
        <v>#VALUE!</v>
      </c>
      <c r="BF561" s="56" t="e">
        <f t="shared" si="95"/>
        <v>#VALUE!</v>
      </c>
      <c r="BG561" s="56" t="e">
        <f>IF(BE561="否",0,AF561*(1-VLOOKUP(X561,折旧码!B:D,3,FALSE))/BC561)</f>
        <v>#VALUE!</v>
      </c>
      <c r="BH561" s="56" t="e">
        <f t="shared" si="96"/>
        <v>#VALUE!</v>
      </c>
      <c r="BI561" s="4" t="e">
        <f>IF(OR(BE561="否",BC561&lt;=BD561),ROUND(AF561-ABS(AG561)-ABS(AI561)-AF561*VLOOKUP(X561,折旧码!B:D,3,FALSE),2)=0,ROUND(AF561-ABS(AG561)-ABS(AI561)-AF561*VLOOKUP(X561,折旧码!B:D,3,FALSE),2)&lt;&gt;0)</f>
        <v>#VALUE!</v>
      </c>
      <c r="BJ561" s="4" t="e">
        <f>ROUND(AF561-ABS(AG561)-ABS(AI561)-AF561*VLOOKUP(X561,折旧码!B:D,3,FALSE),2)</f>
        <v>#N/A</v>
      </c>
    </row>
    <row r="562" spans="1:62" ht="17.25" x14ac:dyDescent="0.35">
      <c r="A562" s="3"/>
      <c r="B562" s="3"/>
      <c r="C562" s="3"/>
      <c r="D562" s="3"/>
      <c r="E562" s="3"/>
      <c r="F562" s="3"/>
      <c r="G562" s="3"/>
      <c r="H562" s="3"/>
      <c r="I562" s="8"/>
      <c r="J562" s="8"/>
      <c r="K562" s="8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16"/>
      <c r="AE562" s="16"/>
      <c r="AF562" s="3"/>
      <c r="AG562" s="3"/>
      <c r="AH562" s="3"/>
      <c r="AI562" s="3"/>
      <c r="AJ562" s="3"/>
      <c r="AK562" s="3"/>
      <c r="AL562" s="3"/>
      <c r="AM562" s="3"/>
      <c r="AN562" s="4" t="b">
        <f>COUNTIF(资产分类!B:B,以前年度!A562)=1</f>
        <v>0</v>
      </c>
      <c r="AO562" s="4" t="b">
        <f>COUNTIF(单位编码!C:C,H562)=1</f>
        <v>0</v>
      </c>
      <c r="AP562" s="4" t="e">
        <f t="shared" si="97"/>
        <v>#VALUE!</v>
      </c>
      <c r="AQ562" s="4" t="b">
        <f>COUNTIF(业务范围!B:B,以前年度!L562)=1</f>
        <v>0</v>
      </c>
      <c r="AR562" s="4" t="b">
        <f>COUNTIF(成本中心!B:B,以前年度!M562)=1</f>
        <v>0</v>
      </c>
      <c r="AS562" s="4" t="b">
        <f>COUNTIF(成本中心!B:B,以前年度!N562)=1</f>
        <v>0</v>
      </c>
      <c r="AT562" s="4" t="b">
        <f>COUNTIF(资产状态!B:B,Q562)=1</f>
        <v>0</v>
      </c>
      <c r="AU562" s="4" t="b">
        <f>COUNTIF(资产增加、减少方式!B:C,以前年度!R562)=1</f>
        <v>0</v>
      </c>
      <c r="AV562" s="4" t="b">
        <f t="shared" si="98"/>
        <v>1</v>
      </c>
      <c r="AW562" s="4" t="b">
        <f>COUNTIF(折旧码!B:B,以前年度!X562)=1</f>
        <v>0</v>
      </c>
      <c r="AX562" s="5" t="b">
        <f t="shared" si="89"/>
        <v>0</v>
      </c>
      <c r="AY562" s="59" t="e">
        <f>IF(((2015-LEFT(AD562,4))*12+12-MID(AD562,5,2)+1)/(Z562*12+AB562)&gt;1,AF562*(1-VLOOKUP(X562,折旧码!B:D,3,FALSE)),AF562*(1-VLOOKUP(X562,折旧码!B:D,3,FALSE))*((2015-LEFT(AD562,4))*12+12-MID(AD562,5,2)+1)/(Z562*12+AB562))</f>
        <v>#VALUE!</v>
      </c>
      <c r="AZ562" s="60" t="e">
        <f t="shared" si="90"/>
        <v>#VALUE!</v>
      </c>
      <c r="BA562" s="5" t="e">
        <f>IF(((2015-LEFT(AD562,4))*12+12-MID(AD562,5,2)+1)/(Z562*12+AB562)&gt;1,0, AF562*(1-VLOOKUP(X562,折旧码!B:D,3,FALSE))*(12/(Z562*12+AB562)))</f>
        <v>#VALUE!</v>
      </c>
      <c r="BB562" s="2" t="e">
        <f t="shared" si="91"/>
        <v>#VALUE!</v>
      </c>
      <c r="BC562" s="2">
        <f t="shared" si="92"/>
        <v>0</v>
      </c>
      <c r="BD562" s="2" t="e">
        <f t="shared" si="93"/>
        <v>#VALUE!</v>
      </c>
      <c r="BE562" s="4" t="e">
        <f t="shared" si="94"/>
        <v>#VALUE!</v>
      </c>
      <c r="BF562" s="56" t="e">
        <f t="shared" si="95"/>
        <v>#VALUE!</v>
      </c>
      <c r="BG562" s="56" t="e">
        <f>IF(BE562="否",0,AF562*(1-VLOOKUP(X562,折旧码!B:D,3,FALSE))/BC562)</f>
        <v>#VALUE!</v>
      </c>
      <c r="BH562" s="56" t="e">
        <f t="shared" si="96"/>
        <v>#VALUE!</v>
      </c>
      <c r="BI562" s="4" t="e">
        <f>IF(OR(BE562="否",BC562&lt;=BD562),ROUND(AF562-ABS(AG562)-ABS(AI562)-AF562*VLOOKUP(X562,折旧码!B:D,3,FALSE),2)=0,ROUND(AF562-ABS(AG562)-ABS(AI562)-AF562*VLOOKUP(X562,折旧码!B:D,3,FALSE),2)&lt;&gt;0)</f>
        <v>#VALUE!</v>
      </c>
      <c r="BJ562" s="4" t="e">
        <f>ROUND(AF562-ABS(AG562)-ABS(AI562)-AF562*VLOOKUP(X562,折旧码!B:D,3,FALSE),2)</f>
        <v>#N/A</v>
      </c>
    </row>
    <row r="563" spans="1:62" ht="17.25" x14ac:dyDescent="0.35">
      <c r="A563" s="3"/>
      <c r="B563" s="3"/>
      <c r="C563" s="3"/>
      <c r="D563" s="3"/>
      <c r="E563" s="3"/>
      <c r="F563" s="3"/>
      <c r="G563" s="3"/>
      <c r="H563" s="3"/>
      <c r="I563" s="8"/>
      <c r="J563" s="8"/>
      <c r="K563" s="8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16"/>
      <c r="AE563" s="16"/>
      <c r="AF563" s="3"/>
      <c r="AG563" s="3"/>
      <c r="AH563" s="3"/>
      <c r="AI563" s="3"/>
      <c r="AJ563" s="3"/>
      <c r="AK563" s="3"/>
      <c r="AL563" s="3"/>
      <c r="AM563" s="3"/>
      <c r="AN563" s="4" t="b">
        <f>COUNTIF(资产分类!B:B,以前年度!A563)=1</f>
        <v>0</v>
      </c>
      <c r="AO563" s="4" t="b">
        <f>COUNTIF(单位编码!C:C,H563)=1</f>
        <v>0</v>
      </c>
      <c r="AP563" s="4" t="e">
        <f t="shared" si="97"/>
        <v>#VALUE!</v>
      </c>
      <c r="AQ563" s="4" t="b">
        <f>COUNTIF(业务范围!B:B,以前年度!L563)=1</f>
        <v>0</v>
      </c>
      <c r="AR563" s="4" t="b">
        <f>COUNTIF(成本中心!B:B,以前年度!M563)=1</f>
        <v>0</v>
      </c>
      <c r="AS563" s="4" t="b">
        <f>COUNTIF(成本中心!B:B,以前年度!N563)=1</f>
        <v>0</v>
      </c>
      <c r="AT563" s="4" t="b">
        <f>COUNTIF(资产状态!B:B,Q563)=1</f>
        <v>0</v>
      </c>
      <c r="AU563" s="4" t="b">
        <f>COUNTIF(资产增加、减少方式!B:C,以前年度!R563)=1</f>
        <v>0</v>
      </c>
      <c r="AV563" s="4" t="b">
        <f t="shared" si="98"/>
        <v>1</v>
      </c>
      <c r="AW563" s="4" t="b">
        <f>COUNTIF(折旧码!B:B,以前年度!X563)=1</f>
        <v>0</v>
      </c>
      <c r="AX563" s="5" t="b">
        <f t="shared" si="89"/>
        <v>0</v>
      </c>
      <c r="AY563" s="59" t="e">
        <f>IF(((2015-LEFT(AD563,4))*12+12-MID(AD563,5,2)+1)/(Z563*12+AB563)&gt;1,AF563*(1-VLOOKUP(X563,折旧码!B:D,3,FALSE)),AF563*(1-VLOOKUP(X563,折旧码!B:D,3,FALSE))*((2015-LEFT(AD563,4))*12+12-MID(AD563,5,2)+1)/(Z563*12+AB563))</f>
        <v>#VALUE!</v>
      </c>
      <c r="AZ563" s="60" t="e">
        <f t="shared" si="90"/>
        <v>#VALUE!</v>
      </c>
      <c r="BA563" s="5" t="e">
        <f>IF(((2015-LEFT(AD563,4))*12+12-MID(AD563,5,2)+1)/(Z563*12+AB563)&gt;1,0, AF563*(1-VLOOKUP(X563,折旧码!B:D,3,FALSE))*(12/(Z563*12+AB563)))</f>
        <v>#VALUE!</v>
      </c>
      <c r="BB563" s="2" t="e">
        <f t="shared" si="91"/>
        <v>#VALUE!</v>
      </c>
      <c r="BC563" s="2">
        <f t="shared" si="92"/>
        <v>0</v>
      </c>
      <c r="BD563" s="2" t="e">
        <f t="shared" si="93"/>
        <v>#VALUE!</v>
      </c>
      <c r="BE563" s="4" t="e">
        <f t="shared" si="94"/>
        <v>#VALUE!</v>
      </c>
      <c r="BF563" s="56" t="e">
        <f t="shared" si="95"/>
        <v>#VALUE!</v>
      </c>
      <c r="BG563" s="56" t="e">
        <f>IF(BE563="否",0,AF563*(1-VLOOKUP(X563,折旧码!B:D,3,FALSE))/BC563)</f>
        <v>#VALUE!</v>
      </c>
      <c r="BH563" s="56" t="e">
        <f t="shared" si="96"/>
        <v>#VALUE!</v>
      </c>
      <c r="BI563" s="4" t="e">
        <f>IF(OR(BE563="否",BC563&lt;=BD563),ROUND(AF563-ABS(AG563)-ABS(AI563)-AF563*VLOOKUP(X563,折旧码!B:D,3,FALSE),2)=0,ROUND(AF563-ABS(AG563)-ABS(AI563)-AF563*VLOOKUP(X563,折旧码!B:D,3,FALSE),2)&lt;&gt;0)</f>
        <v>#VALUE!</v>
      </c>
      <c r="BJ563" s="4" t="e">
        <f>ROUND(AF563-ABS(AG563)-ABS(AI563)-AF563*VLOOKUP(X563,折旧码!B:D,3,FALSE),2)</f>
        <v>#N/A</v>
      </c>
    </row>
    <row r="564" spans="1:62" ht="17.25" x14ac:dyDescent="0.35">
      <c r="A564" s="3"/>
      <c r="B564" s="3"/>
      <c r="C564" s="3"/>
      <c r="D564" s="3"/>
      <c r="E564" s="3"/>
      <c r="F564" s="3"/>
      <c r="G564" s="3"/>
      <c r="H564" s="3"/>
      <c r="I564" s="8"/>
      <c r="J564" s="8"/>
      <c r="K564" s="8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16"/>
      <c r="AE564" s="16"/>
      <c r="AF564" s="3"/>
      <c r="AG564" s="3"/>
      <c r="AH564" s="3"/>
      <c r="AI564" s="3"/>
      <c r="AJ564" s="3"/>
      <c r="AK564" s="3"/>
      <c r="AL564" s="3"/>
      <c r="AM564" s="3"/>
      <c r="AN564" s="4" t="b">
        <f>COUNTIF(资产分类!B:B,以前年度!A564)=1</f>
        <v>0</v>
      </c>
      <c r="AO564" s="4" t="b">
        <f>COUNTIF(单位编码!C:C,H564)=1</f>
        <v>0</v>
      </c>
      <c r="AP564" s="4" t="e">
        <f t="shared" si="97"/>
        <v>#VALUE!</v>
      </c>
      <c r="AQ564" s="4" t="b">
        <f>COUNTIF(业务范围!B:B,以前年度!L564)=1</f>
        <v>0</v>
      </c>
      <c r="AR564" s="4" t="b">
        <f>COUNTIF(成本中心!B:B,以前年度!M564)=1</f>
        <v>0</v>
      </c>
      <c r="AS564" s="4" t="b">
        <f>COUNTIF(成本中心!B:B,以前年度!N564)=1</f>
        <v>0</v>
      </c>
      <c r="AT564" s="4" t="b">
        <f>COUNTIF(资产状态!B:B,Q564)=1</f>
        <v>0</v>
      </c>
      <c r="AU564" s="4" t="b">
        <f>COUNTIF(资产增加、减少方式!B:C,以前年度!R564)=1</f>
        <v>0</v>
      </c>
      <c r="AV564" s="4" t="b">
        <f t="shared" si="98"/>
        <v>1</v>
      </c>
      <c r="AW564" s="4" t="b">
        <f>COUNTIF(折旧码!B:B,以前年度!X564)=1</f>
        <v>0</v>
      </c>
      <c r="AX564" s="5" t="b">
        <f t="shared" si="89"/>
        <v>0</v>
      </c>
      <c r="AY564" s="59" t="e">
        <f>IF(((2015-LEFT(AD564,4))*12+12-MID(AD564,5,2)+1)/(Z564*12+AB564)&gt;1,AF564*(1-VLOOKUP(X564,折旧码!B:D,3,FALSE)),AF564*(1-VLOOKUP(X564,折旧码!B:D,3,FALSE))*((2015-LEFT(AD564,4))*12+12-MID(AD564,5,2)+1)/(Z564*12+AB564))</f>
        <v>#VALUE!</v>
      </c>
      <c r="AZ564" s="60" t="e">
        <f t="shared" si="90"/>
        <v>#VALUE!</v>
      </c>
      <c r="BA564" s="5" t="e">
        <f>IF(((2015-LEFT(AD564,4))*12+12-MID(AD564,5,2)+1)/(Z564*12+AB564)&gt;1,0, AF564*(1-VLOOKUP(X564,折旧码!B:D,3,FALSE))*(12/(Z564*12+AB564)))</f>
        <v>#VALUE!</v>
      </c>
      <c r="BB564" s="2" t="e">
        <f t="shared" si="91"/>
        <v>#VALUE!</v>
      </c>
      <c r="BC564" s="2">
        <f t="shared" si="92"/>
        <v>0</v>
      </c>
      <c r="BD564" s="2" t="e">
        <f t="shared" si="93"/>
        <v>#VALUE!</v>
      </c>
      <c r="BE564" s="4" t="e">
        <f t="shared" si="94"/>
        <v>#VALUE!</v>
      </c>
      <c r="BF564" s="56" t="e">
        <f t="shared" si="95"/>
        <v>#VALUE!</v>
      </c>
      <c r="BG564" s="56" t="e">
        <f>IF(BE564="否",0,AF564*(1-VLOOKUP(X564,折旧码!B:D,3,FALSE))/BC564)</f>
        <v>#VALUE!</v>
      </c>
      <c r="BH564" s="56" t="e">
        <f t="shared" si="96"/>
        <v>#VALUE!</v>
      </c>
      <c r="BI564" s="4" t="e">
        <f>IF(OR(BE564="否",BC564&lt;=BD564),ROUND(AF564-ABS(AG564)-ABS(AI564)-AF564*VLOOKUP(X564,折旧码!B:D,3,FALSE),2)=0,ROUND(AF564-ABS(AG564)-ABS(AI564)-AF564*VLOOKUP(X564,折旧码!B:D,3,FALSE),2)&lt;&gt;0)</f>
        <v>#VALUE!</v>
      </c>
      <c r="BJ564" s="4" t="e">
        <f>ROUND(AF564-ABS(AG564)-ABS(AI564)-AF564*VLOOKUP(X564,折旧码!B:D,3,FALSE),2)</f>
        <v>#N/A</v>
      </c>
    </row>
    <row r="565" spans="1:62" ht="17.25" x14ac:dyDescent="0.35">
      <c r="A565" s="3"/>
      <c r="B565" s="3"/>
      <c r="C565" s="3"/>
      <c r="D565" s="3"/>
      <c r="E565" s="3"/>
      <c r="F565" s="3"/>
      <c r="G565" s="3"/>
      <c r="H565" s="3"/>
      <c r="I565" s="8"/>
      <c r="J565" s="8"/>
      <c r="K565" s="8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16"/>
      <c r="AE565" s="16"/>
      <c r="AF565" s="3"/>
      <c r="AG565" s="3"/>
      <c r="AH565" s="3"/>
      <c r="AI565" s="3"/>
      <c r="AJ565" s="3"/>
      <c r="AK565" s="3"/>
      <c r="AL565" s="3"/>
      <c r="AM565" s="3"/>
      <c r="AN565" s="4" t="b">
        <f>COUNTIF(资产分类!B:B,以前年度!A565)=1</f>
        <v>0</v>
      </c>
      <c r="AO565" s="4" t="b">
        <f>COUNTIF(单位编码!C:C,H565)=1</f>
        <v>0</v>
      </c>
      <c r="AP565" s="4" t="e">
        <f t="shared" si="97"/>
        <v>#VALUE!</v>
      </c>
      <c r="AQ565" s="4" t="b">
        <f>COUNTIF(业务范围!B:B,以前年度!L565)=1</f>
        <v>0</v>
      </c>
      <c r="AR565" s="4" t="b">
        <f>COUNTIF(成本中心!B:B,以前年度!M565)=1</f>
        <v>0</v>
      </c>
      <c r="AS565" s="4" t="b">
        <f>COUNTIF(成本中心!B:B,以前年度!N565)=1</f>
        <v>0</v>
      </c>
      <c r="AT565" s="4" t="b">
        <f>COUNTIF(资产状态!B:B,Q565)=1</f>
        <v>0</v>
      </c>
      <c r="AU565" s="4" t="b">
        <f>COUNTIF(资产增加、减少方式!B:C,以前年度!R565)=1</f>
        <v>0</v>
      </c>
      <c r="AV565" s="4" t="b">
        <f t="shared" si="98"/>
        <v>1</v>
      </c>
      <c r="AW565" s="4" t="b">
        <f>COUNTIF(折旧码!B:B,以前年度!X565)=1</f>
        <v>0</v>
      </c>
      <c r="AX565" s="5" t="b">
        <f t="shared" si="89"/>
        <v>0</v>
      </c>
      <c r="AY565" s="59" t="e">
        <f>IF(((2015-LEFT(AD565,4))*12+12-MID(AD565,5,2)+1)/(Z565*12+AB565)&gt;1,AF565*(1-VLOOKUP(X565,折旧码!B:D,3,FALSE)),AF565*(1-VLOOKUP(X565,折旧码!B:D,3,FALSE))*((2015-LEFT(AD565,4))*12+12-MID(AD565,5,2)+1)/(Z565*12+AB565))</f>
        <v>#VALUE!</v>
      </c>
      <c r="AZ565" s="60" t="e">
        <f t="shared" si="90"/>
        <v>#VALUE!</v>
      </c>
      <c r="BA565" s="5" t="e">
        <f>IF(((2015-LEFT(AD565,4))*12+12-MID(AD565,5,2)+1)/(Z565*12+AB565)&gt;1,0, AF565*(1-VLOOKUP(X565,折旧码!B:D,3,FALSE))*(12/(Z565*12+AB565)))</f>
        <v>#VALUE!</v>
      </c>
      <c r="BB565" s="2" t="e">
        <f t="shared" si="91"/>
        <v>#VALUE!</v>
      </c>
      <c r="BC565" s="2">
        <f t="shared" si="92"/>
        <v>0</v>
      </c>
      <c r="BD565" s="2" t="e">
        <f t="shared" si="93"/>
        <v>#VALUE!</v>
      </c>
      <c r="BE565" s="4" t="e">
        <f t="shared" si="94"/>
        <v>#VALUE!</v>
      </c>
      <c r="BF565" s="56" t="e">
        <f t="shared" si="95"/>
        <v>#VALUE!</v>
      </c>
      <c r="BG565" s="56" t="e">
        <f>IF(BE565="否",0,AF565*(1-VLOOKUP(X565,折旧码!B:D,3,FALSE))/BC565)</f>
        <v>#VALUE!</v>
      </c>
      <c r="BH565" s="56" t="e">
        <f t="shared" si="96"/>
        <v>#VALUE!</v>
      </c>
      <c r="BI565" s="4" t="e">
        <f>IF(OR(BE565="否",BC565&lt;=BD565),ROUND(AF565-ABS(AG565)-ABS(AI565)-AF565*VLOOKUP(X565,折旧码!B:D,3,FALSE),2)=0,ROUND(AF565-ABS(AG565)-ABS(AI565)-AF565*VLOOKUP(X565,折旧码!B:D,3,FALSE),2)&lt;&gt;0)</f>
        <v>#VALUE!</v>
      </c>
      <c r="BJ565" s="4" t="e">
        <f>ROUND(AF565-ABS(AG565)-ABS(AI565)-AF565*VLOOKUP(X565,折旧码!B:D,3,FALSE),2)</f>
        <v>#N/A</v>
      </c>
    </row>
    <row r="566" spans="1:62" ht="17.25" x14ac:dyDescent="0.35">
      <c r="A566" s="3"/>
      <c r="B566" s="3"/>
      <c r="C566" s="3"/>
      <c r="D566" s="3"/>
      <c r="E566" s="3"/>
      <c r="F566" s="3"/>
      <c r="G566" s="3"/>
      <c r="H566" s="3"/>
      <c r="I566" s="8"/>
      <c r="J566" s="8"/>
      <c r="K566" s="8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16"/>
      <c r="AE566" s="16"/>
      <c r="AF566" s="3"/>
      <c r="AG566" s="3"/>
      <c r="AH566" s="3"/>
      <c r="AI566" s="3"/>
      <c r="AJ566" s="3"/>
      <c r="AK566" s="3"/>
      <c r="AL566" s="3"/>
      <c r="AM566" s="3"/>
      <c r="AN566" s="4" t="b">
        <f>COUNTIF(资产分类!B:B,以前年度!A566)=1</f>
        <v>0</v>
      </c>
      <c r="AO566" s="4" t="b">
        <f>COUNTIF(单位编码!C:C,H566)=1</f>
        <v>0</v>
      </c>
      <c r="AP566" s="4" t="e">
        <f t="shared" si="97"/>
        <v>#VALUE!</v>
      </c>
      <c r="AQ566" s="4" t="b">
        <f>COUNTIF(业务范围!B:B,以前年度!L566)=1</f>
        <v>0</v>
      </c>
      <c r="AR566" s="4" t="b">
        <f>COUNTIF(成本中心!B:B,以前年度!M566)=1</f>
        <v>0</v>
      </c>
      <c r="AS566" s="4" t="b">
        <f>COUNTIF(成本中心!B:B,以前年度!N566)=1</f>
        <v>0</v>
      </c>
      <c r="AT566" s="4" t="b">
        <f>COUNTIF(资产状态!B:B,Q566)=1</f>
        <v>0</v>
      </c>
      <c r="AU566" s="4" t="b">
        <f>COUNTIF(资产增加、减少方式!B:C,以前年度!R566)=1</f>
        <v>0</v>
      </c>
      <c r="AV566" s="4" t="b">
        <f t="shared" si="98"/>
        <v>1</v>
      </c>
      <c r="AW566" s="4" t="b">
        <f>COUNTIF(折旧码!B:B,以前年度!X566)=1</f>
        <v>0</v>
      </c>
      <c r="AX566" s="5" t="b">
        <f t="shared" si="89"/>
        <v>0</v>
      </c>
      <c r="AY566" s="59" t="e">
        <f>IF(((2015-LEFT(AD566,4))*12+12-MID(AD566,5,2)+1)/(Z566*12+AB566)&gt;1,AF566*(1-VLOOKUP(X566,折旧码!B:D,3,FALSE)),AF566*(1-VLOOKUP(X566,折旧码!B:D,3,FALSE))*((2015-LEFT(AD566,4))*12+12-MID(AD566,5,2)+1)/(Z566*12+AB566))</f>
        <v>#VALUE!</v>
      </c>
      <c r="AZ566" s="60" t="e">
        <f t="shared" si="90"/>
        <v>#VALUE!</v>
      </c>
      <c r="BA566" s="5" t="e">
        <f>IF(((2015-LEFT(AD566,4))*12+12-MID(AD566,5,2)+1)/(Z566*12+AB566)&gt;1,0, AF566*(1-VLOOKUP(X566,折旧码!B:D,3,FALSE))*(12/(Z566*12+AB566)))</f>
        <v>#VALUE!</v>
      </c>
      <c r="BB566" s="2" t="e">
        <f t="shared" si="91"/>
        <v>#VALUE!</v>
      </c>
      <c r="BC566" s="2">
        <f t="shared" si="92"/>
        <v>0</v>
      </c>
      <c r="BD566" s="2" t="e">
        <f t="shared" si="93"/>
        <v>#VALUE!</v>
      </c>
      <c r="BE566" s="4" t="e">
        <f t="shared" si="94"/>
        <v>#VALUE!</v>
      </c>
      <c r="BF566" s="56" t="e">
        <f t="shared" si="95"/>
        <v>#VALUE!</v>
      </c>
      <c r="BG566" s="56" t="e">
        <f>IF(BE566="否",0,AF566*(1-VLOOKUP(X566,折旧码!B:D,3,FALSE))/BC566)</f>
        <v>#VALUE!</v>
      </c>
      <c r="BH566" s="56" t="e">
        <f t="shared" si="96"/>
        <v>#VALUE!</v>
      </c>
      <c r="BI566" s="4" t="e">
        <f>IF(OR(BE566="否",BC566&lt;=BD566),ROUND(AF566-ABS(AG566)-ABS(AI566)-AF566*VLOOKUP(X566,折旧码!B:D,3,FALSE),2)=0,ROUND(AF566-ABS(AG566)-ABS(AI566)-AF566*VLOOKUP(X566,折旧码!B:D,3,FALSE),2)&lt;&gt;0)</f>
        <v>#VALUE!</v>
      </c>
      <c r="BJ566" s="4" t="e">
        <f>ROUND(AF566-ABS(AG566)-ABS(AI566)-AF566*VLOOKUP(X566,折旧码!B:D,3,FALSE),2)</f>
        <v>#N/A</v>
      </c>
    </row>
    <row r="567" spans="1:62" ht="17.25" x14ac:dyDescent="0.35">
      <c r="A567" s="3"/>
      <c r="B567" s="3"/>
      <c r="C567" s="3"/>
      <c r="D567" s="3"/>
      <c r="E567" s="3"/>
      <c r="F567" s="3"/>
      <c r="G567" s="3"/>
      <c r="H567" s="3"/>
      <c r="I567" s="8"/>
      <c r="J567" s="8"/>
      <c r="K567" s="8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16"/>
      <c r="AE567" s="16"/>
      <c r="AF567" s="3"/>
      <c r="AG567" s="3"/>
      <c r="AH567" s="3"/>
      <c r="AI567" s="3"/>
      <c r="AJ567" s="3"/>
      <c r="AK567" s="3"/>
      <c r="AL567" s="3"/>
      <c r="AM567" s="3"/>
      <c r="AN567" s="4" t="b">
        <f>COUNTIF(资产分类!B:B,以前年度!A567)=1</f>
        <v>0</v>
      </c>
      <c r="AO567" s="4" t="b">
        <f>COUNTIF(单位编码!C:C,H567)=1</f>
        <v>0</v>
      </c>
      <c r="AP567" s="4" t="e">
        <f t="shared" si="97"/>
        <v>#VALUE!</v>
      </c>
      <c r="AQ567" s="4" t="b">
        <f>COUNTIF(业务范围!B:B,以前年度!L567)=1</f>
        <v>0</v>
      </c>
      <c r="AR567" s="4" t="b">
        <f>COUNTIF(成本中心!B:B,以前年度!M567)=1</f>
        <v>0</v>
      </c>
      <c r="AS567" s="4" t="b">
        <f>COUNTIF(成本中心!B:B,以前年度!N567)=1</f>
        <v>0</v>
      </c>
      <c r="AT567" s="4" t="b">
        <f>COUNTIF(资产状态!B:B,Q567)=1</f>
        <v>0</v>
      </c>
      <c r="AU567" s="4" t="b">
        <f>COUNTIF(资产增加、减少方式!B:C,以前年度!R567)=1</f>
        <v>0</v>
      </c>
      <c r="AV567" s="4" t="b">
        <f t="shared" si="98"/>
        <v>1</v>
      </c>
      <c r="AW567" s="4" t="b">
        <f>COUNTIF(折旧码!B:B,以前年度!X567)=1</f>
        <v>0</v>
      </c>
      <c r="AX567" s="5" t="b">
        <f t="shared" si="89"/>
        <v>0</v>
      </c>
      <c r="AY567" s="59" t="e">
        <f>IF(((2015-LEFT(AD567,4))*12+12-MID(AD567,5,2)+1)/(Z567*12+AB567)&gt;1,AF567*(1-VLOOKUP(X567,折旧码!B:D,3,FALSE)),AF567*(1-VLOOKUP(X567,折旧码!B:D,3,FALSE))*((2015-LEFT(AD567,4))*12+12-MID(AD567,5,2)+1)/(Z567*12+AB567))</f>
        <v>#VALUE!</v>
      </c>
      <c r="AZ567" s="60" t="e">
        <f t="shared" si="90"/>
        <v>#VALUE!</v>
      </c>
      <c r="BA567" s="5" t="e">
        <f>IF(((2015-LEFT(AD567,4))*12+12-MID(AD567,5,2)+1)/(Z567*12+AB567)&gt;1,0, AF567*(1-VLOOKUP(X567,折旧码!B:D,3,FALSE))*(12/(Z567*12+AB567)))</f>
        <v>#VALUE!</v>
      </c>
      <c r="BB567" s="2" t="e">
        <f t="shared" si="91"/>
        <v>#VALUE!</v>
      </c>
      <c r="BC567" s="2">
        <f t="shared" si="92"/>
        <v>0</v>
      </c>
      <c r="BD567" s="2" t="e">
        <f t="shared" si="93"/>
        <v>#VALUE!</v>
      </c>
      <c r="BE567" s="4" t="e">
        <f t="shared" si="94"/>
        <v>#VALUE!</v>
      </c>
      <c r="BF567" s="56" t="e">
        <f t="shared" si="95"/>
        <v>#VALUE!</v>
      </c>
      <c r="BG567" s="56" t="e">
        <f>IF(BE567="否",0,AF567*(1-VLOOKUP(X567,折旧码!B:D,3,FALSE))/BC567)</f>
        <v>#VALUE!</v>
      </c>
      <c r="BH567" s="56" t="e">
        <f t="shared" si="96"/>
        <v>#VALUE!</v>
      </c>
      <c r="BI567" s="4" t="e">
        <f>IF(OR(BE567="否",BC567&lt;=BD567),ROUND(AF567-ABS(AG567)-ABS(AI567)-AF567*VLOOKUP(X567,折旧码!B:D,3,FALSE),2)=0,ROUND(AF567-ABS(AG567)-ABS(AI567)-AF567*VLOOKUP(X567,折旧码!B:D,3,FALSE),2)&lt;&gt;0)</f>
        <v>#VALUE!</v>
      </c>
      <c r="BJ567" s="4" t="e">
        <f>ROUND(AF567-ABS(AG567)-ABS(AI567)-AF567*VLOOKUP(X567,折旧码!B:D,3,FALSE),2)</f>
        <v>#N/A</v>
      </c>
    </row>
    <row r="568" spans="1:62" ht="17.25" x14ac:dyDescent="0.35">
      <c r="A568" s="3"/>
      <c r="B568" s="3"/>
      <c r="C568" s="3"/>
      <c r="D568" s="3"/>
      <c r="E568" s="3"/>
      <c r="F568" s="3"/>
      <c r="G568" s="3"/>
      <c r="H568" s="3"/>
      <c r="I568" s="8"/>
      <c r="J568" s="8"/>
      <c r="K568" s="8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16"/>
      <c r="AE568" s="16"/>
      <c r="AF568" s="3"/>
      <c r="AG568" s="3"/>
      <c r="AH568" s="3"/>
      <c r="AI568" s="3"/>
      <c r="AJ568" s="3"/>
      <c r="AK568" s="3"/>
      <c r="AL568" s="3"/>
      <c r="AM568" s="3"/>
      <c r="AN568" s="4" t="b">
        <f>COUNTIF(资产分类!B:B,以前年度!A568)=1</f>
        <v>0</v>
      </c>
      <c r="AO568" s="4" t="b">
        <f>COUNTIF(单位编码!C:C,H568)=1</f>
        <v>0</v>
      </c>
      <c r="AP568" s="4" t="e">
        <f t="shared" si="97"/>
        <v>#VALUE!</v>
      </c>
      <c r="AQ568" s="4" t="b">
        <f>COUNTIF(业务范围!B:B,以前年度!L568)=1</f>
        <v>0</v>
      </c>
      <c r="AR568" s="4" t="b">
        <f>COUNTIF(成本中心!B:B,以前年度!M568)=1</f>
        <v>0</v>
      </c>
      <c r="AS568" s="4" t="b">
        <f>COUNTIF(成本中心!B:B,以前年度!N568)=1</f>
        <v>0</v>
      </c>
      <c r="AT568" s="4" t="b">
        <f>COUNTIF(资产状态!B:B,Q568)=1</f>
        <v>0</v>
      </c>
      <c r="AU568" s="4" t="b">
        <f>COUNTIF(资产增加、减少方式!B:C,以前年度!R568)=1</f>
        <v>0</v>
      </c>
      <c r="AV568" s="4" t="b">
        <f t="shared" si="98"/>
        <v>1</v>
      </c>
      <c r="AW568" s="4" t="b">
        <f>COUNTIF(折旧码!B:B,以前年度!X568)=1</f>
        <v>0</v>
      </c>
      <c r="AX568" s="5" t="b">
        <f t="shared" si="89"/>
        <v>0</v>
      </c>
      <c r="AY568" s="59" t="e">
        <f>IF(((2015-LEFT(AD568,4))*12+12-MID(AD568,5,2)+1)/(Z568*12+AB568)&gt;1,AF568*(1-VLOOKUP(X568,折旧码!B:D,3,FALSE)),AF568*(1-VLOOKUP(X568,折旧码!B:D,3,FALSE))*((2015-LEFT(AD568,4))*12+12-MID(AD568,5,2)+1)/(Z568*12+AB568))</f>
        <v>#VALUE!</v>
      </c>
      <c r="AZ568" s="60" t="e">
        <f t="shared" si="90"/>
        <v>#VALUE!</v>
      </c>
      <c r="BA568" s="5" t="e">
        <f>IF(((2015-LEFT(AD568,4))*12+12-MID(AD568,5,2)+1)/(Z568*12+AB568)&gt;1,0, AF568*(1-VLOOKUP(X568,折旧码!B:D,3,FALSE))*(12/(Z568*12+AB568)))</f>
        <v>#VALUE!</v>
      </c>
      <c r="BB568" s="2" t="e">
        <f t="shared" si="91"/>
        <v>#VALUE!</v>
      </c>
      <c r="BC568" s="2">
        <f t="shared" si="92"/>
        <v>0</v>
      </c>
      <c r="BD568" s="2" t="e">
        <f t="shared" si="93"/>
        <v>#VALUE!</v>
      </c>
      <c r="BE568" s="4" t="e">
        <f t="shared" si="94"/>
        <v>#VALUE!</v>
      </c>
      <c r="BF568" s="56" t="e">
        <f t="shared" si="95"/>
        <v>#VALUE!</v>
      </c>
      <c r="BG568" s="56" t="e">
        <f>IF(BE568="否",0,AF568*(1-VLOOKUP(X568,折旧码!B:D,3,FALSE))/BC568)</f>
        <v>#VALUE!</v>
      </c>
      <c r="BH568" s="56" t="e">
        <f t="shared" si="96"/>
        <v>#VALUE!</v>
      </c>
      <c r="BI568" s="4" t="e">
        <f>IF(OR(BE568="否",BC568&lt;=BD568),ROUND(AF568-ABS(AG568)-ABS(AI568)-AF568*VLOOKUP(X568,折旧码!B:D,3,FALSE),2)=0,ROUND(AF568-ABS(AG568)-ABS(AI568)-AF568*VLOOKUP(X568,折旧码!B:D,3,FALSE),2)&lt;&gt;0)</f>
        <v>#VALUE!</v>
      </c>
      <c r="BJ568" s="4" t="e">
        <f>ROUND(AF568-ABS(AG568)-ABS(AI568)-AF568*VLOOKUP(X568,折旧码!B:D,3,FALSE),2)</f>
        <v>#N/A</v>
      </c>
    </row>
    <row r="569" spans="1:62" x14ac:dyDescent="0.35">
      <c r="A569" s="3"/>
      <c r="B569" s="3"/>
      <c r="C569" s="3"/>
      <c r="D569" s="3"/>
      <c r="E569" s="3"/>
      <c r="F569" s="3"/>
      <c r="G569" s="3"/>
      <c r="H569" s="3"/>
      <c r="I569" s="8"/>
      <c r="J569" s="8"/>
      <c r="K569" s="8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8"/>
      <c r="AE569" s="8"/>
      <c r="AF569" s="3"/>
      <c r="AG569" s="3"/>
      <c r="AH569" s="3"/>
      <c r="AI569" s="3"/>
      <c r="AJ569" s="3"/>
      <c r="AK569" s="3"/>
      <c r="AL569" s="3"/>
      <c r="AM569" s="3"/>
      <c r="AN569" s="4" t="b">
        <f>COUNTIF(资产分类!B:B,以前年度!A569)=1</f>
        <v>0</v>
      </c>
      <c r="AO569" s="4" t="b">
        <f>COUNTIF(单位编码!C:C,H569)=1</f>
        <v>0</v>
      </c>
      <c r="AP569" s="4" t="e">
        <f t="shared" si="97"/>
        <v>#VALUE!</v>
      </c>
      <c r="AQ569" s="4" t="b">
        <f>COUNTIF(业务范围!B:B,以前年度!L569)=1</f>
        <v>0</v>
      </c>
      <c r="AR569" s="4" t="b">
        <f>COUNTIF(成本中心!B:B,以前年度!M569)=1</f>
        <v>0</v>
      </c>
      <c r="AS569" s="4" t="b">
        <f>COUNTIF(成本中心!B:B,以前年度!N569)=1</f>
        <v>0</v>
      </c>
      <c r="AT569" s="4" t="b">
        <f>COUNTIF(资产状态!B:B,Q569)=1</f>
        <v>0</v>
      </c>
      <c r="AU569" s="4" t="b">
        <f>COUNTIF(资产增加、减少方式!B:C,以前年度!R569)=1</f>
        <v>0</v>
      </c>
      <c r="AV569" s="4" t="b">
        <f t="shared" si="98"/>
        <v>1</v>
      </c>
      <c r="AW569" s="4" t="b">
        <f>COUNTIF(折旧码!B:B,以前年度!X569)=1</f>
        <v>0</v>
      </c>
      <c r="AX569" s="5" t="b">
        <f t="shared" si="89"/>
        <v>0</v>
      </c>
      <c r="AY569" s="59" t="e">
        <f>IF(((2015-LEFT(AD569,4))*12+12-MID(AD569,5,2)+1)/(Z569*12+AB569)&gt;1,AF569*(1-VLOOKUP(X569,折旧码!B:D,3,FALSE)),AF569*(1-VLOOKUP(X569,折旧码!B:D,3,FALSE))*((2015-LEFT(AD569,4))*12+12-MID(AD569,5,2)+1)/(Z569*12+AB569))</f>
        <v>#VALUE!</v>
      </c>
      <c r="AZ569" s="60" t="e">
        <f t="shared" si="90"/>
        <v>#VALUE!</v>
      </c>
      <c r="BA569" s="5" t="e">
        <f>IF(((2015-LEFT(AD569,4))*12+12-MID(AD569,5,2)+1)/(Z569*12+AB569)&gt;1,0, AF569*(1-VLOOKUP(X569,折旧码!B:D,3,FALSE))*(12/(Z569*12+AB569)))</f>
        <v>#VALUE!</v>
      </c>
      <c r="BB569" s="2" t="e">
        <f t="shared" si="91"/>
        <v>#VALUE!</v>
      </c>
      <c r="BC569" s="2">
        <f t="shared" si="92"/>
        <v>0</v>
      </c>
      <c r="BD569" s="2" t="e">
        <f t="shared" si="93"/>
        <v>#VALUE!</v>
      </c>
      <c r="BE569" s="4" t="e">
        <f t="shared" si="94"/>
        <v>#VALUE!</v>
      </c>
      <c r="BF569" s="56" t="e">
        <f t="shared" si="95"/>
        <v>#VALUE!</v>
      </c>
      <c r="BG569" s="56" t="e">
        <f>IF(BE569="否",0,AF569*(1-VLOOKUP(X569,折旧码!B:D,3,FALSE))/BC569)</f>
        <v>#VALUE!</v>
      </c>
      <c r="BH569" s="56" t="e">
        <f t="shared" si="96"/>
        <v>#VALUE!</v>
      </c>
      <c r="BI569" s="4" t="e">
        <f>IF(OR(BE569="否",BC569&lt;=BD569),ROUND(AF569-ABS(AG569)-ABS(AI569)-AF569*VLOOKUP(X569,折旧码!B:D,3,FALSE),2)=0,ROUND(AF569-ABS(AG569)-ABS(AI569)-AF569*VLOOKUP(X569,折旧码!B:D,3,FALSE),2)&lt;&gt;0)</f>
        <v>#VALUE!</v>
      </c>
      <c r="BJ569" s="4" t="e">
        <f>ROUND(AF569-ABS(AG569)-ABS(AI569)-AF569*VLOOKUP(X569,折旧码!B:D,3,FALSE),2)</f>
        <v>#N/A</v>
      </c>
    </row>
    <row r="570" spans="1:62" x14ac:dyDescent="0.35">
      <c r="A570" s="3"/>
      <c r="B570" s="3"/>
      <c r="C570" s="3"/>
      <c r="D570" s="3"/>
      <c r="E570" s="3"/>
      <c r="F570" s="3"/>
      <c r="G570" s="3"/>
      <c r="H570" s="3"/>
      <c r="I570" s="8"/>
      <c r="J570" s="8"/>
      <c r="K570" s="8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8"/>
      <c r="AE570" s="8"/>
      <c r="AF570" s="3"/>
      <c r="AG570" s="3"/>
      <c r="AH570" s="3"/>
      <c r="AI570" s="3"/>
      <c r="AJ570" s="3"/>
      <c r="AK570" s="3"/>
      <c r="AL570" s="3"/>
      <c r="AM570" s="3"/>
      <c r="AN570" s="4" t="b">
        <f>COUNTIF(资产分类!B:B,以前年度!A570)=1</f>
        <v>0</v>
      </c>
      <c r="AO570" s="4" t="b">
        <f>COUNTIF(单位编码!C:C,H570)=1</f>
        <v>0</v>
      </c>
      <c r="AP570" s="4" t="e">
        <f t="shared" si="97"/>
        <v>#VALUE!</v>
      </c>
      <c r="AQ570" s="4" t="b">
        <f>COUNTIF(业务范围!B:B,以前年度!L570)=1</f>
        <v>0</v>
      </c>
      <c r="AR570" s="4" t="b">
        <f>COUNTIF(成本中心!B:B,以前年度!M570)=1</f>
        <v>0</v>
      </c>
      <c r="AS570" s="4" t="b">
        <f>COUNTIF(成本中心!B:B,以前年度!N570)=1</f>
        <v>0</v>
      </c>
      <c r="AT570" s="4" t="b">
        <f>COUNTIF(资产状态!B:B,Q570)=1</f>
        <v>0</v>
      </c>
      <c r="AU570" s="4" t="b">
        <f>COUNTIF(资产增加、减少方式!B:C,以前年度!R570)=1</f>
        <v>0</v>
      </c>
      <c r="AV570" s="4" t="b">
        <f t="shared" si="98"/>
        <v>1</v>
      </c>
      <c r="AW570" s="4" t="b">
        <f>COUNTIF(折旧码!B:B,以前年度!X570)=1</f>
        <v>0</v>
      </c>
      <c r="AX570" s="5" t="b">
        <f t="shared" si="89"/>
        <v>0</v>
      </c>
      <c r="AY570" s="59" t="e">
        <f>IF(((2015-LEFT(AD570,4))*12+12-MID(AD570,5,2)+1)/(Z570*12+AB570)&gt;1,AF570*(1-VLOOKUP(X570,折旧码!B:D,3,FALSE)),AF570*(1-VLOOKUP(X570,折旧码!B:D,3,FALSE))*((2015-LEFT(AD570,4))*12+12-MID(AD570,5,2)+1)/(Z570*12+AB570))</f>
        <v>#VALUE!</v>
      </c>
      <c r="AZ570" s="60" t="e">
        <f t="shared" si="90"/>
        <v>#VALUE!</v>
      </c>
      <c r="BA570" s="5" t="e">
        <f>IF(((2015-LEFT(AD570,4))*12+12-MID(AD570,5,2)+1)/(Z570*12+AB570)&gt;1,0, AF570*(1-VLOOKUP(X570,折旧码!B:D,3,FALSE))*(12/(Z570*12+AB570)))</f>
        <v>#VALUE!</v>
      </c>
      <c r="BB570" s="2" t="e">
        <f t="shared" si="91"/>
        <v>#VALUE!</v>
      </c>
      <c r="BC570" s="2">
        <f t="shared" si="92"/>
        <v>0</v>
      </c>
      <c r="BD570" s="2" t="e">
        <f t="shared" si="93"/>
        <v>#VALUE!</v>
      </c>
      <c r="BE570" s="4" t="e">
        <f t="shared" si="94"/>
        <v>#VALUE!</v>
      </c>
      <c r="BF570" s="56" t="e">
        <f t="shared" si="95"/>
        <v>#VALUE!</v>
      </c>
      <c r="BG570" s="56" t="e">
        <f>IF(BE570="否",0,AF570*(1-VLOOKUP(X570,折旧码!B:D,3,FALSE))/BC570)</f>
        <v>#VALUE!</v>
      </c>
      <c r="BH570" s="56" t="e">
        <f t="shared" si="96"/>
        <v>#VALUE!</v>
      </c>
      <c r="BI570" s="4" t="e">
        <f>IF(OR(BE570="否",BC570&lt;=BD570),ROUND(AF570-ABS(AG570)-ABS(AI570)-AF570*VLOOKUP(X570,折旧码!B:D,3,FALSE),2)=0,ROUND(AF570-ABS(AG570)-ABS(AI570)-AF570*VLOOKUP(X570,折旧码!B:D,3,FALSE),2)&lt;&gt;0)</f>
        <v>#VALUE!</v>
      </c>
      <c r="BJ570" s="4" t="e">
        <f>ROUND(AF570-ABS(AG570)-ABS(AI570)-AF570*VLOOKUP(X570,折旧码!B:D,3,FALSE),2)</f>
        <v>#N/A</v>
      </c>
    </row>
    <row r="571" spans="1:62" x14ac:dyDescent="0.35">
      <c r="A571" s="3"/>
      <c r="B571" s="3"/>
      <c r="C571" s="3"/>
      <c r="D571" s="3"/>
      <c r="E571" s="3"/>
      <c r="F571" s="3"/>
      <c r="G571" s="3"/>
      <c r="H571" s="3"/>
      <c r="I571" s="8"/>
      <c r="J571" s="8"/>
      <c r="K571" s="8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8"/>
      <c r="AE571" s="8"/>
      <c r="AF571" s="3"/>
      <c r="AG571" s="3"/>
      <c r="AH571" s="3"/>
      <c r="AI571" s="3"/>
      <c r="AJ571" s="3"/>
      <c r="AK571" s="3"/>
      <c r="AL571" s="3"/>
      <c r="AM571" s="3"/>
      <c r="AN571" s="4" t="b">
        <f>COUNTIF(资产分类!B:B,以前年度!A571)=1</f>
        <v>0</v>
      </c>
      <c r="AO571" s="4" t="b">
        <f>COUNTIF(单位编码!C:C,H571)=1</f>
        <v>0</v>
      </c>
      <c r="AP571" s="4" t="e">
        <f t="shared" si="97"/>
        <v>#VALUE!</v>
      </c>
      <c r="AQ571" s="4" t="b">
        <f>COUNTIF(业务范围!B:B,以前年度!L571)=1</f>
        <v>0</v>
      </c>
      <c r="AR571" s="4" t="b">
        <f>COUNTIF(成本中心!B:B,以前年度!M571)=1</f>
        <v>0</v>
      </c>
      <c r="AS571" s="4" t="b">
        <f>COUNTIF(成本中心!B:B,以前年度!N571)=1</f>
        <v>0</v>
      </c>
      <c r="AT571" s="4" t="b">
        <f>COUNTIF(资产状态!B:B,Q571)=1</f>
        <v>0</v>
      </c>
      <c r="AU571" s="4" t="b">
        <f>COUNTIF(资产增加、减少方式!B:C,以前年度!R571)=1</f>
        <v>0</v>
      </c>
      <c r="AV571" s="4" t="b">
        <f t="shared" si="98"/>
        <v>1</v>
      </c>
      <c r="AW571" s="4" t="b">
        <f>COUNTIF(折旧码!B:B,以前年度!X571)=1</f>
        <v>0</v>
      </c>
      <c r="AX571" s="5" t="b">
        <f t="shared" si="89"/>
        <v>0</v>
      </c>
      <c r="AY571" s="59" t="e">
        <f>IF(((2015-LEFT(AD571,4))*12+12-MID(AD571,5,2)+1)/(Z571*12+AB571)&gt;1,AF571*(1-VLOOKUP(X571,折旧码!B:D,3,FALSE)),AF571*(1-VLOOKUP(X571,折旧码!B:D,3,FALSE))*((2015-LEFT(AD571,4))*12+12-MID(AD571,5,2)+1)/(Z571*12+AB571))</f>
        <v>#VALUE!</v>
      </c>
      <c r="AZ571" s="60" t="e">
        <f t="shared" si="90"/>
        <v>#VALUE!</v>
      </c>
      <c r="BA571" s="5" t="e">
        <f>IF(((2015-LEFT(AD571,4))*12+12-MID(AD571,5,2)+1)/(Z571*12+AB571)&gt;1,0, AF571*(1-VLOOKUP(X571,折旧码!B:D,3,FALSE))*(12/(Z571*12+AB571)))</f>
        <v>#VALUE!</v>
      </c>
      <c r="BB571" s="2" t="e">
        <f t="shared" si="91"/>
        <v>#VALUE!</v>
      </c>
      <c r="BC571" s="2">
        <f t="shared" si="92"/>
        <v>0</v>
      </c>
      <c r="BD571" s="2" t="e">
        <f t="shared" si="93"/>
        <v>#VALUE!</v>
      </c>
      <c r="BE571" s="4" t="e">
        <f t="shared" si="94"/>
        <v>#VALUE!</v>
      </c>
      <c r="BF571" s="56" t="e">
        <f t="shared" si="95"/>
        <v>#VALUE!</v>
      </c>
      <c r="BG571" s="56" t="e">
        <f>IF(BE571="否",0,AF571*(1-VLOOKUP(X571,折旧码!B:D,3,FALSE))/BC571)</f>
        <v>#VALUE!</v>
      </c>
      <c r="BH571" s="56" t="e">
        <f t="shared" si="96"/>
        <v>#VALUE!</v>
      </c>
      <c r="BI571" s="4" t="e">
        <f>IF(OR(BE571="否",BC571&lt;=BD571),ROUND(AF571-ABS(AG571)-ABS(AI571)-AF571*VLOOKUP(X571,折旧码!B:D,3,FALSE),2)=0,ROUND(AF571-ABS(AG571)-ABS(AI571)-AF571*VLOOKUP(X571,折旧码!B:D,3,FALSE),2)&lt;&gt;0)</f>
        <v>#VALUE!</v>
      </c>
      <c r="BJ571" s="4" t="e">
        <f>ROUND(AF571-ABS(AG571)-ABS(AI571)-AF571*VLOOKUP(X571,折旧码!B:D,3,FALSE),2)</f>
        <v>#N/A</v>
      </c>
    </row>
    <row r="572" spans="1:62" x14ac:dyDescent="0.35">
      <c r="A572" s="3"/>
      <c r="B572" s="3"/>
      <c r="C572" s="3"/>
      <c r="D572" s="3"/>
      <c r="E572" s="3"/>
      <c r="F572" s="3"/>
      <c r="G572" s="3"/>
      <c r="H572" s="3"/>
      <c r="I572" s="8"/>
      <c r="J572" s="8"/>
      <c r="K572" s="8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8"/>
      <c r="AE572" s="8"/>
      <c r="AF572" s="3"/>
      <c r="AG572" s="3"/>
      <c r="AH572" s="3"/>
      <c r="AI572" s="3"/>
      <c r="AJ572" s="3"/>
      <c r="AK572" s="3"/>
      <c r="AL572" s="3"/>
      <c r="AM572" s="3"/>
      <c r="AN572" s="4" t="b">
        <f>COUNTIF(资产分类!B:B,以前年度!A572)=1</f>
        <v>0</v>
      </c>
      <c r="AO572" s="4" t="b">
        <f>COUNTIF(单位编码!C:C,H572)=1</f>
        <v>0</v>
      </c>
      <c r="AP572" s="4" t="e">
        <f t="shared" si="97"/>
        <v>#VALUE!</v>
      </c>
      <c r="AQ572" s="4" t="b">
        <f>COUNTIF(业务范围!B:B,以前年度!L572)=1</f>
        <v>0</v>
      </c>
      <c r="AR572" s="4" t="b">
        <f>COUNTIF(成本中心!B:B,以前年度!M572)=1</f>
        <v>0</v>
      </c>
      <c r="AS572" s="4" t="b">
        <f>COUNTIF(成本中心!B:B,以前年度!N572)=1</f>
        <v>0</v>
      </c>
      <c r="AT572" s="4" t="b">
        <f>COUNTIF(资产状态!B:B,Q572)=1</f>
        <v>0</v>
      </c>
      <c r="AU572" s="4" t="b">
        <f>COUNTIF(资产增加、减少方式!B:C,以前年度!R572)=1</f>
        <v>0</v>
      </c>
      <c r="AV572" s="4" t="b">
        <f t="shared" si="98"/>
        <v>1</v>
      </c>
      <c r="AW572" s="4" t="b">
        <f>COUNTIF(折旧码!B:B,以前年度!X572)=1</f>
        <v>0</v>
      </c>
      <c r="AX572" s="5" t="b">
        <f t="shared" si="89"/>
        <v>0</v>
      </c>
      <c r="AY572" s="59" t="e">
        <f>IF(((2015-LEFT(AD572,4))*12+12-MID(AD572,5,2)+1)/(Z572*12+AB572)&gt;1,AF572*(1-VLOOKUP(X572,折旧码!B:D,3,FALSE)),AF572*(1-VLOOKUP(X572,折旧码!B:D,3,FALSE))*((2015-LEFT(AD572,4))*12+12-MID(AD572,5,2)+1)/(Z572*12+AB572))</f>
        <v>#VALUE!</v>
      </c>
      <c r="AZ572" s="60" t="e">
        <f t="shared" si="90"/>
        <v>#VALUE!</v>
      </c>
      <c r="BA572" s="5" t="e">
        <f>IF(((2015-LEFT(AD572,4))*12+12-MID(AD572,5,2)+1)/(Z572*12+AB572)&gt;1,0, AF572*(1-VLOOKUP(X572,折旧码!B:D,3,FALSE))*(12/(Z572*12+AB572)))</f>
        <v>#VALUE!</v>
      </c>
      <c r="BB572" s="2" t="e">
        <f t="shared" si="91"/>
        <v>#VALUE!</v>
      </c>
      <c r="BC572" s="2">
        <f t="shared" si="92"/>
        <v>0</v>
      </c>
      <c r="BD572" s="2" t="e">
        <f t="shared" si="93"/>
        <v>#VALUE!</v>
      </c>
      <c r="BE572" s="4" t="e">
        <f t="shared" si="94"/>
        <v>#VALUE!</v>
      </c>
      <c r="BF572" s="56" t="e">
        <f t="shared" si="95"/>
        <v>#VALUE!</v>
      </c>
      <c r="BG572" s="56" t="e">
        <f>IF(BE572="否",0,AF572*(1-VLOOKUP(X572,折旧码!B:D,3,FALSE))/BC572)</f>
        <v>#VALUE!</v>
      </c>
      <c r="BH572" s="56" t="e">
        <f t="shared" si="96"/>
        <v>#VALUE!</v>
      </c>
      <c r="BI572" s="4" t="e">
        <f>IF(OR(BE572="否",BC572&lt;=BD572),ROUND(AF572-ABS(AG572)-ABS(AI572)-AF572*VLOOKUP(X572,折旧码!B:D,3,FALSE),2)=0,ROUND(AF572-ABS(AG572)-ABS(AI572)-AF572*VLOOKUP(X572,折旧码!B:D,3,FALSE),2)&lt;&gt;0)</f>
        <v>#VALUE!</v>
      </c>
      <c r="BJ572" s="4" t="e">
        <f>ROUND(AF572-ABS(AG572)-ABS(AI572)-AF572*VLOOKUP(X572,折旧码!B:D,3,FALSE),2)</f>
        <v>#N/A</v>
      </c>
    </row>
    <row r="573" spans="1:62" x14ac:dyDescent="0.35">
      <c r="A573" s="3"/>
      <c r="B573" s="3"/>
      <c r="C573" s="3"/>
      <c r="D573" s="3"/>
      <c r="E573" s="3"/>
      <c r="F573" s="3"/>
      <c r="G573" s="3"/>
      <c r="H573" s="3"/>
      <c r="I573" s="8"/>
      <c r="J573" s="8"/>
      <c r="K573" s="8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8"/>
      <c r="AE573" s="8"/>
      <c r="AF573" s="3"/>
      <c r="AG573" s="3"/>
      <c r="AH573" s="3"/>
      <c r="AI573" s="3"/>
      <c r="AJ573" s="3"/>
      <c r="AK573" s="3"/>
      <c r="AL573" s="3"/>
      <c r="AM573" s="3"/>
      <c r="AN573" s="4" t="b">
        <f>COUNTIF(资产分类!B:B,以前年度!A573)=1</f>
        <v>0</v>
      </c>
      <c r="AO573" s="4" t="b">
        <f>COUNTIF(单位编码!C:C,H573)=1</f>
        <v>0</v>
      </c>
      <c r="AP573" s="4" t="e">
        <f t="shared" si="97"/>
        <v>#VALUE!</v>
      </c>
      <c r="AQ573" s="4" t="b">
        <f>COUNTIF(业务范围!B:B,以前年度!L573)=1</f>
        <v>0</v>
      </c>
      <c r="AR573" s="4" t="b">
        <f>COUNTIF(成本中心!B:B,以前年度!M573)=1</f>
        <v>0</v>
      </c>
      <c r="AS573" s="4" t="b">
        <f>COUNTIF(成本中心!B:B,以前年度!N573)=1</f>
        <v>0</v>
      </c>
      <c r="AT573" s="4" t="b">
        <f>COUNTIF(资产状态!B:B,Q573)=1</f>
        <v>0</v>
      </c>
      <c r="AU573" s="4" t="b">
        <f>COUNTIF(资产增加、减少方式!B:C,以前年度!R573)=1</f>
        <v>0</v>
      </c>
      <c r="AV573" s="4" t="b">
        <f t="shared" si="98"/>
        <v>1</v>
      </c>
      <c r="AW573" s="4" t="b">
        <f>COUNTIF(折旧码!B:B,以前年度!X573)=1</f>
        <v>0</v>
      </c>
      <c r="AX573" s="5" t="b">
        <f t="shared" si="89"/>
        <v>0</v>
      </c>
      <c r="AY573" s="59" t="e">
        <f>IF(((2015-LEFT(AD573,4))*12+12-MID(AD573,5,2)+1)/(Z573*12+AB573)&gt;1,AF573*(1-VLOOKUP(X573,折旧码!B:D,3,FALSE)),AF573*(1-VLOOKUP(X573,折旧码!B:D,3,FALSE))*((2015-LEFT(AD573,4))*12+12-MID(AD573,5,2)+1)/(Z573*12+AB573))</f>
        <v>#VALUE!</v>
      </c>
      <c r="AZ573" s="60" t="e">
        <f t="shared" si="90"/>
        <v>#VALUE!</v>
      </c>
      <c r="BA573" s="5" t="e">
        <f>IF(((2015-LEFT(AD573,4))*12+12-MID(AD573,5,2)+1)/(Z573*12+AB573)&gt;1,0, AF573*(1-VLOOKUP(X573,折旧码!B:D,3,FALSE))*(12/(Z573*12+AB573)))</f>
        <v>#VALUE!</v>
      </c>
      <c r="BB573" s="2" t="e">
        <f t="shared" si="91"/>
        <v>#VALUE!</v>
      </c>
      <c r="BC573" s="2">
        <f t="shared" si="92"/>
        <v>0</v>
      </c>
      <c r="BD573" s="2" t="e">
        <f t="shared" si="93"/>
        <v>#VALUE!</v>
      </c>
      <c r="BE573" s="4" t="e">
        <f t="shared" si="94"/>
        <v>#VALUE!</v>
      </c>
      <c r="BF573" s="56" t="e">
        <f t="shared" si="95"/>
        <v>#VALUE!</v>
      </c>
      <c r="BG573" s="56" t="e">
        <f>IF(BE573="否",0,AF573*(1-VLOOKUP(X573,折旧码!B:D,3,FALSE))/BC573)</f>
        <v>#VALUE!</v>
      </c>
      <c r="BH573" s="56" t="e">
        <f t="shared" si="96"/>
        <v>#VALUE!</v>
      </c>
      <c r="BI573" s="4" t="e">
        <f>IF(OR(BE573="否",BC573&lt;=BD573),ROUND(AF573-ABS(AG573)-ABS(AI573)-AF573*VLOOKUP(X573,折旧码!B:D,3,FALSE),2)=0,ROUND(AF573-ABS(AG573)-ABS(AI573)-AF573*VLOOKUP(X573,折旧码!B:D,3,FALSE),2)&lt;&gt;0)</f>
        <v>#VALUE!</v>
      </c>
      <c r="BJ573" s="4" t="e">
        <f>ROUND(AF573-ABS(AG573)-ABS(AI573)-AF573*VLOOKUP(X573,折旧码!B:D,3,FALSE),2)</f>
        <v>#N/A</v>
      </c>
    </row>
    <row r="574" spans="1:62" x14ac:dyDescent="0.35">
      <c r="A574" s="3"/>
      <c r="B574" s="3"/>
      <c r="C574" s="3"/>
      <c r="D574" s="3"/>
      <c r="E574" s="3"/>
      <c r="F574" s="3"/>
      <c r="G574" s="3"/>
      <c r="H574" s="3"/>
      <c r="I574" s="8"/>
      <c r="J574" s="8"/>
      <c r="K574" s="8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8"/>
      <c r="AE574" s="8"/>
      <c r="AF574" s="3"/>
      <c r="AG574" s="3"/>
      <c r="AH574" s="3"/>
      <c r="AI574" s="3"/>
      <c r="AJ574" s="3"/>
      <c r="AK574" s="3"/>
      <c r="AL574" s="3"/>
      <c r="AM574" s="3"/>
      <c r="AN574" s="4" t="b">
        <f>COUNTIF(资产分类!B:B,以前年度!A574)=1</f>
        <v>0</v>
      </c>
      <c r="AO574" s="4" t="b">
        <f>COUNTIF(单位编码!C:C,H574)=1</f>
        <v>0</v>
      </c>
      <c r="AP574" s="4" t="e">
        <f t="shared" si="97"/>
        <v>#VALUE!</v>
      </c>
      <c r="AQ574" s="4" t="b">
        <f>COUNTIF(业务范围!B:B,以前年度!L574)=1</f>
        <v>0</v>
      </c>
      <c r="AR574" s="4" t="b">
        <f>COUNTIF(成本中心!B:B,以前年度!M574)=1</f>
        <v>0</v>
      </c>
      <c r="AS574" s="4" t="b">
        <f>COUNTIF(成本中心!B:B,以前年度!N574)=1</f>
        <v>0</v>
      </c>
      <c r="AT574" s="4" t="b">
        <f>COUNTIF(资产状态!B:B,Q574)=1</f>
        <v>0</v>
      </c>
      <c r="AU574" s="4" t="b">
        <f>COUNTIF(资产增加、减少方式!B:C,以前年度!R574)=1</f>
        <v>0</v>
      </c>
      <c r="AV574" s="4" t="b">
        <f t="shared" si="98"/>
        <v>1</v>
      </c>
      <c r="AW574" s="4" t="b">
        <f>COUNTIF(折旧码!B:B,以前年度!X574)=1</f>
        <v>0</v>
      </c>
      <c r="AX574" s="5" t="b">
        <f t="shared" si="89"/>
        <v>0</v>
      </c>
      <c r="AY574" s="59" t="e">
        <f>IF(((2015-LEFT(AD574,4))*12+12-MID(AD574,5,2)+1)/(Z574*12+AB574)&gt;1,AF574*(1-VLOOKUP(X574,折旧码!B:D,3,FALSE)),AF574*(1-VLOOKUP(X574,折旧码!B:D,3,FALSE))*((2015-LEFT(AD574,4))*12+12-MID(AD574,5,2)+1)/(Z574*12+AB574))</f>
        <v>#VALUE!</v>
      </c>
      <c r="AZ574" s="60" t="e">
        <f t="shared" si="90"/>
        <v>#VALUE!</v>
      </c>
      <c r="BA574" s="5" t="e">
        <f>IF(((2015-LEFT(AD574,4))*12+12-MID(AD574,5,2)+1)/(Z574*12+AB574)&gt;1,0, AF574*(1-VLOOKUP(X574,折旧码!B:D,3,FALSE))*(12/(Z574*12+AB574)))</f>
        <v>#VALUE!</v>
      </c>
      <c r="BB574" s="2" t="e">
        <f t="shared" si="91"/>
        <v>#VALUE!</v>
      </c>
      <c r="BC574" s="2">
        <f t="shared" si="92"/>
        <v>0</v>
      </c>
      <c r="BD574" s="2" t="e">
        <f t="shared" si="93"/>
        <v>#VALUE!</v>
      </c>
      <c r="BE574" s="4" t="e">
        <f t="shared" si="94"/>
        <v>#VALUE!</v>
      </c>
      <c r="BF574" s="56" t="e">
        <f t="shared" si="95"/>
        <v>#VALUE!</v>
      </c>
      <c r="BG574" s="56" t="e">
        <f>IF(BE574="否",0,AF574*(1-VLOOKUP(X574,折旧码!B:D,3,FALSE))/BC574)</f>
        <v>#VALUE!</v>
      </c>
      <c r="BH574" s="56" t="e">
        <f t="shared" si="96"/>
        <v>#VALUE!</v>
      </c>
      <c r="BI574" s="4" t="e">
        <f>IF(OR(BE574="否",BC574&lt;=BD574),ROUND(AF574-ABS(AG574)-ABS(AI574)-AF574*VLOOKUP(X574,折旧码!B:D,3,FALSE),2)=0,ROUND(AF574-ABS(AG574)-ABS(AI574)-AF574*VLOOKUP(X574,折旧码!B:D,3,FALSE),2)&lt;&gt;0)</f>
        <v>#VALUE!</v>
      </c>
      <c r="BJ574" s="4" t="e">
        <f>ROUND(AF574-ABS(AG574)-ABS(AI574)-AF574*VLOOKUP(X574,折旧码!B:D,3,FALSE),2)</f>
        <v>#N/A</v>
      </c>
    </row>
    <row r="575" spans="1:62" x14ac:dyDescent="0.35">
      <c r="A575" s="3"/>
      <c r="B575" s="3"/>
      <c r="C575" s="3"/>
      <c r="D575" s="3"/>
      <c r="E575" s="3"/>
      <c r="F575" s="3"/>
      <c r="G575" s="3"/>
      <c r="H575" s="3"/>
      <c r="I575" s="8"/>
      <c r="J575" s="8"/>
      <c r="K575" s="8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8"/>
      <c r="AE575" s="8"/>
      <c r="AF575" s="3"/>
      <c r="AG575" s="3"/>
      <c r="AH575" s="3"/>
      <c r="AI575" s="3"/>
      <c r="AJ575" s="3"/>
      <c r="AK575" s="3"/>
      <c r="AL575" s="3"/>
      <c r="AM575" s="3"/>
      <c r="AN575" s="4" t="b">
        <f>COUNTIF(资产分类!B:B,以前年度!A575)=1</f>
        <v>0</v>
      </c>
      <c r="AO575" s="4" t="b">
        <f>COUNTIF(单位编码!C:C,H575)=1</f>
        <v>0</v>
      </c>
      <c r="AP575" s="4" t="e">
        <f t="shared" si="97"/>
        <v>#VALUE!</v>
      </c>
      <c r="AQ575" s="4" t="b">
        <f>COUNTIF(业务范围!B:B,以前年度!L575)=1</f>
        <v>0</v>
      </c>
      <c r="AR575" s="4" t="b">
        <f>COUNTIF(成本中心!B:B,以前年度!M575)=1</f>
        <v>0</v>
      </c>
      <c r="AS575" s="4" t="b">
        <f>COUNTIF(成本中心!B:B,以前年度!N575)=1</f>
        <v>0</v>
      </c>
      <c r="AT575" s="4" t="b">
        <f>COUNTIF(资产状态!B:B,Q575)=1</f>
        <v>0</v>
      </c>
      <c r="AU575" s="4" t="b">
        <f>COUNTIF(资产增加、减少方式!B:C,以前年度!R575)=1</f>
        <v>0</v>
      </c>
      <c r="AV575" s="4" t="b">
        <f t="shared" si="98"/>
        <v>1</v>
      </c>
      <c r="AW575" s="4" t="b">
        <f>COUNTIF(折旧码!B:B,以前年度!X575)=1</f>
        <v>0</v>
      </c>
      <c r="AX575" s="5" t="b">
        <f t="shared" si="89"/>
        <v>0</v>
      </c>
      <c r="AY575" s="59" t="e">
        <f>IF(((2015-LEFT(AD575,4))*12+12-MID(AD575,5,2)+1)/(Z575*12+AB575)&gt;1,AF575*(1-VLOOKUP(X575,折旧码!B:D,3,FALSE)),AF575*(1-VLOOKUP(X575,折旧码!B:D,3,FALSE))*((2015-LEFT(AD575,4))*12+12-MID(AD575,5,2)+1)/(Z575*12+AB575))</f>
        <v>#VALUE!</v>
      </c>
      <c r="AZ575" s="60" t="e">
        <f t="shared" si="90"/>
        <v>#VALUE!</v>
      </c>
      <c r="BA575" s="5" t="e">
        <f>IF(((2015-LEFT(AD575,4))*12+12-MID(AD575,5,2)+1)/(Z575*12+AB575)&gt;1,0, AF575*(1-VLOOKUP(X575,折旧码!B:D,3,FALSE))*(12/(Z575*12+AB575)))</f>
        <v>#VALUE!</v>
      </c>
      <c r="BB575" s="2" t="e">
        <f t="shared" si="91"/>
        <v>#VALUE!</v>
      </c>
      <c r="BC575" s="2">
        <f t="shared" si="92"/>
        <v>0</v>
      </c>
      <c r="BD575" s="2" t="e">
        <f t="shared" si="93"/>
        <v>#VALUE!</v>
      </c>
      <c r="BE575" s="4" t="e">
        <f t="shared" si="94"/>
        <v>#VALUE!</v>
      </c>
      <c r="BF575" s="56" t="e">
        <f t="shared" si="95"/>
        <v>#VALUE!</v>
      </c>
      <c r="BG575" s="56" t="e">
        <f>IF(BE575="否",0,AF575*(1-VLOOKUP(X575,折旧码!B:D,3,FALSE))/BC575)</f>
        <v>#VALUE!</v>
      </c>
      <c r="BH575" s="56" t="e">
        <f t="shared" si="96"/>
        <v>#VALUE!</v>
      </c>
      <c r="BI575" s="4" t="e">
        <f>IF(OR(BE575="否",BC575&lt;=BD575),ROUND(AF575-ABS(AG575)-ABS(AI575)-AF575*VLOOKUP(X575,折旧码!B:D,3,FALSE),2)=0,ROUND(AF575-ABS(AG575)-ABS(AI575)-AF575*VLOOKUP(X575,折旧码!B:D,3,FALSE),2)&lt;&gt;0)</f>
        <v>#VALUE!</v>
      </c>
      <c r="BJ575" s="4" t="e">
        <f>ROUND(AF575-ABS(AG575)-ABS(AI575)-AF575*VLOOKUP(X575,折旧码!B:D,3,FALSE),2)</f>
        <v>#N/A</v>
      </c>
    </row>
    <row r="576" spans="1:62" x14ac:dyDescent="0.35">
      <c r="A576" s="3"/>
      <c r="B576" s="3"/>
      <c r="C576" s="3"/>
      <c r="D576" s="3"/>
      <c r="E576" s="3"/>
      <c r="F576" s="3"/>
      <c r="G576" s="3"/>
      <c r="H576" s="3"/>
      <c r="I576" s="8"/>
      <c r="J576" s="8"/>
      <c r="K576" s="8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8"/>
      <c r="AE576" s="8"/>
      <c r="AF576" s="3"/>
      <c r="AG576" s="3"/>
      <c r="AH576" s="3"/>
      <c r="AI576" s="3"/>
      <c r="AJ576" s="3"/>
      <c r="AK576" s="3"/>
      <c r="AL576" s="3"/>
      <c r="AM576" s="3"/>
      <c r="AN576" s="4" t="b">
        <f>COUNTIF(资产分类!B:B,以前年度!A576)=1</f>
        <v>0</v>
      </c>
      <c r="AO576" s="4" t="b">
        <f>COUNTIF(单位编码!C:C,H576)=1</f>
        <v>0</v>
      </c>
      <c r="AP576" s="4" t="e">
        <f t="shared" si="97"/>
        <v>#VALUE!</v>
      </c>
      <c r="AQ576" s="4" t="b">
        <f>COUNTIF(业务范围!B:B,以前年度!L576)=1</f>
        <v>0</v>
      </c>
      <c r="AR576" s="4" t="b">
        <f>COUNTIF(成本中心!B:B,以前年度!M576)=1</f>
        <v>0</v>
      </c>
      <c r="AS576" s="4" t="b">
        <f>COUNTIF(成本中心!B:B,以前年度!N576)=1</f>
        <v>0</v>
      </c>
      <c r="AT576" s="4" t="b">
        <f>COUNTIF(资产状态!B:B,Q576)=1</f>
        <v>0</v>
      </c>
      <c r="AU576" s="4" t="b">
        <f>COUNTIF(资产增加、减少方式!B:C,以前年度!R576)=1</f>
        <v>0</v>
      </c>
      <c r="AV576" s="4" t="b">
        <f t="shared" si="98"/>
        <v>1</v>
      </c>
      <c r="AW576" s="4" t="b">
        <f>COUNTIF(折旧码!B:B,以前年度!X576)=1</f>
        <v>0</v>
      </c>
      <c r="AX576" s="5" t="b">
        <f t="shared" si="89"/>
        <v>0</v>
      </c>
      <c r="AY576" s="59" t="e">
        <f>IF(((2015-LEFT(AD576,4))*12+12-MID(AD576,5,2)+1)/(Z576*12+AB576)&gt;1,AF576*(1-VLOOKUP(X576,折旧码!B:D,3,FALSE)),AF576*(1-VLOOKUP(X576,折旧码!B:D,3,FALSE))*((2015-LEFT(AD576,4))*12+12-MID(AD576,5,2)+1)/(Z576*12+AB576))</f>
        <v>#VALUE!</v>
      </c>
      <c r="AZ576" s="60" t="e">
        <f t="shared" si="90"/>
        <v>#VALUE!</v>
      </c>
      <c r="BA576" s="5" t="e">
        <f>IF(((2015-LEFT(AD576,4))*12+12-MID(AD576,5,2)+1)/(Z576*12+AB576)&gt;1,0, AF576*(1-VLOOKUP(X576,折旧码!B:D,3,FALSE))*(12/(Z576*12+AB576)))</f>
        <v>#VALUE!</v>
      </c>
      <c r="BB576" s="2" t="e">
        <f t="shared" si="91"/>
        <v>#VALUE!</v>
      </c>
      <c r="BC576" s="2">
        <f t="shared" si="92"/>
        <v>0</v>
      </c>
      <c r="BD576" s="2" t="e">
        <f t="shared" si="93"/>
        <v>#VALUE!</v>
      </c>
      <c r="BE576" s="4" t="e">
        <f t="shared" si="94"/>
        <v>#VALUE!</v>
      </c>
      <c r="BF576" s="56" t="e">
        <f t="shared" si="95"/>
        <v>#VALUE!</v>
      </c>
      <c r="BG576" s="56" t="e">
        <f>IF(BE576="否",0,AF576*(1-VLOOKUP(X576,折旧码!B:D,3,FALSE))/BC576)</f>
        <v>#VALUE!</v>
      </c>
      <c r="BH576" s="56" t="e">
        <f t="shared" si="96"/>
        <v>#VALUE!</v>
      </c>
      <c r="BI576" s="4" t="e">
        <f>IF(OR(BE576="否",BC576&lt;=BD576),ROUND(AF576-ABS(AG576)-ABS(AI576)-AF576*VLOOKUP(X576,折旧码!B:D,3,FALSE),2)=0,ROUND(AF576-ABS(AG576)-ABS(AI576)-AF576*VLOOKUP(X576,折旧码!B:D,3,FALSE),2)&lt;&gt;0)</f>
        <v>#VALUE!</v>
      </c>
      <c r="BJ576" s="4" t="e">
        <f>ROUND(AF576-ABS(AG576)-ABS(AI576)-AF576*VLOOKUP(X576,折旧码!B:D,3,FALSE),2)</f>
        <v>#N/A</v>
      </c>
    </row>
    <row r="577" spans="1:62" x14ac:dyDescent="0.35">
      <c r="A577" s="3"/>
      <c r="B577" s="3"/>
      <c r="C577" s="3"/>
      <c r="D577" s="3"/>
      <c r="E577" s="3"/>
      <c r="F577" s="3"/>
      <c r="G577" s="3"/>
      <c r="H577" s="3"/>
      <c r="I577" s="8"/>
      <c r="J577" s="8"/>
      <c r="K577" s="8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8"/>
      <c r="AE577" s="8"/>
      <c r="AF577" s="3"/>
      <c r="AG577" s="3"/>
      <c r="AH577" s="3"/>
      <c r="AI577" s="3"/>
      <c r="AJ577" s="3"/>
      <c r="AK577" s="3"/>
      <c r="AL577" s="3"/>
      <c r="AM577" s="3"/>
      <c r="AN577" s="4" t="b">
        <f>COUNTIF(资产分类!B:B,以前年度!A577)=1</f>
        <v>0</v>
      </c>
      <c r="AO577" s="4" t="b">
        <f>COUNTIF(单位编码!C:C,H577)=1</f>
        <v>0</v>
      </c>
      <c r="AP577" s="4" t="e">
        <f t="shared" si="97"/>
        <v>#VALUE!</v>
      </c>
      <c r="AQ577" s="4" t="b">
        <f>COUNTIF(业务范围!B:B,以前年度!L577)=1</f>
        <v>0</v>
      </c>
      <c r="AR577" s="4" t="b">
        <f>COUNTIF(成本中心!B:B,以前年度!M577)=1</f>
        <v>0</v>
      </c>
      <c r="AS577" s="4" t="b">
        <f>COUNTIF(成本中心!B:B,以前年度!N577)=1</f>
        <v>0</v>
      </c>
      <c r="AT577" s="4" t="b">
        <f>COUNTIF(资产状态!B:B,Q577)=1</f>
        <v>0</v>
      </c>
      <c r="AU577" s="4" t="b">
        <f>COUNTIF(资产增加、减少方式!B:C,以前年度!R577)=1</f>
        <v>0</v>
      </c>
      <c r="AV577" s="4" t="b">
        <f t="shared" si="98"/>
        <v>1</v>
      </c>
      <c r="AW577" s="4" t="b">
        <f>COUNTIF(折旧码!B:B,以前年度!X577)=1</f>
        <v>0</v>
      </c>
      <c r="AX577" s="5" t="b">
        <f t="shared" si="89"/>
        <v>0</v>
      </c>
      <c r="AY577" s="59" t="e">
        <f>IF(((2015-LEFT(AD577,4))*12+12-MID(AD577,5,2)+1)/(Z577*12+AB577)&gt;1,AF577*(1-VLOOKUP(X577,折旧码!B:D,3,FALSE)),AF577*(1-VLOOKUP(X577,折旧码!B:D,3,FALSE))*((2015-LEFT(AD577,4))*12+12-MID(AD577,5,2)+1)/(Z577*12+AB577))</f>
        <v>#VALUE!</v>
      </c>
      <c r="AZ577" s="60" t="e">
        <f t="shared" si="90"/>
        <v>#VALUE!</v>
      </c>
      <c r="BA577" s="5" t="e">
        <f>IF(((2015-LEFT(AD577,4))*12+12-MID(AD577,5,2)+1)/(Z577*12+AB577)&gt;1,0, AF577*(1-VLOOKUP(X577,折旧码!B:D,3,FALSE))*(12/(Z577*12+AB577)))</f>
        <v>#VALUE!</v>
      </c>
      <c r="BB577" s="2" t="e">
        <f t="shared" si="91"/>
        <v>#VALUE!</v>
      </c>
      <c r="BC577" s="2">
        <f t="shared" si="92"/>
        <v>0</v>
      </c>
      <c r="BD577" s="2" t="e">
        <f t="shared" si="93"/>
        <v>#VALUE!</v>
      </c>
      <c r="BE577" s="4" t="e">
        <f t="shared" si="94"/>
        <v>#VALUE!</v>
      </c>
      <c r="BF577" s="56" t="e">
        <f t="shared" si="95"/>
        <v>#VALUE!</v>
      </c>
      <c r="BG577" s="56" t="e">
        <f>IF(BE577="否",0,AF577*(1-VLOOKUP(X577,折旧码!B:D,3,FALSE))/BC577)</f>
        <v>#VALUE!</v>
      </c>
      <c r="BH577" s="56" t="e">
        <f t="shared" si="96"/>
        <v>#VALUE!</v>
      </c>
      <c r="BI577" s="4" t="e">
        <f>IF(OR(BE577="否",BC577&lt;=BD577),ROUND(AF577-ABS(AG577)-ABS(AI577)-AF577*VLOOKUP(X577,折旧码!B:D,3,FALSE),2)=0,ROUND(AF577-ABS(AG577)-ABS(AI577)-AF577*VLOOKUP(X577,折旧码!B:D,3,FALSE),2)&lt;&gt;0)</f>
        <v>#VALUE!</v>
      </c>
      <c r="BJ577" s="4" t="e">
        <f>ROUND(AF577-ABS(AG577)-ABS(AI577)-AF577*VLOOKUP(X577,折旧码!B:D,3,FALSE),2)</f>
        <v>#N/A</v>
      </c>
    </row>
    <row r="578" spans="1:62" x14ac:dyDescent="0.35">
      <c r="A578" s="3"/>
      <c r="B578" s="3"/>
      <c r="C578" s="3"/>
      <c r="D578" s="3"/>
      <c r="E578" s="3"/>
      <c r="F578" s="3"/>
      <c r="G578" s="3"/>
      <c r="H578" s="3"/>
      <c r="I578" s="8"/>
      <c r="J578" s="8"/>
      <c r="K578" s="8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8"/>
      <c r="AE578" s="8"/>
      <c r="AF578" s="3"/>
      <c r="AG578" s="3"/>
      <c r="AH578" s="3"/>
      <c r="AI578" s="3"/>
      <c r="AJ578" s="3"/>
      <c r="AK578" s="3"/>
      <c r="AL578" s="3"/>
      <c r="AM578" s="3"/>
      <c r="AN578" s="4" t="b">
        <f>COUNTIF(资产分类!B:B,以前年度!A578)=1</f>
        <v>0</v>
      </c>
      <c r="AO578" s="4" t="b">
        <f>COUNTIF(单位编码!C:C,H578)=1</f>
        <v>0</v>
      </c>
      <c r="AP578" s="4" t="e">
        <f t="shared" si="97"/>
        <v>#VALUE!</v>
      </c>
      <c r="AQ578" s="4" t="b">
        <f>COUNTIF(业务范围!B:B,以前年度!L578)=1</f>
        <v>0</v>
      </c>
      <c r="AR578" s="4" t="b">
        <f>COUNTIF(成本中心!B:B,以前年度!M578)=1</f>
        <v>0</v>
      </c>
      <c r="AS578" s="4" t="b">
        <f>COUNTIF(成本中心!B:B,以前年度!N578)=1</f>
        <v>0</v>
      </c>
      <c r="AT578" s="4" t="b">
        <f>COUNTIF(资产状态!B:B,Q578)=1</f>
        <v>0</v>
      </c>
      <c r="AU578" s="4" t="b">
        <f>COUNTIF(资产增加、减少方式!B:C,以前年度!R578)=1</f>
        <v>0</v>
      </c>
      <c r="AV578" s="4" t="b">
        <f t="shared" si="98"/>
        <v>1</v>
      </c>
      <c r="AW578" s="4" t="b">
        <f>COUNTIF(折旧码!B:B,以前年度!X578)=1</f>
        <v>0</v>
      </c>
      <c r="AX578" s="5" t="b">
        <f t="shared" si="89"/>
        <v>0</v>
      </c>
      <c r="AY578" s="59" t="e">
        <f>IF(((2015-LEFT(AD578,4))*12+12-MID(AD578,5,2)+1)/(Z578*12+AB578)&gt;1,AF578*(1-VLOOKUP(X578,折旧码!B:D,3,FALSE)),AF578*(1-VLOOKUP(X578,折旧码!B:D,3,FALSE))*((2015-LEFT(AD578,4))*12+12-MID(AD578,5,2)+1)/(Z578*12+AB578))</f>
        <v>#VALUE!</v>
      </c>
      <c r="AZ578" s="60" t="e">
        <f t="shared" si="90"/>
        <v>#VALUE!</v>
      </c>
      <c r="BA578" s="5" t="e">
        <f>IF(((2015-LEFT(AD578,4))*12+12-MID(AD578,5,2)+1)/(Z578*12+AB578)&gt;1,0, AF578*(1-VLOOKUP(X578,折旧码!B:D,3,FALSE))*(12/(Z578*12+AB578)))</f>
        <v>#VALUE!</v>
      </c>
      <c r="BB578" s="2" t="e">
        <f t="shared" si="91"/>
        <v>#VALUE!</v>
      </c>
      <c r="BC578" s="2">
        <f t="shared" si="92"/>
        <v>0</v>
      </c>
      <c r="BD578" s="2" t="e">
        <f t="shared" si="93"/>
        <v>#VALUE!</v>
      </c>
      <c r="BE578" s="4" t="e">
        <f t="shared" si="94"/>
        <v>#VALUE!</v>
      </c>
      <c r="BF578" s="56" t="e">
        <f t="shared" si="95"/>
        <v>#VALUE!</v>
      </c>
      <c r="BG578" s="56" t="e">
        <f>IF(BE578="否",0,AF578*(1-VLOOKUP(X578,折旧码!B:D,3,FALSE))/BC578)</f>
        <v>#VALUE!</v>
      </c>
      <c r="BH578" s="56" t="e">
        <f t="shared" si="96"/>
        <v>#VALUE!</v>
      </c>
      <c r="BI578" s="4" t="e">
        <f>IF(OR(BE578="否",BC578&lt;=BD578),ROUND(AF578-ABS(AG578)-ABS(AI578)-AF578*VLOOKUP(X578,折旧码!B:D,3,FALSE),2)=0,ROUND(AF578-ABS(AG578)-ABS(AI578)-AF578*VLOOKUP(X578,折旧码!B:D,3,FALSE),2)&lt;&gt;0)</f>
        <v>#VALUE!</v>
      </c>
      <c r="BJ578" s="4" t="e">
        <f>ROUND(AF578-ABS(AG578)-ABS(AI578)-AF578*VLOOKUP(X578,折旧码!B:D,3,FALSE),2)</f>
        <v>#N/A</v>
      </c>
    </row>
    <row r="579" spans="1:62" x14ac:dyDescent="0.35">
      <c r="A579" s="3"/>
      <c r="B579" s="3"/>
      <c r="C579" s="3"/>
      <c r="D579" s="3"/>
      <c r="E579" s="3"/>
      <c r="F579" s="3"/>
      <c r="G579" s="3"/>
      <c r="H579" s="3"/>
      <c r="I579" s="8"/>
      <c r="J579" s="8"/>
      <c r="K579" s="8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8"/>
      <c r="AE579" s="8"/>
      <c r="AF579" s="3"/>
      <c r="AG579" s="3"/>
      <c r="AH579" s="3"/>
      <c r="AI579" s="3"/>
      <c r="AJ579" s="3"/>
      <c r="AK579" s="3"/>
      <c r="AL579" s="3"/>
      <c r="AM579" s="3"/>
      <c r="AN579" s="4" t="b">
        <f>COUNTIF(资产分类!B:B,以前年度!A579)=1</f>
        <v>0</v>
      </c>
      <c r="AO579" s="4" t="b">
        <f>COUNTIF(单位编码!C:C,H579)=1</f>
        <v>0</v>
      </c>
      <c r="AP579" s="4" t="e">
        <f t="shared" si="97"/>
        <v>#VALUE!</v>
      </c>
      <c r="AQ579" s="4" t="b">
        <f>COUNTIF(业务范围!B:B,以前年度!L579)=1</f>
        <v>0</v>
      </c>
      <c r="AR579" s="4" t="b">
        <f>COUNTIF(成本中心!B:B,以前年度!M579)=1</f>
        <v>0</v>
      </c>
      <c r="AS579" s="4" t="b">
        <f>COUNTIF(成本中心!B:B,以前年度!N579)=1</f>
        <v>0</v>
      </c>
      <c r="AT579" s="4" t="b">
        <f>COUNTIF(资产状态!B:B,Q579)=1</f>
        <v>0</v>
      </c>
      <c r="AU579" s="4" t="b">
        <f>COUNTIF(资产增加、减少方式!B:C,以前年度!R579)=1</f>
        <v>0</v>
      </c>
      <c r="AV579" s="4" t="b">
        <f t="shared" si="98"/>
        <v>1</v>
      </c>
      <c r="AW579" s="4" t="b">
        <f>COUNTIF(折旧码!B:B,以前年度!X579)=1</f>
        <v>0</v>
      </c>
      <c r="AX579" s="5" t="b">
        <f t="shared" si="89"/>
        <v>0</v>
      </c>
      <c r="AY579" s="59" t="e">
        <f>IF(((2015-LEFT(AD579,4))*12+12-MID(AD579,5,2)+1)/(Z579*12+AB579)&gt;1,AF579*(1-VLOOKUP(X579,折旧码!B:D,3,FALSE)),AF579*(1-VLOOKUP(X579,折旧码!B:D,3,FALSE))*((2015-LEFT(AD579,4))*12+12-MID(AD579,5,2)+1)/(Z579*12+AB579))</f>
        <v>#VALUE!</v>
      </c>
      <c r="AZ579" s="60" t="e">
        <f t="shared" si="90"/>
        <v>#VALUE!</v>
      </c>
      <c r="BA579" s="5" t="e">
        <f>IF(((2015-LEFT(AD579,4))*12+12-MID(AD579,5,2)+1)/(Z579*12+AB579)&gt;1,0, AF579*(1-VLOOKUP(X579,折旧码!B:D,3,FALSE))*(12/(Z579*12+AB579)))</f>
        <v>#VALUE!</v>
      </c>
      <c r="BB579" s="2" t="e">
        <f t="shared" si="91"/>
        <v>#VALUE!</v>
      </c>
      <c r="BC579" s="2">
        <f t="shared" si="92"/>
        <v>0</v>
      </c>
      <c r="BD579" s="2" t="e">
        <f t="shared" si="93"/>
        <v>#VALUE!</v>
      </c>
      <c r="BE579" s="4" t="e">
        <f t="shared" si="94"/>
        <v>#VALUE!</v>
      </c>
      <c r="BF579" s="56" t="e">
        <f t="shared" si="95"/>
        <v>#VALUE!</v>
      </c>
      <c r="BG579" s="56" t="e">
        <f>IF(BE579="否",0,AF579*(1-VLOOKUP(X579,折旧码!B:D,3,FALSE))/BC579)</f>
        <v>#VALUE!</v>
      </c>
      <c r="BH579" s="56" t="e">
        <f t="shared" si="96"/>
        <v>#VALUE!</v>
      </c>
      <c r="BI579" s="4" t="e">
        <f>IF(OR(BE579="否",BC579&lt;=BD579),ROUND(AF579-ABS(AG579)-ABS(AI579)-AF579*VLOOKUP(X579,折旧码!B:D,3,FALSE),2)=0,ROUND(AF579-ABS(AG579)-ABS(AI579)-AF579*VLOOKUP(X579,折旧码!B:D,3,FALSE),2)&lt;&gt;0)</f>
        <v>#VALUE!</v>
      </c>
      <c r="BJ579" s="4" t="e">
        <f>ROUND(AF579-ABS(AG579)-ABS(AI579)-AF579*VLOOKUP(X579,折旧码!B:D,3,FALSE),2)</f>
        <v>#N/A</v>
      </c>
    </row>
    <row r="580" spans="1:62" x14ac:dyDescent="0.35">
      <c r="A580" s="3"/>
      <c r="B580" s="3"/>
      <c r="C580" s="3"/>
      <c r="D580" s="3"/>
      <c r="E580" s="3"/>
      <c r="F580" s="3"/>
      <c r="G580" s="3"/>
      <c r="H580" s="3"/>
      <c r="I580" s="8"/>
      <c r="J580" s="8"/>
      <c r="K580" s="8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8"/>
      <c r="AE580" s="8"/>
      <c r="AF580" s="3"/>
      <c r="AG580" s="3"/>
      <c r="AH580" s="3"/>
      <c r="AI580" s="3"/>
      <c r="AJ580" s="3"/>
      <c r="AK580" s="3"/>
      <c r="AL580" s="3"/>
      <c r="AM580" s="3"/>
      <c r="AN580" s="4" t="b">
        <f>COUNTIF(资产分类!B:B,以前年度!A580)=1</f>
        <v>0</v>
      </c>
      <c r="AO580" s="4" t="b">
        <f>COUNTIF(单位编码!C:C,H580)=1</f>
        <v>0</v>
      </c>
      <c r="AP580" s="4" t="e">
        <f t="shared" si="97"/>
        <v>#VALUE!</v>
      </c>
      <c r="AQ580" s="4" t="b">
        <f>COUNTIF(业务范围!B:B,以前年度!L580)=1</f>
        <v>0</v>
      </c>
      <c r="AR580" s="4" t="b">
        <f>COUNTIF(成本中心!B:B,以前年度!M580)=1</f>
        <v>0</v>
      </c>
      <c r="AS580" s="4" t="b">
        <f>COUNTIF(成本中心!B:B,以前年度!N580)=1</f>
        <v>0</v>
      </c>
      <c r="AT580" s="4" t="b">
        <f>COUNTIF(资产状态!B:B,Q580)=1</f>
        <v>0</v>
      </c>
      <c r="AU580" s="4" t="b">
        <f>COUNTIF(资产增加、减少方式!B:C,以前年度!R580)=1</f>
        <v>0</v>
      </c>
      <c r="AV580" s="4" t="b">
        <f t="shared" si="98"/>
        <v>1</v>
      </c>
      <c r="AW580" s="4" t="b">
        <f>COUNTIF(折旧码!B:B,以前年度!X580)=1</f>
        <v>0</v>
      </c>
      <c r="AX580" s="5" t="b">
        <f t="shared" ref="AX580:AX643" si="99">AND(AND(LEN(I580)=8,IFERROR(FIND("/",I580),0)=0),AND(LEN(J580)=8,IFERROR(FIND("/",J580),0)=0),AND(LEN(K580)=8,IFERROR(FIND("/",K580),0)=0),AND(LEN(AD580)=8,IFERROR(FIND("/",AD580),0)=0),AND(LEN(AE580)=8,IFERROR(FIND("/",AE580),0)=0))</f>
        <v>0</v>
      </c>
      <c r="AY580" s="59" t="e">
        <f>IF(((2015-LEFT(AD580,4))*12+12-MID(AD580,5,2)+1)/(Z580*12+AB580)&gt;1,AF580*(1-VLOOKUP(X580,折旧码!B:D,3,FALSE)),AF580*(1-VLOOKUP(X580,折旧码!B:D,3,FALSE))*((2015-LEFT(AD580,4))*12+12-MID(AD580,5,2)+1)/(Z580*12+AB580))</f>
        <v>#VALUE!</v>
      </c>
      <c r="AZ580" s="60" t="e">
        <f t="shared" ref="AZ580:AZ643" si="100">AY580+AK580</f>
        <v>#VALUE!</v>
      </c>
      <c r="BA580" s="5" t="e">
        <f>IF(((2015-LEFT(AD580,4))*12+12-MID(AD580,5,2)+1)/(Z580*12+AB580)&gt;1,0, AF580*(1-VLOOKUP(X580,折旧码!B:D,3,FALSE))*(12/(Z580*12+AB580)))</f>
        <v>#VALUE!</v>
      </c>
      <c r="BB580" s="2" t="e">
        <f t="shared" ref="BB580:BB643" si="101">BA580+AM580</f>
        <v>#VALUE!</v>
      </c>
      <c r="BC580" s="2">
        <f t="shared" ref="BC580:BC643" si="102">Z580*12+AB580</f>
        <v>0</v>
      </c>
      <c r="BD580" s="2" t="e">
        <f t="shared" ref="BD580:BD643" si="103">(2015-LEFT(AD580,4))*12+(12-MID(AD580,5,2))+1+11</f>
        <v>#VALUE!</v>
      </c>
      <c r="BE580" s="4" t="e">
        <f t="shared" ref="BE580:BE643" si="104">IF(BD580-BC580&gt;12,"否","是")</f>
        <v>#VALUE!</v>
      </c>
      <c r="BF580" s="56" t="e">
        <f t="shared" ref="BF580:BF643" si="105">ABS(IF(BE580="否",0,IF(BC580&gt;=BD580,AI580/11,AI580/(BC580-BD580+11))))</f>
        <v>#VALUE!</v>
      </c>
      <c r="BG580" s="56" t="e">
        <f>IF(BE580="否",0,AF580*(1-VLOOKUP(X580,折旧码!B:D,3,FALSE))/BC580)</f>
        <v>#VALUE!</v>
      </c>
      <c r="BH580" s="56" t="e">
        <f t="shared" ref="BH580:BH643" si="106">BG580-BF580</f>
        <v>#VALUE!</v>
      </c>
      <c r="BI580" s="4" t="e">
        <f>IF(OR(BE580="否",BC580&lt;=BD580),ROUND(AF580-ABS(AG580)-ABS(AI580)-AF580*VLOOKUP(X580,折旧码!B:D,3,FALSE),2)=0,ROUND(AF580-ABS(AG580)-ABS(AI580)-AF580*VLOOKUP(X580,折旧码!B:D,3,FALSE),2)&lt;&gt;0)</f>
        <v>#VALUE!</v>
      </c>
      <c r="BJ580" s="4" t="e">
        <f>ROUND(AF580-ABS(AG580)-ABS(AI580)-AF580*VLOOKUP(X580,折旧码!B:D,3,FALSE),2)</f>
        <v>#N/A</v>
      </c>
    </row>
    <row r="581" spans="1:62" x14ac:dyDescent="0.35">
      <c r="A581" s="3"/>
      <c r="B581" s="3"/>
      <c r="C581" s="3"/>
      <c r="D581" s="3"/>
      <c r="E581" s="3"/>
      <c r="F581" s="3"/>
      <c r="G581" s="3"/>
      <c r="H581" s="3"/>
      <c r="I581" s="8"/>
      <c r="J581" s="8"/>
      <c r="K581" s="8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8"/>
      <c r="AE581" s="8"/>
      <c r="AF581" s="3"/>
      <c r="AG581" s="3"/>
      <c r="AH581" s="3"/>
      <c r="AI581" s="3"/>
      <c r="AJ581" s="3"/>
      <c r="AK581" s="3"/>
      <c r="AL581" s="3"/>
      <c r="AM581" s="3"/>
      <c r="AN581" s="4" t="b">
        <f>COUNTIF(资产分类!B:B,以前年度!A581)=1</f>
        <v>0</v>
      </c>
      <c r="AO581" s="4" t="b">
        <f>COUNTIF(单位编码!C:C,H581)=1</f>
        <v>0</v>
      </c>
      <c r="AP581" s="4" t="e">
        <f t="shared" si="97"/>
        <v>#VALUE!</v>
      </c>
      <c r="AQ581" s="4" t="b">
        <f>COUNTIF(业务范围!B:B,以前年度!L581)=1</f>
        <v>0</v>
      </c>
      <c r="AR581" s="4" t="b">
        <f>COUNTIF(成本中心!B:B,以前年度!M581)=1</f>
        <v>0</v>
      </c>
      <c r="AS581" s="4" t="b">
        <f>COUNTIF(成本中心!B:B,以前年度!N581)=1</f>
        <v>0</v>
      </c>
      <c r="AT581" s="4" t="b">
        <f>COUNTIF(资产状态!B:B,Q581)=1</f>
        <v>0</v>
      </c>
      <c r="AU581" s="4" t="b">
        <f>COUNTIF(资产增加、减少方式!B:C,以前年度!R581)=1</f>
        <v>0</v>
      </c>
      <c r="AV581" s="4" t="b">
        <f t="shared" si="98"/>
        <v>1</v>
      </c>
      <c r="AW581" s="4" t="b">
        <f>COUNTIF(折旧码!B:B,以前年度!X581)=1</f>
        <v>0</v>
      </c>
      <c r="AX581" s="5" t="b">
        <f t="shared" si="99"/>
        <v>0</v>
      </c>
      <c r="AY581" s="59" t="e">
        <f>IF(((2015-LEFT(AD581,4))*12+12-MID(AD581,5,2)+1)/(Z581*12+AB581)&gt;1,AF581*(1-VLOOKUP(X581,折旧码!B:D,3,FALSE)),AF581*(1-VLOOKUP(X581,折旧码!B:D,3,FALSE))*((2015-LEFT(AD581,4))*12+12-MID(AD581,5,2)+1)/(Z581*12+AB581))</f>
        <v>#VALUE!</v>
      </c>
      <c r="AZ581" s="60" t="e">
        <f t="shared" si="100"/>
        <v>#VALUE!</v>
      </c>
      <c r="BA581" s="5" t="e">
        <f>IF(((2015-LEFT(AD581,4))*12+12-MID(AD581,5,2)+1)/(Z581*12+AB581)&gt;1,0, AF581*(1-VLOOKUP(X581,折旧码!B:D,3,FALSE))*(12/(Z581*12+AB581)))</f>
        <v>#VALUE!</v>
      </c>
      <c r="BB581" s="2" t="e">
        <f t="shared" si="101"/>
        <v>#VALUE!</v>
      </c>
      <c r="BC581" s="2">
        <f t="shared" si="102"/>
        <v>0</v>
      </c>
      <c r="BD581" s="2" t="e">
        <f t="shared" si="103"/>
        <v>#VALUE!</v>
      </c>
      <c r="BE581" s="4" t="e">
        <f t="shared" si="104"/>
        <v>#VALUE!</v>
      </c>
      <c r="BF581" s="56" t="e">
        <f t="shared" si="105"/>
        <v>#VALUE!</v>
      </c>
      <c r="BG581" s="56" t="e">
        <f>IF(BE581="否",0,AF581*(1-VLOOKUP(X581,折旧码!B:D,3,FALSE))/BC581)</f>
        <v>#VALUE!</v>
      </c>
      <c r="BH581" s="56" t="e">
        <f t="shared" si="106"/>
        <v>#VALUE!</v>
      </c>
      <c r="BI581" s="4" t="e">
        <f>IF(OR(BE581="否",BC581&lt;=BD581),ROUND(AF581-ABS(AG581)-ABS(AI581)-AF581*VLOOKUP(X581,折旧码!B:D,3,FALSE),2)=0,ROUND(AF581-ABS(AG581)-ABS(AI581)-AF581*VLOOKUP(X581,折旧码!B:D,3,FALSE),2)&lt;&gt;0)</f>
        <v>#VALUE!</v>
      </c>
      <c r="BJ581" s="4" t="e">
        <f>ROUND(AF581-ABS(AG581)-ABS(AI581)-AF581*VLOOKUP(X581,折旧码!B:D,3,FALSE),2)</f>
        <v>#N/A</v>
      </c>
    </row>
    <row r="582" spans="1:62" x14ac:dyDescent="0.35">
      <c r="A582" s="3"/>
      <c r="B582" s="3"/>
      <c r="C582" s="3"/>
      <c r="D582" s="3"/>
      <c r="E582" s="3"/>
      <c r="F582" s="3"/>
      <c r="G582" s="3"/>
      <c r="H582" s="3"/>
      <c r="I582" s="8"/>
      <c r="J582" s="8"/>
      <c r="K582" s="8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8"/>
      <c r="AE582" s="8"/>
      <c r="AF582" s="3"/>
      <c r="AG582" s="3"/>
      <c r="AH582" s="3"/>
      <c r="AI582" s="3"/>
      <c r="AJ582" s="3"/>
      <c r="AK582" s="3"/>
      <c r="AL582" s="3"/>
      <c r="AM582" s="3"/>
      <c r="AN582" s="4" t="b">
        <f>COUNTIF(资产分类!B:B,以前年度!A582)=1</f>
        <v>0</v>
      </c>
      <c r="AO582" s="4" t="b">
        <f>COUNTIF(单位编码!C:C,H582)=1</f>
        <v>0</v>
      </c>
      <c r="AP582" s="4" t="e">
        <f t="shared" si="97"/>
        <v>#VALUE!</v>
      </c>
      <c r="AQ582" s="4" t="b">
        <f>COUNTIF(业务范围!B:B,以前年度!L582)=1</f>
        <v>0</v>
      </c>
      <c r="AR582" s="4" t="b">
        <f>COUNTIF(成本中心!B:B,以前年度!M582)=1</f>
        <v>0</v>
      </c>
      <c r="AS582" s="4" t="b">
        <f>COUNTIF(成本中心!B:B,以前年度!N582)=1</f>
        <v>0</v>
      </c>
      <c r="AT582" s="4" t="b">
        <f>COUNTIF(资产状态!B:B,Q582)=1</f>
        <v>0</v>
      </c>
      <c r="AU582" s="4" t="b">
        <f>COUNTIF(资产增加、减少方式!B:C,以前年度!R582)=1</f>
        <v>0</v>
      </c>
      <c r="AV582" s="4" t="b">
        <f t="shared" si="98"/>
        <v>1</v>
      </c>
      <c r="AW582" s="4" t="b">
        <f>COUNTIF(折旧码!B:B,以前年度!X582)=1</f>
        <v>0</v>
      </c>
      <c r="AX582" s="5" t="b">
        <f t="shared" si="99"/>
        <v>0</v>
      </c>
      <c r="AY582" s="59" t="e">
        <f>IF(((2015-LEFT(AD582,4))*12+12-MID(AD582,5,2)+1)/(Z582*12+AB582)&gt;1,AF582*(1-VLOOKUP(X582,折旧码!B:D,3,FALSE)),AF582*(1-VLOOKUP(X582,折旧码!B:D,3,FALSE))*((2015-LEFT(AD582,4))*12+12-MID(AD582,5,2)+1)/(Z582*12+AB582))</f>
        <v>#VALUE!</v>
      </c>
      <c r="AZ582" s="60" t="e">
        <f t="shared" si="100"/>
        <v>#VALUE!</v>
      </c>
      <c r="BA582" s="5" t="e">
        <f>IF(((2015-LEFT(AD582,4))*12+12-MID(AD582,5,2)+1)/(Z582*12+AB582)&gt;1,0, AF582*(1-VLOOKUP(X582,折旧码!B:D,3,FALSE))*(12/(Z582*12+AB582)))</f>
        <v>#VALUE!</v>
      </c>
      <c r="BB582" s="2" t="e">
        <f t="shared" si="101"/>
        <v>#VALUE!</v>
      </c>
      <c r="BC582" s="2">
        <f t="shared" si="102"/>
        <v>0</v>
      </c>
      <c r="BD582" s="2" t="e">
        <f t="shared" si="103"/>
        <v>#VALUE!</v>
      </c>
      <c r="BE582" s="4" t="e">
        <f t="shared" si="104"/>
        <v>#VALUE!</v>
      </c>
      <c r="BF582" s="56" t="e">
        <f t="shared" si="105"/>
        <v>#VALUE!</v>
      </c>
      <c r="BG582" s="56" t="e">
        <f>IF(BE582="否",0,AF582*(1-VLOOKUP(X582,折旧码!B:D,3,FALSE))/BC582)</f>
        <v>#VALUE!</v>
      </c>
      <c r="BH582" s="56" t="e">
        <f t="shared" si="106"/>
        <v>#VALUE!</v>
      </c>
      <c r="BI582" s="4" t="e">
        <f>IF(OR(BE582="否",BC582&lt;=BD582),ROUND(AF582-ABS(AG582)-ABS(AI582)-AF582*VLOOKUP(X582,折旧码!B:D,3,FALSE),2)=0,ROUND(AF582-ABS(AG582)-ABS(AI582)-AF582*VLOOKUP(X582,折旧码!B:D,3,FALSE),2)&lt;&gt;0)</f>
        <v>#VALUE!</v>
      </c>
      <c r="BJ582" s="4" t="e">
        <f>ROUND(AF582-ABS(AG582)-ABS(AI582)-AF582*VLOOKUP(X582,折旧码!B:D,3,FALSE),2)</f>
        <v>#N/A</v>
      </c>
    </row>
    <row r="583" spans="1:62" x14ac:dyDescent="0.35">
      <c r="A583" s="3"/>
      <c r="B583" s="3"/>
      <c r="C583" s="3"/>
      <c r="D583" s="3"/>
      <c r="E583" s="3"/>
      <c r="F583" s="3"/>
      <c r="G583" s="3"/>
      <c r="H583" s="3"/>
      <c r="I583" s="8"/>
      <c r="J583" s="8"/>
      <c r="K583" s="8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8"/>
      <c r="AE583" s="8"/>
      <c r="AF583" s="3"/>
      <c r="AG583" s="3"/>
      <c r="AH583" s="3"/>
      <c r="AI583" s="3"/>
      <c r="AJ583" s="3"/>
      <c r="AK583" s="3"/>
      <c r="AL583" s="3"/>
      <c r="AM583" s="3"/>
      <c r="AN583" s="4" t="b">
        <f>COUNTIF(资产分类!B:B,以前年度!A583)=1</f>
        <v>0</v>
      </c>
      <c r="AO583" s="4" t="b">
        <f>COUNTIF(单位编码!C:C,H583)=1</f>
        <v>0</v>
      </c>
      <c r="AP583" s="4" t="e">
        <f t="shared" si="97"/>
        <v>#VALUE!</v>
      </c>
      <c r="AQ583" s="4" t="b">
        <f>COUNTIF(业务范围!B:B,以前年度!L583)=1</f>
        <v>0</v>
      </c>
      <c r="AR583" s="4" t="b">
        <f>COUNTIF(成本中心!B:B,以前年度!M583)=1</f>
        <v>0</v>
      </c>
      <c r="AS583" s="4" t="b">
        <f>COUNTIF(成本中心!B:B,以前年度!N583)=1</f>
        <v>0</v>
      </c>
      <c r="AT583" s="4" t="b">
        <f>COUNTIF(资产状态!B:B,Q583)=1</f>
        <v>0</v>
      </c>
      <c r="AU583" s="4" t="b">
        <f>COUNTIF(资产增加、减少方式!B:C,以前年度!R583)=1</f>
        <v>0</v>
      </c>
      <c r="AV583" s="4" t="b">
        <f t="shared" si="98"/>
        <v>1</v>
      </c>
      <c r="AW583" s="4" t="b">
        <f>COUNTIF(折旧码!B:B,以前年度!X583)=1</f>
        <v>0</v>
      </c>
      <c r="AX583" s="5" t="b">
        <f t="shared" si="99"/>
        <v>0</v>
      </c>
      <c r="AY583" s="59" t="e">
        <f>IF(((2015-LEFT(AD583,4))*12+12-MID(AD583,5,2)+1)/(Z583*12+AB583)&gt;1,AF583*(1-VLOOKUP(X583,折旧码!B:D,3,FALSE)),AF583*(1-VLOOKUP(X583,折旧码!B:D,3,FALSE))*((2015-LEFT(AD583,4))*12+12-MID(AD583,5,2)+1)/(Z583*12+AB583))</f>
        <v>#VALUE!</v>
      </c>
      <c r="AZ583" s="60" t="e">
        <f t="shared" si="100"/>
        <v>#VALUE!</v>
      </c>
      <c r="BA583" s="5" t="e">
        <f>IF(((2015-LEFT(AD583,4))*12+12-MID(AD583,5,2)+1)/(Z583*12+AB583)&gt;1,0, AF583*(1-VLOOKUP(X583,折旧码!B:D,3,FALSE))*(12/(Z583*12+AB583)))</f>
        <v>#VALUE!</v>
      </c>
      <c r="BB583" s="2" t="e">
        <f t="shared" si="101"/>
        <v>#VALUE!</v>
      </c>
      <c r="BC583" s="2">
        <f t="shared" si="102"/>
        <v>0</v>
      </c>
      <c r="BD583" s="2" t="e">
        <f t="shared" si="103"/>
        <v>#VALUE!</v>
      </c>
      <c r="BE583" s="4" t="e">
        <f t="shared" si="104"/>
        <v>#VALUE!</v>
      </c>
      <c r="BF583" s="56" t="e">
        <f t="shared" si="105"/>
        <v>#VALUE!</v>
      </c>
      <c r="BG583" s="56" t="e">
        <f>IF(BE583="否",0,AF583*(1-VLOOKUP(X583,折旧码!B:D,3,FALSE))/BC583)</f>
        <v>#VALUE!</v>
      </c>
      <c r="BH583" s="56" t="e">
        <f t="shared" si="106"/>
        <v>#VALUE!</v>
      </c>
      <c r="BI583" s="4" t="e">
        <f>IF(OR(BE583="否",BC583&lt;=BD583),ROUND(AF583-ABS(AG583)-ABS(AI583)-AF583*VLOOKUP(X583,折旧码!B:D,3,FALSE),2)=0,ROUND(AF583-ABS(AG583)-ABS(AI583)-AF583*VLOOKUP(X583,折旧码!B:D,3,FALSE),2)&lt;&gt;0)</f>
        <v>#VALUE!</v>
      </c>
      <c r="BJ583" s="4" t="e">
        <f>ROUND(AF583-ABS(AG583)-ABS(AI583)-AF583*VLOOKUP(X583,折旧码!B:D,3,FALSE),2)</f>
        <v>#N/A</v>
      </c>
    </row>
    <row r="584" spans="1:62" x14ac:dyDescent="0.35">
      <c r="A584" s="3"/>
      <c r="B584" s="3"/>
      <c r="C584" s="3"/>
      <c r="D584" s="3"/>
      <c r="E584" s="3"/>
      <c r="F584" s="3"/>
      <c r="G584" s="3"/>
      <c r="H584" s="3"/>
      <c r="I584" s="8"/>
      <c r="J584" s="8"/>
      <c r="K584" s="8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8"/>
      <c r="AE584" s="8"/>
      <c r="AF584" s="3"/>
      <c r="AG584" s="3"/>
      <c r="AH584" s="3"/>
      <c r="AI584" s="3"/>
      <c r="AJ584" s="3"/>
      <c r="AK584" s="3"/>
      <c r="AL584" s="3"/>
      <c r="AM584" s="3"/>
      <c r="AN584" s="4" t="b">
        <f>COUNTIF(资产分类!B:B,以前年度!A584)=1</f>
        <v>0</v>
      </c>
      <c r="AO584" s="4" t="b">
        <f>COUNTIF(单位编码!C:C,H584)=1</f>
        <v>0</v>
      </c>
      <c r="AP584" s="4" t="e">
        <f t="shared" si="97"/>
        <v>#VALUE!</v>
      </c>
      <c r="AQ584" s="4" t="b">
        <f>COUNTIF(业务范围!B:B,以前年度!L584)=1</f>
        <v>0</v>
      </c>
      <c r="AR584" s="4" t="b">
        <f>COUNTIF(成本中心!B:B,以前年度!M584)=1</f>
        <v>0</v>
      </c>
      <c r="AS584" s="4" t="b">
        <f>COUNTIF(成本中心!B:B,以前年度!N584)=1</f>
        <v>0</v>
      </c>
      <c r="AT584" s="4" t="b">
        <f>COUNTIF(资产状态!B:B,Q584)=1</f>
        <v>0</v>
      </c>
      <c r="AU584" s="4" t="b">
        <f>COUNTIF(资产增加、减少方式!B:C,以前年度!R584)=1</f>
        <v>0</v>
      </c>
      <c r="AV584" s="4" t="b">
        <f t="shared" si="98"/>
        <v>1</v>
      </c>
      <c r="AW584" s="4" t="b">
        <f>COUNTIF(折旧码!B:B,以前年度!X584)=1</f>
        <v>0</v>
      </c>
      <c r="AX584" s="5" t="b">
        <f t="shared" si="99"/>
        <v>0</v>
      </c>
      <c r="AY584" s="59" t="e">
        <f>IF(((2015-LEFT(AD584,4))*12+12-MID(AD584,5,2)+1)/(Z584*12+AB584)&gt;1,AF584*(1-VLOOKUP(X584,折旧码!B:D,3,FALSE)),AF584*(1-VLOOKUP(X584,折旧码!B:D,3,FALSE))*((2015-LEFT(AD584,4))*12+12-MID(AD584,5,2)+1)/(Z584*12+AB584))</f>
        <v>#VALUE!</v>
      </c>
      <c r="AZ584" s="60" t="e">
        <f t="shared" si="100"/>
        <v>#VALUE!</v>
      </c>
      <c r="BA584" s="5" t="e">
        <f>IF(((2015-LEFT(AD584,4))*12+12-MID(AD584,5,2)+1)/(Z584*12+AB584)&gt;1,0, AF584*(1-VLOOKUP(X584,折旧码!B:D,3,FALSE))*(12/(Z584*12+AB584)))</f>
        <v>#VALUE!</v>
      </c>
      <c r="BB584" s="2" t="e">
        <f t="shared" si="101"/>
        <v>#VALUE!</v>
      </c>
      <c r="BC584" s="2">
        <f t="shared" si="102"/>
        <v>0</v>
      </c>
      <c r="BD584" s="2" t="e">
        <f t="shared" si="103"/>
        <v>#VALUE!</v>
      </c>
      <c r="BE584" s="4" t="e">
        <f t="shared" si="104"/>
        <v>#VALUE!</v>
      </c>
      <c r="BF584" s="56" t="e">
        <f t="shared" si="105"/>
        <v>#VALUE!</v>
      </c>
      <c r="BG584" s="56" t="e">
        <f>IF(BE584="否",0,AF584*(1-VLOOKUP(X584,折旧码!B:D,3,FALSE))/BC584)</f>
        <v>#VALUE!</v>
      </c>
      <c r="BH584" s="56" t="e">
        <f t="shared" si="106"/>
        <v>#VALUE!</v>
      </c>
      <c r="BI584" s="4" t="e">
        <f>IF(OR(BE584="否",BC584&lt;=BD584),ROUND(AF584-ABS(AG584)-ABS(AI584)-AF584*VLOOKUP(X584,折旧码!B:D,3,FALSE),2)=0,ROUND(AF584-ABS(AG584)-ABS(AI584)-AF584*VLOOKUP(X584,折旧码!B:D,3,FALSE),2)&lt;&gt;0)</f>
        <v>#VALUE!</v>
      </c>
      <c r="BJ584" s="4" t="e">
        <f>ROUND(AF584-ABS(AG584)-ABS(AI584)-AF584*VLOOKUP(X584,折旧码!B:D,3,FALSE),2)</f>
        <v>#N/A</v>
      </c>
    </row>
    <row r="585" spans="1:62" x14ac:dyDescent="0.35">
      <c r="A585" s="3"/>
      <c r="B585" s="3"/>
      <c r="C585" s="3"/>
      <c r="D585" s="3"/>
      <c r="E585" s="3"/>
      <c r="F585" s="3"/>
      <c r="G585" s="3"/>
      <c r="H585" s="3"/>
      <c r="I585" s="8"/>
      <c r="J585" s="8"/>
      <c r="K585" s="8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8"/>
      <c r="AE585" s="8"/>
      <c r="AF585" s="3"/>
      <c r="AG585" s="3"/>
      <c r="AH585" s="3"/>
      <c r="AI585" s="3"/>
      <c r="AJ585" s="3"/>
      <c r="AK585" s="3"/>
      <c r="AL585" s="3"/>
      <c r="AM585" s="3"/>
      <c r="AN585" s="4" t="b">
        <f>COUNTIF(资产分类!B:B,以前年度!A585)=1</f>
        <v>0</v>
      </c>
      <c r="AO585" s="4" t="b">
        <f>COUNTIF(单位编码!C:C,H585)=1</f>
        <v>0</v>
      </c>
      <c r="AP585" s="4" t="e">
        <f t="shared" si="97"/>
        <v>#VALUE!</v>
      </c>
      <c r="AQ585" s="4" t="b">
        <f>COUNTIF(业务范围!B:B,以前年度!L585)=1</f>
        <v>0</v>
      </c>
      <c r="AR585" s="4" t="b">
        <f>COUNTIF(成本中心!B:B,以前年度!M585)=1</f>
        <v>0</v>
      </c>
      <c r="AS585" s="4" t="b">
        <f>COUNTIF(成本中心!B:B,以前年度!N585)=1</f>
        <v>0</v>
      </c>
      <c r="AT585" s="4" t="b">
        <f>COUNTIF(资产状态!B:B,Q585)=1</f>
        <v>0</v>
      </c>
      <c r="AU585" s="4" t="b">
        <f>COUNTIF(资产增加、减少方式!B:C,以前年度!R585)=1</f>
        <v>0</v>
      </c>
      <c r="AV585" s="4" t="b">
        <f t="shared" si="98"/>
        <v>1</v>
      </c>
      <c r="AW585" s="4" t="b">
        <f>COUNTIF(折旧码!B:B,以前年度!X585)=1</f>
        <v>0</v>
      </c>
      <c r="AX585" s="5" t="b">
        <f t="shared" si="99"/>
        <v>0</v>
      </c>
      <c r="AY585" s="59" t="e">
        <f>IF(((2015-LEFT(AD585,4))*12+12-MID(AD585,5,2)+1)/(Z585*12+AB585)&gt;1,AF585*(1-VLOOKUP(X585,折旧码!B:D,3,FALSE)),AF585*(1-VLOOKUP(X585,折旧码!B:D,3,FALSE))*((2015-LEFT(AD585,4))*12+12-MID(AD585,5,2)+1)/(Z585*12+AB585))</f>
        <v>#VALUE!</v>
      </c>
      <c r="AZ585" s="60" t="e">
        <f t="shared" si="100"/>
        <v>#VALUE!</v>
      </c>
      <c r="BA585" s="5" t="e">
        <f>IF(((2015-LEFT(AD585,4))*12+12-MID(AD585,5,2)+1)/(Z585*12+AB585)&gt;1,0, AF585*(1-VLOOKUP(X585,折旧码!B:D,3,FALSE))*(12/(Z585*12+AB585)))</f>
        <v>#VALUE!</v>
      </c>
      <c r="BB585" s="2" t="e">
        <f t="shared" si="101"/>
        <v>#VALUE!</v>
      </c>
      <c r="BC585" s="2">
        <f t="shared" si="102"/>
        <v>0</v>
      </c>
      <c r="BD585" s="2" t="e">
        <f t="shared" si="103"/>
        <v>#VALUE!</v>
      </c>
      <c r="BE585" s="4" t="e">
        <f t="shared" si="104"/>
        <v>#VALUE!</v>
      </c>
      <c r="BF585" s="56" t="e">
        <f t="shared" si="105"/>
        <v>#VALUE!</v>
      </c>
      <c r="BG585" s="56" t="e">
        <f>IF(BE585="否",0,AF585*(1-VLOOKUP(X585,折旧码!B:D,3,FALSE))/BC585)</f>
        <v>#VALUE!</v>
      </c>
      <c r="BH585" s="56" t="e">
        <f t="shared" si="106"/>
        <v>#VALUE!</v>
      </c>
      <c r="BI585" s="4" t="e">
        <f>IF(OR(BE585="否",BC585&lt;=BD585),ROUND(AF585-ABS(AG585)-ABS(AI585)-AF585*VLOOKUP(X585,折旧码!B:D,3,FALSE),2)=0,ROUND(AF585-ABS(AG585)-ABS(AI585)-AF585*VLOOKUP(X585,折旧码!B:D,3,FALSE),2)&lt;&gt;0)</f>
        <v>#VALUE!</v>
      </c>
      <c r="BJ585" s="4" t="e">
        <f>ROUND(AF585-ABS(AG585)-ABS(AI585)-AF585*VLOOKUP(X585,折旧码!B:D,3,FALSE),2)</f>
        <v>#N/A</v>
      </c>
    </row>
    <row r="586" spans="1:62" x14ac:dyDescent="0.35">
      <c r="A586" s="3"/>
      <c r="B586" s="3"/>
      <c r="C586" s="3"/>
      <c r="D586" s="3"/>
      <c r="E586" s="3"/>
      <c r="F586" s="3"/>
      <c r="G586" s="3"/>
      <c r="H586" s="3"/>
      <c r="I586" s="8"/>
      <c r="J586" s="8"/>
      <c r="K586" s="8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8"/>
      <c r="AE586" s="8"/>
      <c r="AF586" s="3"/>
      <c r="AG586" s="3"/>
      <c r="AH586" s="3"/>
      <c r="AI586" s="3"/>
      <c r="AJ586" s="3"/>
      <c r="AK586" s="3"/>
      <c r="AL586" s="3"/>
      <c r="AM586" s="3"/>
      <c r="AN586" s="4" t="b">
        <f>COUNTIF(资产分类!B:B,以前年度!A586)=1</f>
        <v>0</v>
      </c>
      <c r="AO586" s="4" t="b">
        <f>COUNTIF(单位编码!C:C,H586)=1</f>
        <v>0</v>
      </c>
      <c r="AP586" s="4" t="e">
        <f t="shared" si="97"/>
        <v>#VALUE!</v>
      </c>
      <c r="AQ586" s="4" t="b">
        <f>COUNTIF(业务范围!B:B,以前年度!L586)=1</f>
        <v>0</v>
      </c>
      <c r="AR586" s="4" t="b">
        <f>COUNTIF(成本中心!B:B,以前年度!M586)=1</f>
        <v>0</v>
      </c>
      <c r="AS586" s="4" t="b">
        <f>COUNTIF(成本中心!B:B,以前年度!N586)=1</f>
        <v>0</v>
      </c>
      <c r="AT586" s="4" t="b">
        <f>COUNTIF(资产状态!B:B,Q586)=1</f>
        <v>0</v>
      </c>
      <c r="AU586" s="4" t="b">
        <f>COUNTIF(资产增加、减少方式!B:C,以前年度!R586)=1</f>
        <v>0</v>
      </c>
      <c r="AV586" s="4" t="b">
        <f t="shared" si="98"/>
        <v>1</v>
      </c>
      <c r="AW586" s="4" t="b">
        <f>COUNTIF(折旧码!B:B,以前年度!X586)=1</f>
        <v>0</v>
      </c>
      <c r="AX586" s="5" t="b">
        <f t="shared" si="99"/>
        <v>0</v>
      </c>
      <c r="AY586" s="59" t="e">
        <f>IF(((2015-LEFT(AD586,4))*12+12-MID(AD586,5,2)+1)/(Z586*12+AB586)&gt;1,AF586*(1-VLOOKUP(X586,折旧码!B:D,3,FALSE)),AF586*(1-VLOOKUP(X586,折旧码!B:D,3,FALSE))*((2015-LEFT(AD586,4))*12+12-MID(AD586,5,2)+1)/(Z586*12+AB586))</f>
        <v>#VALUE!</v>
      </c>
      <c r="AZ586" s="60" t="e">
        <f t="shared" si="100"/>
        <v>#VALUE!</v>
      </c>
      <c r="BA586" s="5" t="e">
        <f>IF(((2015-LEFT(AD586,4))*12+12-MID(AD586,5,2)+1)/(Z586*12+AB586)&gt;1,0, AF586*(1-VLOOKUP(X586,折旧码!B:D,3,FALSE))*(12/(Z586*12+AB586)))</f>
        <v>#VALUE!</v>
      </c>
      <c r="BB586" s="2" t="e">
        <f t="shared" si="101"/>
        <v>#VALUE!</v>
      </c>
      <c r="BC586" s="2">
        <f t="shared" si="102"/>
        <v>0</v>
      </c>
      <c r="BD586" s="2" t="e">
        <f t="shared" si="103"/>
        <v>#VALUE!</v>
      </c>
      <c r="BE586" s="4" t="e">
        <f t="shared" si="104"/>
        <v>#VALUE!</v>
      </c>
      <c r="BF586" s="56" t="e">
        <f t="shared" si="105"/>
        <v>#VALUE!</v>
      </c>
      <c r="BG586" s="56" t="e">
        <f>IF(BE586="否",0,AF586*(1-VLOOKUP(X586,折旧码!B:D,3,FALSE))/BC586)</f>
        <v>#VALUE!</v>
      </c>
      <c r="BH586" s="56" t="e">
        <f t="shared" si="106"/>
        <v>#VALUE!</v>
      </c>
      <c r="BI586" s="4" t="e">
        <f>IF(OR(BE586="否",BC586&lt;=BD586),ROUND(AF586-ABS(AG586)-ABS(AI586)-AF586*VLOOKUP(X586,折旧码!B:D,3,FALSE),2)=0,ROUND(AF586-ABS(AG586)-ABS(AI586)-AF586*VLOOKUP(X586,折旧码!B:D,3,FALSE),2)&lt;&gt;0)</f>
        <v>#VALUE!</v>
      </c>
      <c r="BJ586" s="4" t="e">
        <f>ROUND(AF586-ABS(AG586)-ABS(AI586)-AF586*VLOOKUP(X586,折旧码!B:D,3,FALSE),2)</f>
        <v>#N/A</v>
      </c>
    </row>
    <row r="587" spans="1:62" x14ac:dyDescent="0.35">
      <c r="A587" s="3"/>
      <c r="B587" s="3"/>
      <c r="C587" s="3"/>
      <c r="D587" s="3"/>
      <c r="E587" s="3"/>
      <c r="F587" s="3"/>
      <c r="G587" s="3"/>
      <c r="H587" s="3"/>
      <c r="I587" s="8"/>
      <c r="J587" s="8"/>
      <c r="K587" s="8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8"/>
      <c r="AE587" s="8"/>
      <c r="AF587" s="3"/>
      <c r="AG587" s="3"/>
      <c r="AH587" s="3"/>
      <c r="AI587" s="3"/>
      <c r="AJ587" s="3"/>
      <c r="AK587" s="3"/>
      <c r="AL587" s="3"/>
      <c r="AM587" s="3"/>
      <c r="AN587" s="4" t="b">
        <f>COUNTIF(资产分类!B:B,以前年度!A587)=1</f>
        <v>0</v>
      </c>
      <c r="AO587" s="4" t="b">
        <f>COUNTIF(单位编码!C:C,H587)=1</f>
        <v>0</v>
      </c>
      <c r="AP587" s="4" t="e">
        <f t="shared" si="97"/>
        <v>#VALUE!</v>
      </c>
      <c r="AQ587" s="4" t="b">
        <f>COUNTIF(业务范围!B:B,以前年度!L587)=1</f>
        <v>0</v>
      </c>
      <c r="AR587" s="4" t="b">
        <f>COUNTIF(成本中心!B:B,以前年度!M587)=1</f>
        <v>0</v>
      </c>
      <c r="AS587" s="4" t="b">
        <f>COUNTIF(成本中心!B:B,以前年度!N587)=1</f>
        <v>0</v>
      </c>
      <c r="AT587" s="4" t="b">
        <f>COUNTIF(资产状态!B:B,Q587)=1</f>
        <v>0</v>
      </c>
      <c r="AU587" s="4" t="b">
        <f>COUNTIF(资产增加、减少方式!B:C,以前年度!R587)=1</f>
        <v>0</v>
      </c>
      <c r="AV587" s="4" t="b">
        <f t="shared" si="98"/>
        <v>1</v>
      </c>
      <c r="AW587" s="4" t="b">
        <f>COUNTIF(折旧码!B:B,以前年度!X587)=1</f>
        <v>0</v>
      </c>
      <c r="AX587" s="5" t="b">
        <f t="shared" si="99"/>
        <v>0</v>
      </c>
      <c r="AY587" s="59" t="e">
        <f>IF(((2015-LEFT(AD587,4))*12+12-MID(AD587,5,2)+1)/(Z587*12+AB587)&gt;1,AF587*(1-VLOOKUP(X587,折旧码!B:D,3,FALSE)),AF587*(1-VLOOKUP(X587,折旧码!B:D,3,FALSE))*((2015-LEFT(AD587,4))*12+12-MID(AD587,5,2)+1)/(Z587*12+AB587))</f>
        <v>#VALUE!</v>
      </c>
      <c r="AZ587" s="60" t="e">
        <f t="shared" si="100"/>
        <v>#VALUE!</v>
      </c>
      <c r="BA587" s="5" t="e">
        <f>IF(((2015-LEFT(AD587,4))*12+12-MID(AD587,5,2)+1)/(Z587*12+AB587)&gt;1,0, AF587*(1-VLOOKUP(X587,折旧码!B:D,3,FALSE))*(12/(Z587*12+AB587)))</f>
        <v>#VALUE!</v>
      </c>
      <c r="BB587" s="2" t="e">
        <f t="shared" si="101"/>
        <v>#VALUE!</v>
      </c>
      <c r="BC587" s="2">
        <f t="shared" si="102"/>
        <v>0</v>
      </c>
      <c r="BD587" s="2" t="e">
        <f t="shared" si="103"/>
        <v>#VALUE!</v>
      </c>
      <c r="BE587" s="4" t="e">
        <f t="shared" si="104"/>
        <v>#VALUE!</v>
      </c>
      <c r="BF587" s="56" t="e">
        <f t="shared" si="105"/>
        <v>#VALUE!</v>
      </c>
      <c r="BG587" s="56" t="e">
        <f>IF(BE587="否",0,AF587*(1-VLOOKUP(X587,折旧码!B:D,3,FALSE))/BC587)</f>
        <v>#VALUE!</v>
      </c>
      <c r="BH587" s="56" t="e">
        <f t="shared" si="106"/>
        <v>#VALUE!</v>
      </c>
      <c r="BI587" s="4" t="e">
        <f>IF(OR(BE587="否",BC587&lt;=BD587),ROUND(AF587-ABS(AG587)-ABS(AI587)-AF587*VLOOKUP(X587,折旧码!B:D,3,FALSE),2)=0,ROUND(AF587-ABS(AG587)-ABS(AI587)-AF587*VLOOKUP(X587,折旧码!B:D,3,FALSE),2)&lt;&gt;0)</f>
        <v>#VALUE!</v>
      </c>
      <c r="BJ587" s="4" t="e">
        <f>ROUND(AF587-ABS(AG587)-ABS(AI587)-AF587*VLOOKUP(X587,折旧码!B:D,3,FALSE),2)</f>
        <v>#N/A</v>
      </c>
    </row>
    <row r="588" spans="1:62" x14ac:dyDescent="0.35">
      <c r="A588" s="3"/>
      <c r="B588" s="3"/>
      <c r="C588" s="3"/>
      <c r="D588" s="3"/>
      <c r="E588" s="3"/>
      <c r="F588" s="3"/>
      <c r="G588" s="3"/>
      <c r="H588" s="3"/>
      <c r="I588" s="8"/>
      <c r="J588" s="8"/>
      <c r="K588" s="8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8"/>
      <c r="AE588" s="8"/>
      <c r="AF588" s="3"/>
      <c r="AG588" s="3"/>
      <c r="AH588" s="3"/>
      <c r="AI588" s="3"/>
      <c r="AJ588" s="3"/>
      <c r="AK588" s="3"/>
      <c r="AL588" s="3"/>
      <c r="AM588" s="3"/>
      <c r="AN588" s="4" t="b">
        <f>COUNTIF(资产分类!B:B,以前年度!A588)=1</f>
        <v>0</v>
      </c>
      <c r="AO588" s="4" t="b">
        <f>COUNTIF(单位编码!C:C,H588)=1</f>
        <v>0</v>
      </c>
      <c r="AP588" s="4" t="e">
        <f t="shared" si="97"/>
        <v>#VALUE!</v>
      </c>
      <c r="AQ588" s="4" t="b">
        <f>COUNTIF(业务范围!B:B,以前年度!L588)=1</f>
        <v>0</v>
      </c>
      <c r="AR588" s="4" t="b">
        <f>COUNTIF(成本中心!B:B,以前年度!M588)=1</f>
        <v>0</v>
      </c>
      <c r="AS588" s="4" t="b">
        <f>COUNTIF(成本中心!B:B,以前年度!N588)=1</f>
        <v>0</v>
      </c>
      <c r="AT588" s="4" t="b">
        <f>COUNTIF(资产状态!B:B,Q588)=1</f>
        <v>0</v>
      </c>
      <c r="AU588" s="4" t="b">
        <f>COUNTIF(资产增加、减少方式!B:C,以前年度!R588)=1</f>
        <v>0</v>
      </c>
      <c r="AV588" s="4" t="b">
        <f t="shared" si="98"/>
        <v>1</v>
      </c>
      <c r="AW588" s="4" t="b">
        <f>COUNTIF(折旧码!B:B,以前年度!X588)=1</f>
        <v>0</v>
      </c>
      <c r="AX588" s="5" t="b">
        <f t="shared" si="99"/>
        <v>0</v>
      </c>
      <c r="AY588" s="59" t="e">
        <f>IF(((2015-LEFT(AD588,4))*12+12-MID(AD588,5,2)+1)/(Z588*12+AB588)&gt;1,AF588*(1-VLOOKUP(X588,折旧码!B:D,3,FALSE)),AF588*(1-VLOOKUP(X588,折旧码!B:D,3,FALSE))*((2015-LEFT(AD588,4))*12+12-MID(AD588,5,2)+1)/(Z588*12+AB588))</f>
        <v>#VALUE!</v>
      </c>
      <c r="AZ588" s="60" t="e">
        <f t="shared" si="100"/>
        <v>#VALUE!</v>
      </c>
      <c r="BA588" s="5" t="e">
        <f>IF(((2015-LEFT(AD588,4))*12+12-MID(AD588,5,2)+1)/(Z588*12+AB588)&gt;1,0, AF588*(1-VLOOKUP(X588,折旧码!B:D,3,FALSE))*(12/(Z588*12+AB588)))</f>
        <v>#VALUE!</v>
      </c>
      <c r="BB588" s="2" t="e">
        <f t="shared" si="101"/>
        <v>#VALUE!</v>
      </c>
      <c r="BC588" s="2">
        <f t="shared" si="102"/>
        <v>0</v>
      </c>
      <c r="BD588" s="2" t="e">
        <f t="shared" si="103"/>
        <v>#VALUE!</v>
      </c>
      <c r="BE588" s="4" t="e">
        <f t="shared" si="104"/>
        <v>#VALUE!</v>
      </c>
      <c r="BF588" s="56" t="e">
        <f t="shared" si="105"/>
        <v>#VALUE!</v>
      </c>
      <c r="BG588" s="56" t="e">
        <f>IF(BE588="否",0,AF588*(1-VLOOKUP(X588,折旧码!B:D,3,FALSE))/BC588)</f>
        <v>#VALUE!</v>
      </c>
      <c r="BH588" s="56" t="e">
        <f t="shared" si="106"/>
        <v>#VALUE!</v>
      </c>
      <c r="BI588" s="4" t="e">
        <f>IF(OR(BE588="否",BC588&lt;=BD588),ROUND(AF588-ABS(AG588)-ABS(AI588)-AF588*VLOOKUP(X588,折旧码!B:D,3,FALSE),2)=0,ROUND(AF588-ABS(AG588)-ABS(AI588)-AF588*VLOOKUP(X588,折旧码!B:D,3,FALSE),2)&lt;&gt;0)</f>
        <v>#VALUE!</v>
      </c>
      <c r="BJ588" s="4" t="e">
        <f>ROUND(AF588-ABS(AG588)-ABS(AI588)-AF588*VLOOKUP(X588,折旧码!B:D,3,FALSE),2)</f>
        <v>#N/A</v>
      </c>
    </row>
    <row r="589" spans="1:62" x14ac:dyDescent="0.35">
      <c r="A589" s="3"/>
      <c r="B589" s="3"/>
      <c r="C589" s="3"/>
      <c r="D589" s="3"/>
      <c r="E589" s="3"/>
      <c r="F589" s="3"/>
      <c r="G589" s="3"/>
      <c r="H589" s="3"/>
      <c r="I589" s="8"/>
      <c r="J589" s="8"/>
      <c r="K589" s="8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8"/>
      <c r="AE589" s="8"/>
      <c r="AF589" s="3"/>
      <c r="AG589" s="3"/>
      <c r="AH589" s="3"/>
      <c r="AI589" s="3"/>
      <c r="AJ589" s="3"/>
      <c r="AK589" s="3"/>
      <c r="AL589" s="3"/>
      <c r="AM589" s="3"/>
      <c r="AN589" s="4" t="b">
        <f>COUNTIF(资产分类!B:B,以前年度!A589)=1</f>
        <v>0</v>
      </c>
      <c r="AO589" s="4" t="b">
        <f>COUNTIF(单位编码!C:C,H589)=1</f>
        <v>0</v>
      </c>
      <c r="AP589" s="4" t="e">
        <f t="shared" si="97"/>
        <v>#VALUE!</v>
      </c>
      <c r="AQ589" s="4" t="b">
        <f>COUNTIF(业务范围!B:B,以前年度!L589)=1</f>
        <v>0</v>
      </c>
      <c r="AR589" s="4" t="b">
        <f>COUNTIF(成本中心!B:B,以前年度!M589)=1</f>
        <v>0</v>
      </c>
      <c r="AS589" s="4" t="b">
        <f>COUNTIF(成本中心!B:B,以前年度!N589)=1</f>
        <v>0</v>
      </c>
      <c r="AT589" s="4" t="b">
        <f>COUNTIF(资产状态!B:B,Q589)=1</f>
        <v>0</v>
      </c>
      <c r="AU589" s="4" t="b">
        <f>COUNTIF(资产增加、减少方式!B:C,以前年度!R589)=1</f>
        <v>0</v>
      </c>
      <c r="AV589" s="4" t="b">
        <f t="shared" si="98"/>
        <v>1</v>
      </c>
      <c r="AW589" s="4" t="b">
        <f>COUNTIF(折旧码!B:B,以前年度!X589)=1</f>
        <v>0</v>
      </c>
      <c r="AX589" s="5" t="b">
        <f t="shared" si="99"/>
        <v>0</v>
      </c>
      <c r="AY589" s="59" t="e">
        <f>IF(((2015-LEFT(AD589,4))*12+12-MID(AD589,5,2)+1)/(Z589*12+AB589)&gt;1,AF589*(1-VLOOKUP(X589,折旧码!B:D,3,FALSE)),AF589*(1-VLOOKUP(X589,折旧码!B:D,3,FALSE))*((2015-LEFT(AD589,4))*12+12-MID(AD589,5,2)+1)/(Z589*12+AB589))</f>
        <v>#VALUE!</v>
      </c>
      <c r="AZ589" s="60" t="e">
        <f t="shared" si="100"/>
        <v>#VALUE!</v>
      </c>
      <c r="BA589" s="5" t="e">
        <f>IF(((2015-LEFT(AD589,4))*12+12-MID(AD589,5,2)+1)/(Z589*12+AB589)&gt;1,0, AF589*(1-VLOOKUP(X589,折旧码!B:D,3,FALSE))*(12/(Z589*12+AB589)))</f>
        <v>#VALUE!</v>
      </c>
      <c r="BB589" s="2" t="e">
        <f t="shared" si="101"/>
        <v>#VALUE!</v>
      </c>
      <c r="BC589" s="2">
        <f t="shared" si="102"/>
        <v>0</v>
      </c>
      <c r="BD589" s="2" t="e">
        <f t="shared" si="103"/>
        <v>#VALUE!</v>
      </c>
      <c r="BE589" s="4" t="e">
        <f t="shared" si="104"/>
        <v>#VALUE!</v>
      </c>
      <c r="BF589" s="56" t="e">
        <f t="shared" si="105"/>
        <v>#VALUE!</v>
      </c>
      <c r="BG589" s="56" t="e">
        <f>IF(BE589="否",0,AF589*(1-VLOOKUP(X589,折旧码!B:D,3,FALSE))/BC589)</f>
        <v>#VALUE!</v>
      </c>
      <c r="BH589" s="56" t="e">
        <f t="shared" si="106"/>
        <v>#VALUE!</v>
      </c>
      <c r="BI589" s="4" t="e">
        <f>IF(OR(BE589="否",BC589&lt;=BD589),ROUND(AF589-ABS(AG589)-ABS(AI589)-AF589*VLOOKUP(X589,折旧码!B:D,3,FALSE),2)=0,ROUND(AF589-ABS(AG589)-ABS(AI589)-AF589*VLOOKUP(X589,折旧码!B:D,3,FALSE),2)&lt;&gt;0)</f>
        <v>#VALUE!</v>
      </c>
      <c r="BJ589" s="4" t="e">
        <f>ROUND(AF589-ABS(AG589)-ABS(AI589)-AF589*VLOOKUP(X589,折旧码!B:D,3,FALSE),2)</f>
        <v>#N/A</v>
      </c>
    </row>
    <row r="590" spans="1:62" x14ac:dyDescent="0.35">
      <c r="A590" s="3"/>
      <c r="B590" s="3"/>
      <c r="C590" s="3"/>
      <c r="D590" s="3"/>
      <c r="E590" s="3"/>
      <c r="F590" s="3"/>
      <c r="G590" s="3"/>
      <c r="H590" s="3"/>
      <c r="I590" s="8"/>
      <c r="J590" s="8"/>
      <c r="K590" s="8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8"/>
      <c r="AE590" s="8"/>
      <c r="AF590" s="3"/>
      <c r="AG590" s="3"/>
      <c r="AH590" s="3"/>
      <c r="AI590" s="3"/>
      <c r="AJ590" s="3"/>
      <c r="AK590" s="3"/>
      <c r="AL590" s="3"/>
      <c r="AM590" s="3"/>
      <c r="AN590" s="4" t="b">
        <f>COUNTIF(资产分类!B:B,以前年度!A590)=1</f>
        <v>0</v>
      </c>
      <c r="AO590" s="4" t="b">
        <f>COUNTIF(单位编码!C:C,H590)=1</f>
        <v>0</v>
      </c>
      <c r="AP590" s="4" t="e">
        <f t="shared" si="97"/>
        <v>#VALUE!</v>
      </c>
      <c r="AQ590" s="4" t="b">
        <f>COUNTIF(业务范围!B:B,以前年度!L590)=1</f>
        <v>0</v>
      </c>
      <c r="AR590" s="4" t="b">
        <f>COUNTIF(成本中心!B:B,以前年度!M590)=1</f>
        <v>0</v>
      </c>
      <c r="AS590" s="4" t="b">
        <f>COUNTIF(成本中心!B:B,以前年度!N590)=1</f>
        <v>0</v>
      </c>
      <c r="AT590" s="4" t="b">
        <f>COUNTIF(资产状态!B:B,Q590)=1</f>
        <v>0</v>
      </c>
      <c r="AU590" s="4" t="b">
        <f>COUNTIF(资产增加、减少方式!B:C,以前年度!R590)=1</f>
        <v>0</v>
      </c>
      <c r="AV590" s="4" t="b">
        <f t="shared" si="98"/>
        <v>1</v>
      </c>
      <c r="AW590" s="4" t="b">
        <f>COUNTIF(折旧码!B:B,以前年度!X590)=1</f>
        <v>0</v>
      </c>
      <c r="AX590" s="5" t="b">
        <f t="shared" si="99"/>
        <v>0</v>
      </c>
      <c r="AY590" s="59" t="e">
        <f>IF(((2015-LEFT(AD590,4))*12+12-MID(AD590,5,2)+1)/(Z590*12+AB590)&gt;1,AF590*(1-VLOOKUP(X590,折旧码!B:D,3,FALSE)),AF590*(1-VLOOKUP(X590,折旧码!B:D,3,FALSE))*((2015-LEFT(AD590,4))*12+12-MID(AD590,5,2)+1)/(Z590*12+AB590))</f>
        <v>#VALUE!</v>
      </c>
      <c r="AZ590" s="60" t="e">
        <f t="shared" si="100"/>
        <v>#VALUE!</v>
      </c>
      <c r="BA590" s="5" t="e">
        <f>IF(((2015-LEFT(AD590,4))*12+12-MID(AD590,5,2)+1)/(Z590*12+AB590)&gt;1,0, AF590*(1-VLOOKUP(X590,折旧码!B:D,3,FALSE))*(12/(Z590*12+AB590)))</f>
        <v>#VALUE!</v>
      </c>
      <c r="BB590" s="2" t="e">
        <f t="shared" si="101"/>
        <v>#VALUE!</v>
      </c>
      <c r="BC590" s="2">
        <f t="shared" si="102"/>
        <v>0</v>
      </c>
      <c r="BD590" s="2" t="e">
        <f t="shared" si="103"/>
        <v>#VALUE!</v>
      </c>
      <c r="BE590" s="4" t="e">
        <f t="shared" si="104"/>
        <v>#VALUE!</v>
      </c>
      <c r="BF590" s="56" t="e">
        <f t="shared" si="105"/>
        <v>#VALUE!</v>
      </c>
      <c r="BG590" s="56" t="e">
        <f>IF(BE590="否",0,AF590*(1-VLOOKUP(X590,折旧码!B:D,3,FALSE))/BC590)</f>
        <v>#VALUE!</v>
      </c>
      <c r="BH590" s="56" t="e">
        <f t="shared" si="106"/>
        <v>#VALUE!</v>
      </c>
      <c r="BI590" s="4" t="e">
        <f>IF(OR(BE590="否",BC590&lt;=BD590),ROUND(AF590-ABS(AG590)-ABS(AI590)-AF590*VLOOKUP(X590,折旧码!B:D,3,FALSE),2)=0,ROUND(AF590-ABS(AG590)-ABS(AI590)-AF590*VLOOKUP(X590,折旧码!B:D,3,FALSE),2)&lt;&gt;0)</f>
        <v>#VALUE!</v>
      </c>
      <c r="BJ590" s="4" t="e">
        <f>ROUND(AF590-ABS(AG590)-ABS(AI590)-AF590*VLOOKUP(X590,折旧码!B:D,3,FALSE),2)</f>
        <v>#N/A</v>
      </c>
    </row>
    <row r="591" spans="1:62" x14ac:dyDescent="0.35">
      <c r="A591" s="3"/>
      <c r="B591" s="3"/>
      <c r="C591" s="3"/>
      <c r="D591" s="3"/>
      <c r="E591" s="3"/>
      <c r="F591" s="3"/>
      <c r="G591" s="3"/>
      <c r="H591" s="3"/>
      <c r="I591" s="8"/>
      <c r="J591" s="8"/>
      <c r="K591" s="8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8"/>
      <c r="AE591" s="8"/>
      <c r="AF591" s="3"/>
      <c r="AG591" s="3"/>
      <c r="AH591" s="3"/>
      <c r="AI591" s="3"/>
      <c r="AJ591" s="3"/>
      <c r="AK591" s="3"/>
      <c r="AL591" s="3"/>
      <c r="AM591" s="3"/>
      <c r="AN591" s="4" t="b">
        <f>COUNTIF(资产分类!B:B,以前年度!A591)=1</f>
        <v>0</v>
      </c>
      <c r="AO591" s="4" t="b">
        <f>COUNTIF(单位编码!C:C,H591)=1</f>
        <v>0</v>
      </c>
      <c r="AP591" s="4" t="e">
        <f t="shared" si="97"/>
        <v>#VALUE!</v>
      </c>
      <c r="AQ591" s="4" t="b">
        <f>COUNTIF(业务范围!B:B,以前年度!L591)=1</f>
        <v>0</v>
      </c>
      <c r="AR591" s="4" t="b">
        <f>COUNTIF(成本中心!B:B,以前年度!M591)=1</f>
        <v>0</v>
      </c>
      <c r="AS591" s="4" t="b">
        <f>COUNTIF(成本中心!B:B,以前年度!N591)=1</f>
        <v>0</v>
      </c>
      <c r="AT591" s="4" t="b">
        <f>COUNTIF(资产状态!B:B,Q591)=1</f>
        <v>0</v>
      </c>
      <c r="AU591" s="4" t="b">
        <f>COUNTIF(资产增加、减少方式!B:C,以前年度!R591)=1</f>
        <v>0</v>
      </c>
      <c r="AV591" s="4" t="b">
        <f t="shared" si="98"/>
        <v>1</v>
      </c>
      <c r="AW591" s="4" t="b">
        <f>COUNTIF(折旧码!B:B,以前年度!X591)=1</f>
        <v>0</v>
      </c>
      <c r="AX591" s="5" t="b">
        <f t="shared" si="99"/>
        <v>0</v>
      </c>
      <c r="AY591" s="59" t="e">
        <f>IF(((2015-LEFT(AD591,4))*12+12-MID(AD591,5,2)+1)/(Z591*12+AB591)&gt;1,AF591*(1-VLOOKUP(X591,折旧码!B:D,3,FALSE)),AF591*(1-VLOOKUP(X591,折旧码!B:D,3,FALSE))*((2015-LEFT(AD591,4))*12+12-MID(AD591,5,2)+1)/(Z591*12+AB591))</f>
        <v>#VALUE!</v>
      </c>
      <c r="AZ591" s="60" t="e">
        <f t="shared" si="100"/>
        <v>#VALUE!</v>
      </c>
      <c r="BA591" s="5" t="e">
        <f>IF(((2015-LEFT(AD591,4))*12+12-MID(AD591,5,2)+1)/(Z591*12+AB591)&gt;1,0, AF591*(1-VLOOKUP(X591,折旧码!B:D,3,FALSE))*(12/(Z591*12+AB591)))</f>
        <v>#VALUE!</v>
      </c>
      <c r="BB591" s="2" t="e">
        <f t="shared" si="101"/>
        <v>#VALUE!</v>
      </c>
      <c r="BC591" s="2">
        <f t="shared" si="102"/>
        <v>0</v>
      </c>
      <c r="BD591" s="2" t="e">
        <f t="shared" si="103"/>
        <v>#VALUE!</v>
      </c>
      <c r="BE591" s="4" t="e">
        <f t="shared" si="104"/>
        <v>#VALUE!</v>
      </c>
      <c r="BF591" s="56" t="e">
        <f t="shared" si="105"/>
        <v>#VALUE!</v>
      </c>
      <c r="BG591" s="56" t="e">
        <f>IF(BE591="否",0,AF591*(1-VLOOKUP(X591,折旧码!B:D,3,FALSE))/BC591)</f>
        <v>#VALUE!</v>
      </c>
      <c r="BH591" s="56" t="e">
        <f t="shared" si="106"/>
        <v>#VALUE!</v>
      </c>
      <c r="BI591" s="4" t="e">
        <f>IF(OR(BE591="否",BC591&lt;=BD591),ROUND(AF591-ABS(AG591)-ABS(AI591)-AF591*VLOOKUP(X591,折旧码!B:D,3,FALSE),2)=0,ROUND(AF591-ABS(AG591)-ABS(AI591)-AF591*VLOOKUP(X591,折旧码!B:D,3,FALSE),2)&lt;&gt;0)</f>
        <v>#VALUE!</v>
      </c>
      <c r="BJ591" s="4" t="e">
        <f>ROUND(AF591-ABS(AG591)-ABS(AI591)-AF591*VLOOKUP(X591,折旧码!B:D,3,FALSE),2)</f>
        <v>#N/A</v>
      </c>
    </row>
    <row r="592" spans="1:62" x14ac:dyDescent="0.35">
      <c r="A592" s="3"/>
      <c r="B592" s="3"/>
      <c r="C592" s="3"/>
      <c r="D592" s="3"/>
      <c r="E592" s="3"/>
      <c r="F592" s="3"/>
      <c r="G592" s="3"/>
      <c r="H592" s="3"/>
      <c r="I592" s="8"/>
      <c r="J592" s="8"/>
      <c r="K592" s="8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8"/>
      <c r="AE592" s="8"/>
      <c r="AF592" s="3"/>
      <c r="AG592" s="3"/>
      <c r="AH592" s="3"/>
      <c r="AI592" s="3"/>
      <c r="AJ592" s="3"/>
      <c r="AK592" s="3"/>
      <c r="AL592" s="3"/>
      <c r="AM592" s="3"/>
      <c r="AN592" s="4" t="b">
        <f>COUNTIF(资产分类!B:B,以前年度!A592)=1</f>
        <v>0</v>
      </c>
      <c r="AO592" s="4" t="b">
        <f>COUNTIF(单位编码!C:C,H592)=1</f>
        <v>0</v>
      </c>
      <c r="AP592" s="4" t="e">
        <f t="shared" si="97"/>
        <v>#VALUE!</v>
      </c>
      <c r="AQ592" s="4" t="b">
        <f>COUNTIF(业务范围!B:B,以前年度!L592)=1</f>
        <v>0</v>
      </c>
      <c r="AR592" s="4" t="b">
        <f>COUNTIF(成本中心!B:B,以前年度!M592)=1</f>
        <v>0</v>
      </c>
      <c r="AS592" s="4" t="b">
        <f>COUNTIF(成本中心!B:B,以前年度!N592)=1</f>
        <v>0</v>
      </c>
      <c r="AT592" s="4" t="b">
        <f>COUNTIF(资产状态!B:B,Q592)=1</f>
        <v>0</v>
      </c>
      <c r="AU592" s="4" t="b">
        <f>COUNTIF(资产增加、减少方式!B:C,以前年度!R592)=1</f>
        <v>0</v>
      </c>
      <c r="AV592" s="4" t="b">
        <f t="shared" si="98"/>
        <v>1</v>
      </c>
      <c r="AW592" s="4" t="b">
        <f>COUNTIF(折旧码!B:B,以前年度!X592)=1</f>
        <v>0</v>
      </c>
      <c r="AX592" s="5" t="b">
        <f t="shared" si="99"/>
        <v>0</v>
      </c>
      <c r="AY592" s="59" t="e">
        <f>IF(((2015-LEFT(AD592,4))*12+12-MID(AD592,5,2)+1)/(Z592*12+AB592)&gt;1,AF592*(1-VLOOKUP(X592,折旧码!B:D,3,FALSE)),AF592*(1-VLOOKUP(X592,折旧码!B:D,3,FALSE))*((2015-LEFT(AD592,4))*12+12-MID(AD592,5,2)+1)/(Z592*12+AB592))</f>
        <v>#VALUE!</v>
      </c>
      <c r="AZ592" s="60" t="e">
        <f t="shared" si="100"/>
        <v>#VALUE!</v>
      </c>
      <c r="BA592" s="5" t="e">
        <f>IF(((2015-LEFT(AD592,4))*12+12-MID(AD592,5,2)+1)/(Z592*12+AB592)&gt;1,0, AF592*(1-VLOOKUP(X592,折旧码!B:D,3,FALSE))*(12/(Z592*12+AB592)))</f>
        <v>#VALUE!</v>
      </c>
      <c r="BB592" s="2" t="e">
        <f t="shared" si="101"/>
        <v>#VALUE!</v>
      </c>
      <c r="BC592" s="2">
        <f t="shared" si="102"/>
        <v>0</v>
      </c>
      <c r="BD592" s="2" t="e">
        <f t="shared" si="103"/>
        <v>#VALUE!</v>
      </c>
      <c r="BE592" s="4" t="e">
        <f t="shared" si="104"/>
        <v>#VALUE!</v>
      </c>
      <c r="BF592" s="56" t="e">
        <f t="shared" si="105"/>
        <v>#VALUE!</v>
      </c>
      <c r="BG592" s="56" t="e">
        <f>IF(BE592="否",0,AF592*(1-VLOOKUP(X592,折旧码!B:D,3,FALSE))/BC592)</f>
        <v>#VALUE!</v>
      </c>
      <c r="BH592" s="56" t="e">
        <f t="shared" si="106"/>
        <v>#VALUE!</v>
      </c>
      <c r="BI592" s="4" t="e">
        <f>IF(OR(BE592="否",BC592&lt;=BD592),ROUND(AF592-ABS(AG592)-ABS(AI592)-AF592*VLOOKUP(X592,折旧码!B:D,3,FALSE),2)=0,ROUND(AF592-ABS(AG592)-ABS(AI592)-AF592*VLOOKUP(X592,折旧码!B:D,3,FALSE),2)&lt;&gt;0)</f>
        <v>#VALUE!</v>
      </c>
      <c r="BJ592" s="4" t="e">
        <f>ROUND(AF592-ABS(AG592)-ABS(AI592)-AF592*VLOOKUP(X592,折旧码!B:D,3,FALSE),2)</f>
        <v>#N/A</v>
      </c>
    </row>
    <row r="593" spans="1:62" x14ac:dyDescent="0.35">
      <c r="A593" s="3"/>
      <c r="B593" s="3"/>
      <c r="C593" s="3"/>
      <c r="D593" s="3"/>
      <c r="E593" s="3"/>
      <c r="F593" s="3"/>
      <c r="G593" s="3"/>
      <c r="H593" s="3"/>
      <c r="I593" s="8"/>
      <c r="J593" s="8"/>
      <c r="K593" s="8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8"/>
      <c r="AE593" s="8"/>
      <c r="AF593" s="3"/>
      <c r="AG593" s="3"/>
      <c r="AH593" s="3"/>
      <c r="AI593" s="3"/>
      <c r="AJ593" s="3"/>
      <c r="AK593" s="3"/>
      <c r="AL593" s="3"/>
      <c r="AM593" s="3"/>
      <c r="AN593" s="4" t="b">
        <f>COUNTIF(资产分类!B:B,以前年度!A593)=1</f>
        <v>0</v>
      </c>
      <c r="AO593" s="4" t="b">
        <f>COUNTIF(单位编码!C:C,H593)=1</f>
        <v>0</v>
      </c>
      <c r="AP593" s="4" t="e">
        <f t="shared" si="97"/>
        <v>#VALUE!</v>
      </c>
      <c r="AQ593" s="4" t="b">
        <f>COUNTIF(业务范围!B:B,以前年度!L593)=1</f>
        <v>0</v>
      </c>
      <c r="AR593" s="4" t="b">
        <f>COUNTIF(成本中心!B:B,以前年度!M593)=1</f>
        <v>0</v>
      </c>
      <c r="AS593" s="4" t="b">
        <f>COUNTIF(成本中心!B:B,以前年度!N593)=1</f>
        <v>0</v>
      </c>
      <c r="AT593" s="4" t="b">
        <f>COUNTIF(资产状态!B:B,Q593)=1</f>
        <v>0</v>
      </c>
      <c r="AU593" s="4" t="b">
        <f>COUNTIF(资产增加、减少方式!B:C,以前年度!R593)=1</f>
        <v>0</v>
      </c>
      <c r="AV593" s="4" t="b">
        <f t="shared" si="98"/>
        <v>1</v>
      </c>
      <c r="AW593" s="4" t="b">
        <f>COUNTIF(折旧码!B:B,以前年度!X593)=1</f>
        <v>0</v>
      </c>
      <c r="AX593" s="5" t="b">
        <f t="shared" si="99"/>
        <v>0</v>
      </c>
      <c r="AY593" s="59" t="e">
        <f>IF(((2015-LEFT(AD593,4))*12+12-MID(AD593,5,2)+1)/(Z593*12+AB593)&gt;1,AF593*(1-VLOOKUP(X593,折旧码!B:D,3,FALSE)),AF593*(1-VLOOKUP(X593,折旧码!B:D,3,FALSE))*((2015-LEFT(AD593,4))*12+12-MID(AD593,5,2)+1)/(Z593*12+AB593))</f>
        <v>#VALUE!</v>
      </c>
      <c r="AZ593" s="60" t="e">
        <f t="shared" si="100"/>
        <v>#VALUE!</v>
      </c>
      <c r="BA593" s="5" t="e">
        <f>IF(((2015-LEFT(AD593,4))*12+12-MID(AD593,5,2)+1)/(Z593*12+AB593)&gt;1,0, AF593*(1-VLOOKUP(X593,折旧码!B:D,3,FALSE))*(12/(Z593*12+AB593)))</f>
        <v>#VALUE!</v>
      </c>
      <c r="BB593" s="2" t="e">
        <f t="shared" si="101"/>
        <v>#VALUE!</v>
      </c>
      <c r="BC593" s="2">
        <f t="shared" si="102"/>
        <v>0</v>
      </c>
      <c r="BD593" s="2" t="e">
        <f t="shared" si="103"/>
        <v>#VALUE!</v>
      </c>
      <c r="BE593" s="4" t="e">
        <f t="shared" si="104"/>
        <v>#VALUE!</v>
      </c>
      <c r="BF593" s="56" t="e">
        <f t="shared" si="105"/>
        <v>#VALUE!</v>
      </c>
      <c r="BG593" s="56" t="e">
        <f>IF(BE593="否",0,AF593*(1-VLOOKUP(X593,折旧码!B:D,3,FALSE))/BC593)</f>
        <v>#VALUE!</v>
      </c>
      <c r="BH593" s="56" t="e">
        <f t="shared" si="106"/>
        <v>#VALUE!</v>
      </c>
      <c r="BI593" s="4" t="e">
        <f>IF(OR(BE593="否",BC593&lt;=BD593),ROUND(AF593-ABS(AG593)-ABS(AI593)-AF593*VLOOKUP(X593,折旧码!B:D,3,FALSE),2)=0,ROUND(AF593-ABS(AG593)-ABS(AI593)-AF593*VLOOKUP(X593,折旧码!B:D,3,FALSE),2)&lt;&gt;0)</f>
        <v>#VALUE!</v>
      </c>
      <c r="BJ593" s="4" t="e">
        <f>ROUND(AF593-ABS(AG593)-ABS(AI593)-AF593*VLOOKUP(X593,折旧码!B:D,3,FALSE),2)</f>
        <v>#N/A</v>
      </c>
    </row>
    <row r="594" spans="1:62" x14ac:dyDescent="0.35">
      <c r="A594" s="3"/>
      <c r="B594" s="3"/>
      <c r="C594" s="3"/>
      <c r="D594" s="3"/>
      <c r="E594" s="3"/>
      <c r="F594" s="3"/>
      <c r="G594" s="3"/>
      <c r="H594" s="3"/>
      <c r="I594" s="8"/>
      <c r="J594" s="8"/>
      <c r="K594" s="8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8"/>
      <c r="AE594" s="8"/>
      <c r="AF594" s="3"/>
      <c r="AG594" s="3"/>
      <c r="AH594" s="3"/>
      <c r="AI594" s="3"/>
      <c r="AJ594" s="3"/>
      <c r="AK594" s="3"/>
      <c r="AL594" s="3"/>
      <c r="AM594" s="3"/>
      <c r="AN594" s="4" t="b">
        <f>COUNTIF(资产分类!B:B,以前年度!A594)=1</f>
        <v>0</v>
      </c>
      <c r="AO594" s="4" t="b">
        <f>COUNTIF(单位编码!C:C,H594)=1</f>
        <v>0</v>
      </c>
      <c r="AP594" s="4" t="e">
        <f t="shared" si="97"/>
        <v>#VALUE!</v>
      </c>
      <c r="AQ594" s="4" t="b">
        <f>COUNTIF(业务范围!B:B,以前年度!L594)=1</f>
        <v>0</v>
      </c>
      <c r="AR594" s="4" t="b">
        <f>COUNTIF(成本中心!B:B,以前年度!M594)=1</f>
        <v>0</v>
      </c>
      <c r="AS594" s="4" t="b">
        <f>COUNTIF(成本中心!B:B,以前年度!N594)=1</f>
        <v>0</v>
      </c>
      <c r="AT594" s="4" t="b">
        <f>COUNTIF(资产状态!B:B,Q594)=1</f>
        <v>0</v>
      </c>
      <c r="AU594" s="4" t="b">
        <f>COUNTIF(资产增加、减少方式!B:C,以前年度!R594)=1</f>
        <v>0</v>
      </c>
      <c r="AV594" s="4" t="b">
        <f t="shared" si="98"/>
        <v>1</v>
      </c>
      <c r="AW594" s="4" t="b">
        <f>COUNTIF(折旧码!B:B,以前年度!X594)=1</f>
        <v>0</v>
      </c>
      <c r="AX594" s="5" t="b">
        <f t="shared" si="99"/>
        <v>0</v>
      </c>
      <c r="AY594" s="59" t="e">
        <f>IF(((2015-LEFT(AD594,4))*12+12-MID(AD594,5,2)+1)/(Z594*12+AB594)&gt;1,AF594*(1-VLOOKUP(X594,折旧码!B:D,3,FALSE)),AF594*(1-VLOOKUP(X594,折旧码!B:D,3,FALSE))*((2015-LEFT(AD594,4))*12+12-MID(AD594,5,2)+1)/(Z594*12+AB594))</f>
        <v>#VALUE!</v>
      </c>
      <c r="AZ594" s="60" t="e">
        <f t="shared" si="100"/>
        <v>#VALUE!</v>
      </c>
      <c r="BA594" s="5" t="e">
        <f>IF(((2015-LEFT(AD594,4))*12+12-MID(AD594,5,2)+1)/(Z594*12+AB594)&gt;1,0, AF594*(1-VLOOKUP(X594,折旧码!B:D,3,FALSE))*(12/(Z594*12+AB594)))</f>
        <v>#VALUE!</v>
      </c>
      <c r="BB594" s="2" t="e">
        <f t="shared" si="101"/>
        <v>#VALUE!</v>
      </c>
      <c r="BC594" s="2">
        <f t="shared" si="102"/>
        <v>0</v>
      </c>
      <c r="BD594" s="2" t="e">
        <f t="shared" si="103"/>
        <v>#VALUE!</v>
      </c>
      <c r="BE594" s="4" t="e">
        <f t="shared" si="104"/>
        <v>#VALUE!</v>
      </c>
      <c r="BF594" s="56" t="e">
        <f t="shared" si="105"/>
        <v>#VALUE!</v>
      </c>
      <c r="BG594" s="56" t="e">
        <f>IF(BE594="否",0,AF594*(1-VLOOKUP(X594,折旧码!B:D,3,FALSE))/BC594)</f>
        <v>#VALUE!</v>
      </c>
      <c r="BH594" s="56" t="e">
        <f t="shared" si="106"/>
        <v>#VALUE!</v>
      </c>
      <c r="BI594" s="4" t="e">
        <f>IF(OR(BE594="否",BC594&lt;=BD594),ROUND(AF594-ABS(AG594)-ABS(AI594)-AF594*VLOOKUP(X594,折旧码!B:D,3,FALSE),2)=0,ROUND(AF594-ABS(AG594)-ABS(AI594)-AF594*VLOOKUP(X594,折旧码!B:D,3,FALSE),2)&lt;&gt;0)</f>
        <v>#VALUE!</v>
      </c>
      <c r="BJ594" s="4" t="e">
        <f>ROUND(AF594-ABS(AG594)-ABS(AI594)-AF594*VLOOKUP(X594,折旧码!B:D,3,FALSE),2)</f>
        <v>#N/A</v>
      </c>
    </row>
    <row r="595" spans="1:62" x14ac:dyDescent="0.35">
      <c r="A595" s="3"/>
      <c r="B595" s="3"/>
      <c r="C595" s="3"/>
      <c r="D595" s="3"/>
      <c r="E595" s="3"/>
      <c r="F595" s="3"/>
      <c r="G595" s="3"/>
      <c r="H595" s="3"/>
      <c r="I595" s="8"/>
      <c r="J595" s="8"/>
      <c r="K595" s="8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8"/>
      <c r="AE595" s="8"/>
      <c r="AF595" s="3"/>
      <c r="AG595" s="3"/>
      <c r="AH595" s="3"/>
      <c r="AI595" s="3"/>
      <c r="AJ595" s="3"/>
      <c r="AK595" s="3"/>
      <c r="AL595" s="3"/>
      <c r="AM595" s="3"/>
      <c r="AN595" s="4" t="b">
        <f>COUNTIF(资产分类!B:B,以前年度!A595)=1</f>
        <v>0</v>
      </c>
      <c r="AO595" s="4" t="b">
        <f>COUNTIF(单位编码!C:C,H595)=1</f>
        <v>0</v>
      </c>
      <c r="AP595" s="4" t="e">
        <f t="shared" si="97"/>
        <v>#VALUE!</v>
      </c>
      <c r="AQ595" s="4" t="b">
        <f>COUNTIF(业务范围!B:B,以前年度!L595)=1</f>
        <v>0</v>
      </c>
      <c r="AR595" s="4" t="b">
        <f>COUNTIF(成本中心!B:B,以前年度!M595)=1</f>
        <v>0</v>
      </c>
      <c r="AS595" s="4" t="b">
        <f>COUNTIF(成本中心!B:B,以前年度!N595)=1</f>
        <v>0</v>
      </c>
      <c r="AT595" s="4" t="b">
        <f>COUNTIF(资产状态!B:B,Q595)=1</f>
        <v>0</v>
      </c>
      <c r="AU595" s="4" t="b">
        <f>COUNTIF(资产增加、减少方式!B:C,以前年度!R595)=1</f>
        <v>0</v>
      </c>
      <c r="AV595" s="4" t="b">
        <f t="shared" si="98"/>
        <v>1</v>
      </c>
      <c r="AW595" s="4" t="b">
        <f>COUNTIF(折旧码!B:B,以前年度!X595)=1</f>
        <v>0</v>
      </c>
      <c r="AX595" s="5" t="b">
        <f t="shared" si="99"/>
        <v>0</v>
      </c>
      <c r="AY595" s="59" t="e">
        <f>IF(((2015-LEFT(AD595,4))*12+12-MID(AD595,5,2)+1)/(Z595*12+AB595)&gt;1,AF595*(1-VLOOKUP(X595,折旧码!B:D,3,FALSE)),AF595*(1-VLOOKUP(X595,折旧码!B:D,3,FALSE))*((2015-LEFT(AD595,4))*12+12-MID(AD595,5,2)+1)/(Z595*12+AB595))</f>
        <v>#VALUE!</v>
      </c>
      <c r="AZ595" s="60" t="e">
        <f t="shared" si="100"/>
        <v>#VALUE!</v>
      </c>
      <c r="BA595" s="5" t="e">
        <f>IF(((2015-LEFT(AD595,4))*12+12-MID(AD595,5,2)+1)/(Z595*12+AB595)&gt;1,0, AF595*(1-VLOOKUP(X595,折旧码!B:D,3,FALSE))*(12/(Z595*12+AB595)))</f>
        <v>#VALUE!</v>
      </c>
      <c r="BB595" s="2" t="e">
        <f t="shared" si="101"/>
        <v>#VALUE!</v>
      </c>
      <c r="BC595" s="2">
        <f t="shared" si="102"/>
        <v>0</v>
      </c>
      <c r="BD595" s="2" t="e">
        <f t="shared" si="103"/>
        <v>#VALUE!</v>
      </c>
      <c r="BE595" s="4" t="e">
        <f t="shared" si="104"/>
        <v>#VALUE!</v>
      </c>
      <c r="BF595" s="56" t="e">
        <f t="shared" si="105"/>
        <v>#VALUE!</v>
      </c>
      <c r="BG595" s="56" t="e">
        <f>IF(BE595="否",0,AF595*(1-VLOOKUP(X595,折旧码!B:D,3,FALSE))/BC595)</f>
        <v>#VALUE!</v>
      </c>
      <c r="BH595" s="56" t="e">
        <f t="shared" si="106"/>
        <v>#VALUE!</v>
      </c>
      <c r="BI595" s="4" t="e">
        <f>IF(OR(BE595="否",BC595&lt;=BD595),ROUND(AF595-ABS(AG595)-ABS(AI595)-AF595*VLOOKUP(X595,折旧码!B:D,3,FALSE),2)=0,ROUND(AF595-ABS(AG595)-ABS(AI595)-AF595*VLOOKUP(X595,折旧码!B:D,3,FALSE),2)&lt;&gt;0)</f>
        <v>#VALUE!</v>
      </c>
      <c r="BJ595" s="4" t="e">
        <f>ROUND(AF595-ABS(AG595)-ABS(AI595)-AF595*VLOOKUP(X595,折旧码!B:D,3,FALSE),2)</f>
        <v>#N/A</v>
      </c>
    </row>
    <row r="596" spans="1:62" x14ac:dyDescent="0.35">
      <c r="A596" s="3"/>
      <c r="B596" s="3"/>
      <c r="C596" s="3"/>
      <c r="D596" s="3"/>
      <c r="E596" s="3"/>
      <c r="F596" s="3"/>
      <c r="G596" s="3"/>
      <c r="H596" s="3"/>
      <c r="I596" s="8"/>
      <c r="J596" s="8"/>
      <c r="K596" s="8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8"/>
      <c r="AE596" s="8"/>
      <c r="AF596" s="3"/>
      <c r="AG596" s="3"/>
      <c r="AH596" s="3"/>
      <c r="AI596" s="3"/>
      <c r="AJ596" s="3"/>
      <c r="AK596" s="3"/>
      <c r="AL596" s="3"/>
      <c r="AM596" s="3"/>
      <c r="AN596" s="4" t="b">
        <f>COUNTIF(资产分类!B:B,以前年度!A596)=1</f>
        <v>0</v>
      </c>
      <c r="AO596" s="4" t="b">
        <f>COUNTIF(单位编码!C:C,H596)=1</f>
        <v>0</v>
      </c>
      <c r="AP596" s="4" t="e">
        <f t="shared" si="97"/>
        <v>#VALUE!</v>
      </c>
      <c r="AQ596" s="4" t="b">
        <f>COUNTIF(业务范围!B:B,以前年度!L596)=1</f>
        <v>0</v>
      </c>
      <c r="AR596" s="4" t="b">
        <f>COUNTIF(成本中心!B:B,以前年度!M596)=1</f>
        <v>0</v>
      </c>
      <c r="AS596" s="4" t="b">
        <f>COUNTIF(成本中心!B:B,以前年度!N596)=1</f>
        <v>0</v>
      </c>
      <c r="AT596" s="4" t="b">
        <f>COUNTIF(资产状态!B:B,Q596)=1</f>
        <v>0</v>
      </c>
      <c r="AU596" s="4" t="b">
        <f>COUNTIF(资产增加、减少方式!B:C,以前年度!R596)=1</f>
        <v>0</v>
      </c>
      <c r="AV596" s="4" t="b">
        <f t="shared" si="98"/>
        <v>1</v>
      </c>
      <c r="AW596" s="4" t="b">
        <f>COUNTIF(折旧码!B:B,以前年度!X596)=1</f>
        <v>0</v>
      </c>
      <c r="AX596" s="5" t="b">
        <f t="shared" si="99"/>
        <v>0</v>
      </c>
      <c r="AY596" s="59" t="e">
        <f>IF(((2015-LEFT(AD596,4))*12+12-MID(AD596,5,2)+1)/(Z596*12+AB596)&gt;1,AF596*(1-VLOOKUP(X596,折旧码!B:D,3,FALSE)),AF596*(1-VLOOKUP(X596,折旧码!B:D,3,FALSE))*((2015-LEFT(AD596,4))*12+12-MID(AD596,5,2)+1)/(Z596*12+AB596))</f>
        <v>#VALUE!</v>
      </c>
      <c r="AZ596" s="60" t="e">
        <f t="shared" si="100"/>
        <v>#VALUE!</v>
      </c>
      <c r="BA596" s="5" t="e">
        <f>IF(((2015-LEFT(AD596,4))*12+12-MID(AD596,5,2)+1)/(Z596*12+AB596)&gt;1,0, AF596*(1-VLOOKUP(X596,折旧码!B:D,3,FALSE))*(12/(Z596*12+AB596)))</f>
        <v>#VALUE!</v>
      </c>
      <c r="BB596" s="2" t="e">
        <f t="shared" si="101"/>
        <v>#VALUE!</v>
      </c>
      <c r="BC596" s="2">
        <f t="shared" si="102"/>
        <v>0</v>
      </c>
      <c r="BD596" s="2" t="e">
        <f t="shared" si="103"/>
        <v>#VALUE!</v>
      </c>
      <c r="BE596" s="4" t="e">
        <f t="shared" si="104"/>
        <v>#VALUE!</v>
      </c>
      <c r="BF596" s="56" t="e">
        <f t="shared" si="105"/>
        <v>#VALUE!</v>
      </c>
      <c r="BG596" s="56" t="e">
        <f>IF(BE596="否",0,AF596*(1-VLOOKUP(X596,折旧码!B:D,3,FALSE))/BC596)</f>
        <v>#VALUE!</v>
      </c>
      <c r="BH596" s="56" t="e">
        <f t="shared" si="106"/>
        <v>#VALUE!</v>
      </c>
      <c r="BI596" s="4" t="e">
        <f>IF(OR(BE596="否",BC596&lt;=BD596),ROUND(AF596-ABS(AG596)-ABS(AI596)-AF596*VLOOKUP(X596,折旧码!B:D,3,FALSE),2)=0,ROUND(AF596-ABS(AG596)-ABS(AI596)-AF596*VLOOKUP(X596,折旧码!B:D,3,FALSE),2)&lt;&gt;0)</f>
        <v>#VALUE!</v>
      </c>
      <c r="BJ596" s="4" t="e">
        <f>ROUND(AF596-ABS(AG596)-ABS(AI596)-AF596*VLOOKUP(X596,折旧码!B:D,3,FALSE),2)</f>
        <v>#N/A</v>
      </c>
    </row>
    <row r="597" spans="1:62" x14ac:dyDescent="0.35">
      <c r="A597" s="3"/>
      <c r="B597" s="3"/>
      <c r="C597" s="3"/>
      <c r="D597" s="3"/>
      <c r="E597" s="3"/>
      <c r="F597" s="3"/>
      <c r="G597" s="3"/>
      <c r="H597" s="3"/>
      <c r="I597" s="8"/>
      <c r="J597" s="8"/>
      <c r="K597" s="8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8"/>
      <c r="AE597" s="8"/>
      <c r="AF597" s="3"/>
      <c r="AG597" s="3"/>
      <c r="AH597" s="3"/>
      <c r="AI597" s="3"/>
      <c r="AJ597" s="3"/>
      <c r="AK597" s="3"/>
      <c r="AL597" s="3"/>
      <c r="AM597" s="3"/>
      <c r="AN597" s="4" t="b">
        <f>COUNTIF(资产分类!B:B,以前年度!A597)=1</f>
        <v>0</v>
      </c>
      <c r="AO597" s="4" t="b">
        <f>COUNTIF(单位编码!C:C,H597)=1</f>
        <v>0</v>
      </c>
      <c r="AP597" s="4" t="e">
        <f t="shared" si="97"/>
        <v>#VALUE!</v>
      </c>
      <c r="AQ597" s="4" t="b">
        <f>COUNTIF(业务范围!B:B,以前年度!L597)=1</f>
        <v>0</v>
      </c>
      <c r="AR597" s="4" t="b">
        <f>COUNTIF(成本中心!B:B,以前年度!M597)=1</f>
        <v>0</v>
      </c>
      <c r="AS597" s="4" t="b">
        <f>COUNTIF(成本中心!B:B,以前年度!N597)=1</f>
        <v>0</v>
      </c>
      <c r="AT597" s="4" t="b">
        <f>COUNTIF(资产状态!B:B,Q597)=1</f>
        <v>0</v>
      </c>
      <c r="AU597" s="4" t="b">
        <f>COUNTIF(资产增加、减少方式!B:C,以前年度!R597)=1</f>
        <v>0</v>
      </c>
      <c r="AV597" s="4" t="b">
        <f t="shared" si="98"/>
        <v>1</v>
      </c>
      <c r="AW597" s="4" t="b">
        <f>COUNTIF(折旧码!B:B,以前年度!X597)=1</f>
        <v>0</v>
      </c>
      <c r="AX597" s="5" t="b">
        <f t="shared" si="99"/>
        <v>0</v>
      </c>
      <c r="AY597" s="59" t="e">
        <f>IF(((2015-LEFT(AD597,4))*12+12-MID(AD597,5,2)+1)/(Z597*12+AB597)&gt;1,AF597*(1-VLOOKUP(X597,折旧码!B:D,3,FALSE)),AF597*(1-VLOOKUP(X597,折旧码!B:D,3,FALSE))*((2015-LEFT(AD597,4))*12+12-MID(AD597,5,2)+1)/(Z597*12+AB597))</f>
        <v>#VALUE!</v>
      </c>
      <c r="AZ597" s="60" t="e">
        <f t="shared" si="100"/>
        <v>#VALUE!</v>
      </c>
      <c r="BA597" s="5" t="e">
        <f>IF(((2015-LEFT(AD597,4))*12+12-MID(AD597,5,2)+1)/(Z597*12+AB597)&gt;1,0, AF597*(1-VLOOKUP(X597,折旧码!B:D,3,FALSE))*(12/(Z597*12+AB597)))</f>
        <v>#VALUE!</v>
      </c>
      <c r="BB597" s="2" t="e">
        <f t="shared" si="101"/>
        <v>#VALUE!</v>
      </c>
      <c r="BC597" s="2">
        <f t="shared" si="102"/>
        <v>0</v>
      </c>
      <c r="BD597" s="2" t="e">
        <f t="shared" si="103"/>
        <v>#VALUE!</v>
      </c>
      <c r="BE597" s="4" t="e">
        <f t="shared" si="104"/>
        <v>#VALUE!</v>
      </c>
      <c r="BF597" s="56" t="e">
        <f t="shared" si="105"/>
        <v>#VALUE!</v>
      </c>
      <c r="BG597" s="56" t="e">
        <f>IF(BE597="否",0,AF597*(1-VLOOKUP(X597,折旧码!B:D,3,FALSE))/BC597)</f>
        <v>#VALUE!</v>
      </c>
      <c r="BH597" s="56" t="e">
        <f t="shared" si="106"/>
        <v>#VALUE!</v>
      </c>
      <c r="BI597" s="4" t="e">
        <f>IF(OR(BE597="否",BC597&lt;=BD597),ROUND(AF597-ABS(AG597)-ABS(AI597)-AF597*VLOOKUP(X597,折旧码!B:D,3,FALSE),2)=0,ROUND(AF597-ABS(AG597)-ABS(AI597)-AF597*VLOOKUP(X597,折旧码!B:D,3,FALSE),2)&lt;&gt;0)</f>
        <v>#VALUE!</v>
      </c>
      <c r="BJ597" s="4" t="e">
        <f>ROUND(AF597-ABS(AG597)-ABS(AI597)-AF597*VLOOKUP(X597,折旧码!B:D,3,FALSE),2)</f>
        <v>#N/A</v>
      </c>
    </row>
    <row r="598" spans="1:62" x14ac:dyDescent="0.35">
      <c r="A598" s="3"/>
      <c r="B598" s="3"/>
      <c r="C598" s="3"/>
      <c r="D598" s="3"/>
      <c r="E598" s="3"/>
      <c r="F598" s="3"/>
      <c r="G598" s="3"/>
      <c r="H598" s="3"/>
      <c r="I598" s="8"/>
      <c r="J598" s="8"/>
      <c r="K598" s="8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8"/>
      <c r="AE598" s="8"/>
      <c r="AF598" s="3"/>
      <c r="AG598" s="3"/>
      <c r="AH598" s="3"/>
      <c r="AI598" s="3"/>
      <c r="AJ598" s="3"/>
      <c r="AK598" s="3"/>
      <c r="AL598" s="3"/>
      <c r="AM598" s="3"/>
      <c r="AN598" s="4" t="b">
        <f>COUNTIF(资产分类!B:B,以前年度!A598)=1</f>
        <v>0</v>
      </c>
      <c r="AO598" s="4" t="b">
        <f>COUNTIF(单位编码!C:C,H598)=1</f>
        <v>0</v>
      </c>
      <c r="AP598" s="4" t="e">
        <f t="shared" si="97"/>
        <v>#VALUE!</v>
      </c>
      <c r="AQ598" s="4" t="b">
        <f>COUNTIF(业务范围!B:B,以前年度!L598)=1</f>
        <v>0</v>
      </c>
      <c r="AR598" s="4" t="b">
        <f>COUNTIF(成本中心!B:B,以前年度!M598)=1</f>
        <v>0</v>
      </c>
      <c r="AS598" s="4" t="b">
        <f>COUNTIF(成本中心!B:B,以前年度!N598)=1</f>
        <v>0</v>
      </c>
      <c r="AT598" s="4" t="b">
        <f>COUNTIF(资产状态!B:B,Q598)=1</f>
        <v>0</v>
      </c>
      <c r="AU598" s="4" t="b">
        <f>COUNTIF(资产增加、减少方式!B:C,以前年度!R598)=1</f>
        <v>0</v>
      </c>
      <c r="AV598" s="4" t="b">
        <f t="shared" si="98"/>
        <v>1</v>
      </c>
      <c r="AW598" s="4" t="b">
        <f>COUNTIF(折旧码!B:B,以前年度!X598)=1</f>
        <v>0</v>
      </c>
      <c r="AX598" s="5" t="b">
        <f t="shared" si="99"/>
        <v>0</v>
      </c>
      <c r="AY598" s="59" t="e">
        <f>IF(((2015-LEFT(AD598,4))*12+12-MID(AD598,5,2)+1)/(Z598*12+AB598)&gt;1,AF598*(1-VLOOKUP(X598,折旧码!B:D,3,FALSE)),AF598*(1-VLOOKUP(X598,折旧码!B:D,3,FALSE))*((2015-LEFT(AD598,4))*12+12-MID(AD598,5,2)+1)/(Z598*12+AB598))</f>
        <v>#VALUE!</v>
      </c>
      <c r="AZ598" s="60" t="e">
        <f t="shared" si="100"/>
        <v>#VALUE!</v>
      </c>
      <c r="BA598" s="5" t="e">
        <f>IF(((2015-LEFT(AD598,4))*12+12-MID(AD598,5,2)+1)/(Z598*12+AB598)&gt;1,0, AF598*(1-VLOOKUP(X598,折旧码!B:D,3,FALSE))*(12/(Z598*12+AB598)))</f>
        <v>#VALUE!</v>
      </c>
      <c r="BB598" s="2" t="e">
        <f t="shared" si="101"/>
        <v>#VALUE!</v>
      </c>
      <c r="BC598" s="2">
        <f t="shared" si="102"/>
        <v>0</v>
      </c>
      <c r="BD598" s="2" t="e">
        <f t="shared" si="103"/>
        <v>#VALUE!</v>
      </c>
      <c r="BE598" s="4" t="e">
        <f t="shared" si="104"/>
        <v>#VALUE!</v>
      </c>
      <c r="BF598" s="56" t="e">
        <f t="shared" si="105"/>
        <v>#VALUE!</v>
      </c>
      <c r="BG598" s="56" t="e">
        <f>IF(BE598="否",0,AF598*(1-VLOOKUP(X598,折旧码!B:D,3,FALSE))/BC598)</f>
        <v>#VALUE!</v>
      </c>
      <c r="BH598" s="56" t="e">
        <f t="shared" si="106"/>
        <v>#VALUE!</v>
      </c>
      <c r="BI598" s="4" t="e">
        <f>IF(OR(BE598="否",BC598&lt;=BD598),ROUND(AF598-ABS(AG598)-ABS(AI598)-AF598*VLOOKUP(X598,折旧码!B:D,3,FALSE),2)=0,ROUND(AF598-ABS(AG598)-ABS(AI598)-AF598*VLOOKUP(X598,折旧码!B:D,3,FALSE),2)&lt;&gt;0)</f>
        <v>#VALUE!</v>
      </c>
      <c r="BJ598" s="4" t="e">
        <f>ROUND(AF598-ABS(AG598)-ABS(AI598)-AF598*VLOOKUP(X598,折旧码!B:D,3,FALSE),2)</f>
        <v>#N/A</v>
      </c>
    </row>
    <row r="599" spans="1:62" x14ac:dyDescent="0.35">
      <c r="A599" s="3"/>
      <c r="B599" s="3"/>
      <c r="C599" s="3"/>
      <c r="D599" s="3"/>
      <c r="E599" s="3"/>
      <c r="F599" s="3"/>
      <c r="G599" s="3"/>
      <c r="H599" s="3"/>
      <c r="I599" s="8"/>
      <c r="J599" s="8"/>
      <c r="K599" s="8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8"/>
      <c r="AE599" s="8"/>
      <c r="AF599" s="3"/>
      <c r="AG599" s="3"/>
      <c r="AH599" s="3"/>
      <c r="AI599" s="3"/>
      <c r="AJ599" s="3"/>
      <c r="AK599" s="3"/>
      <c r="AL599" s="3"/>
      <c r="AM599" s="3"/>
      <c r="AN599" s="4" t="b">
        <f>COUNTIF(资产分类!B:B,以前年度!A599)=1</f>
        <v>0</v>
      </c>
      <c r="AO599" s="4" t="b">
        <f>COUNTIF(单位编码!C:C,H599)=1</f>
        <v>0</v>
      </c>
      <c r="AP599" s="4" t="e">
        <f t="shared" si="97"/>
        <v>#VALUE!</v>
      </c>
      <c r="AQ599" s="4" t="b">
        <f>COUNTIF(业务范围!B:B,以前年度!L599)=1</f>
        <v>0</v>
      </c>
      <c r="AR599" s="4" t="b">
        <f>COUNTIF(成本中心!B:B,以前年度!M599)=1</f>
        <v>0</v>
      </c>
      <c r="AS599" s="4" t="b">
        <f>COUNTIF(成本中心!B:B,以前年度!N599)=1</f>
        <v>0</v>
      </c>
      <c r="AT599" s="4" t="b">
        <f>COUNTIF(资产状态!B:B,Q599)=1</f>
        <v>0</v>
      </c>
      <c r="AU599" s="4" t="b">
        <f>COUNTIF(资产增加、减少方式!B:C,以前年度!R599)=1</f>
        <v>0</v>
      </c>
      <c r="AV599" s="4" t="b">
        <f t="shared" si="98"/>
        <v>1</v>
      </c>
      <c r="AW599" s="4" t="b">
        <f>COUNTIF(折旧码!B:B,以前年度!X599)=1</f>
        <v>0</v>
      </c>
      <c r="AX599" s="5" t="b">
        <f t="shared" si="99"/>
        <v>0</v>
      </c>
      <c r="AY599" s="59" t="e">
        <f>IF(((2015-LEFT(AD599,4))*12+12-MID(AD599,5,2)+1)/(Z599*12+AB599)&gt;1,AF599*(1-VLOOKUP(X599,折旧码!B:D,3,FALSE)),AF599*(1-VLOOKUP(X599,折旧码!B:D,3,FALSE))*((2015-LEFT(AD599,4))*12+12-MID(AD599,5,2)+1)/(Z599*12+AB599))</f>
        <v>#VALUE!</v>
      </c>
      <c r="AZ599" s="60" t="e">
        <f t="shared" si="100"/>
        <v>#VALUE!</v>
      </c>
      <c r="BA599" s="5" t="e">
        <f>IF(((2015-LEFT(AD599,4))*12+12-MID(AD599,5,2)+1)/(Z599*12+AB599)&gt;1,0, AF599*(1-VLOOKUP(X599,折旧码!B:D,3,FALSE))*(12/(Z599*12+AB599)))</f>
        <v>#VALUE!</v>
      </c>
      <c r="BB599" s="2" t="e">
        <f t="shared" si="101"/>
        <v>#VALUE!</v>
      </c>
      <c r="BC599" s="2">
        <f t="shared" si="102"/>
        <v>0</v>
      </c>
      <c r="BD599" s="2" t="e">
        <f t="shared" si="103"/>
        <v>#VALUE!</v>
      </c>
      <c r="BE599" s="4" t="e">
        <f t="shared" si="104"/>
        <v>#VALUE!</v>
      </c>
      <c r="BF599" s="56" t="e">
        <f t="shared" si="105"/>
        <v>#VALUE!</v>
      </c>
      <c r="BG599" s="56" t="e">
        <f>IF(BE599="否",0,AF599*(1-VLOOKUP(X599,折旧码!B:D,3,FALSE))/BC599)</f>
        <v>#VALUE!</v>
      </c>
      <c r="BH599" s="56" t="e">
        <f t="shared" si="106"/>
        <v>#VALUE!</v>
      </c>
      <c r="BI599" s="4" t="e">
        <f>IF(OR(BE599="否",BC599&lt;=BD599),ROUND(AF599-ABS(AG599)-ABS(AI599)-AF599*VLOOKUP(X599,折旧码!B:D,3,FALSE),2)=0,ROUND(AF599-ABS(AG599)-ABS(AI599)-AF599*VLOOKUP(X599,折旧码!B:D,3,FALSE),2)&lt;&gt;0)</f>
        <v>#VALUE!</v>
      </c>
      <c r="BJ599" s="4" t="e">
        <f>ROUND(AF599-ABS(AG599)-ABS(AI599)-AF599*VLOOKUP(X599,折旧码!B:D,3,FALSE),2)</f>
        <v>#N/A</v>
      </c>
    </row>
    <row r="600" spans="1:62" x14ac:dyDescent="0.35">
      <c r="A600" s="3"/>
      <c r="B600" s="3"/>
      <c r="C600" s="3"/>
      <c r="D600" s="3"/>
      <c r="E600" s="3"/>
      <c r="F600" s="3"/>
      <c r="G600" s="3"/>
      <c r="H600" s="3"/>
      <c r="I600" s="8"/>
      <c r="J600" s="8"/>
      <c r="K600" s="8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8"/>
      <c r="AE600" s="8"/>
      <c r="AF600" s="3"/>
      <c r="AG600" s="3"/>
      <c r="AH600" s="3"/>
      <c r="AI600" s="3"/>
      <c r="AJ600" s="3"/>
      <c r="AK600" s="3"/>
      <c r="AL600" s="3"/>
      <c r="AM600" s="3"/>
      <c r="AN600" s="4" t="b">
        <f>COUNTIF(资产分类!B:B,以前年度!A600)=1</f>
        <v>0</v>
      </c>
      <c r="AO600" s="4" t="b">
        <f>COUNTIF(单位编码!C:C,H600)=1</f>
        <v>0</v>
      </c>
      <c r="AP600" s="4" t="e">
        <f t="shared" si="97"/>
        <v>#VALUE!</v>
      </c>
      <c r="AQ600" s="4" t="b">
        <f>COUNTIF(业务范围!B:B,以前年度!L600)=1</f>
        <v>0</v>
      </c>
      <c r="AR600" s="4" t="b">
        <f>COUNTIF(成本中心!B:B,以前年度!M600)=1</f>
        <v>0</v>
      </c>
      <c r="AS600" s="4" t="b">
        <f>COUNTIF(成本中心!B:B,以前年度!N600)=1</f>
        <v>0</v>
      </c>
      <c r="AT600" s="4" t="b">
        <f>COUNTIF(资产状态!B:B,Q600)=1</f>
        <v>0</v>
      </c>
      <c r="AU600" s="4" t="b">
        <f>COUNTIF(资产增加、减少方式!B:C,以前年度!R600)=1</f>
        <v>0</v>
      </c>
      <c r="AV600" s="4" t="b">
        <f t="shared" si="98"/>
        <v>1</v>
      </c>
      <c r="AW600" s="4" t="b">
        <f>COUNTIF(折旧码!B:B,以前年度!X600)=1</f>
        <v>0</v>
      </c>
      <c r="AX600" s="5" t="b">
        <f t="shared" si="99"/>
        <v>0</v>
      </c>
      <c r="AY600" s="59" t="e">
        <f>IF(((2015-LEFT(AD600,4))*12+12-MID(AD600,5,2)+1)/(Z600*12+AB600)&gt;1,AF600*(1-VLOOKUP(X600,折旧码!B:D,3,FALSE)),AF600*(1-VLOOKUP(X600,折旧码!B:D,3,FALSE))*((2015-LEFT(AD600,4))*12+12-MID(AD600,5,2)+1)/(Z600*12+AB600))</f>
        <v>#VALUE!</v>
      </c>
      <c r="AZ600" s="60" t="e">
        <f t="shared" si="100"/>
        <v>#VALUE!</v>
      </c>
      <c r="BA600" s="5" t="e">
        <f>IF(((2015-LEFT(AD600,4))*12+12-MID(AD600,5,2)+1)/(Z600*12+AB600)&gt;1,0, AF600*(1-VLOOKUP(X600,折旧码!B:D,3,FALSE))*(12/(Z600*12+AB600)))</f>
        <v>#VALUE!</v>
      </c>
      <c r="BB600" s="2" t="e">
        <f t="shared" si="101"/>
        <v>#VALUE!</v>
      </c>
      <c r="BC600" s="2">
        <f t="shared" si="102"/>
        <v>0</v>
      </c>
      <c r="BD600" s="2" t="e">
        <f t="shared" si="103"/>
        <v>#VALUE!</v>
      </c>
      <c r="BE600" s="4" t="e">
        <f t="shared" si="104"/>
        <v>#VALUE!</v>
      </c>
      <c r="BF600" s="56" t="e">
        <f t="shared" si="105"/>
        <v>#VALUE!</v>
      </c>
      <c r="BG600" s="56" t="e">
        <f>IF(BE600="否",0,AF600*(1-VLOOKUP(X600,折旧码!B:D,3,FALSE))/BC600)</f>
        <v>#VALUE!</v>
      </c>
      <c r="BH600" s="56" t="e">
        <f t="shared" si="106"/>
        <v>#VALUE!</v>
      </c>
      <c r="BI600" s="4" t="e">
        <f>IF(OR(BE600="否",BC600&lt;=BD600),ROUND(AF600-ABS(AG600)-ABS(AI600)-AF600*VLOOKUP(X600,折旧码!B:D,3,FALSE),2)=0,ROUND(AF600-ABS(AG600)-ABS(AI600)-AF600*VLOOKUP(X600,折旧码!B:D,3,FALSE),2)&lt;&gt;0)</f>
        <v>#VALUE!</v>
      </c>
      <c r="BJ600" s="4" t="e">
        <f>ROUND(AF600-ABS(AG600)-ABS(AI600)-AF600*VLOOKUP(X600,折旧码!B:D,3,FALSE),2)</f>
        <v>#N/A</v>
      </c>
    </row>
    <row r="601" spans="1:62" x14ac:dyDescent="0.35">
      <c r="A601" s="3"/>
      <c r="B601" s="3"/>
      <c r="C601" s="3"/>
      <c r="D601" s="3"/>
      <c r="E601" s="3"/>
      <c r="F601" s="3"/>
      <c r="G601" s="3"/>
      <c r="H601" s="3"/>
      <c r="I601" s="8"/>
      <c r="J601" s="8"/>
      <c r="K601" s="8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8"/>
      <c r="AE601" s="8"/>
      <c r="AF601" s="3"/>
      <c r="AG601" s="3"/>
      <c r="AH601" s="3"/>
      <c r="AI601" s="3"/>
      <c r="AJ601" s="3"/>
      <c r="AK601" s="3"/>
      <c r="AL601" s="3"/>
      <c r="AM601" s="3"/>
      <c r="AN601" s="4" t="b">
        <f>COUNTIF(资产分类!B:B,以前年度!A601)=1</f>
        <v>0</v>
      </c>
      <c r="AO601" s="4" t="b">
        <f>COUNTIF(单位编码!C:C,H601)=1</f>
        <v>0</v>
      </c>
      <c r="AP601" s="4" t="e">
        <f t="shared" si="97"/>
        <v>#VALUE!</v>
      </c>
      <c r="AQ601" s="4" t="b">
        <f>COUNTIF(业务范围!B:B,以前年度!L601)=1</f>
        <v>0</v>
      </c>
      <c r="AR601" s="4" t="b">
        <f>COUNTIF(成本中心!B:B,以前年度!M601)=1</f>
        <v>0</v>
      </c>
      <c r="AS601" s="4" t="b">
        <f>COUNTIF(成本中心!B:B,以前年度!N601)=1</f>
        <v>0</v>
      </c>
      <c r="AT601" s="4" t="b">
        <f>COUNTIF(资产状态!B:B,Q601)=1</f>
        <v>0</v>
      </c>
      <c r="AU601" s="4" t="b">
        <f>COUNTIF(资产增加、减少方式!B:C,以前年度!R601)=1</f>
        <v>0</v>
      </c>
      <c r="AV601" s="4" t="b">
        <f t="shared" si="98"/>
        <v>1</v>
      </c>
      <c r="AW601" s="4" t="b">
        <f>COUNTIF(折旧码!B:B,以前年度!X601)=1</f>
        <v>0</v>
      </c>
      <c r="AX601" s="5" t="b">
        <f t="shared" si="99"/>
        <v>0</v>
      </c>
      <c r="AY601" s="59" t="e">
        <f>IF(((2015-LEFT(AD601,4))*12+12-MID(AD601,5,2)+1)/(Z601*12+AB601)&gt;1,AF601*(1-VLOOKUP(X601,折旧码!B:D,3,FALSE)),AF601*(1-VLOOKUP(X601,折旧码!B:D,3,FALSE))*((2015-LEFT(AD601,4))*12+12-MID(AD601,5,2)+1)/(Z601*12+AB601))</f>
        <v>#VALUE!</v>
      </c>
      <c r="AZ601" s="60" t="e">
        <f t="shared" si="100"/>
        <v>#VALUE!</v>
      </c>
      <c r="BA601" s="5" t="e">
        <f>IF(((2015-LEFT(AD601,4))*12+12-MID(AD601,5,2)+1)/(Z601*12+AB601)&gt;1,0, AF601*(1-VLOOKUP(X601,折旧码!B:D,3,FALSE))*(12/(Z601*12+AB601)))</f>
        <v>#VALUE!</v>
      </c>
      <c r="BB601" s="2" t="e">
        <f t="shared" si="101"/>
        <v>#VALUE!</v>
      </c>
      <c r="BC601" s="2">
        <f t="shared" si="102"/>
        <v>0</v>
      </c>
      <c r="BD601" s="2" t="e">
        <f t="shared" si="103"/>
        <v>#VALUE!</v>
      </c>
      <c r="BE601" s="4" t="e">
        <f t="shared" si="104"/>
        <v>#VALUE!</v>
      </c>
      <c r="BF601" s="56" t="e">
        <f t="shared" si="105"/>
        <v>#VALUE!</v>
      </c>
      <c r="BG601" s="56" t="e">
        <f>IF(BE601="否",0,AF601*(1-VLOOKUP(X601,折旧码!B:D,3,FALSE))/BC601)</f>
        <v>#VALUE!</v>
      </c>
      <c r="BH601" s="56" t="e">
        <f t="shared" si="106"/>
        <v>#VALUE!</v>
      </c>
      <c r="BI601" s="4" t="e">
        <f>IF(OR(BE601="否",BC601&lt;=BD601),ROUND(AF601-ABS(AG601)-ABS(AI601)-AF601*VLOOKUP(X601,折旧码!B:D,3,FALSE),2)=0,ROUND(AF601-ABS(AG601)-ABS(AI601)-AF601*VLOOKUP(X601,折旧码!B:D,3,FALSE),2)&lt;&gt;0)</f>
        <v>#VALUE!</v>
      </c>
      <c r="BJ601" s="4" t="e">
        <f>ROUND(AF601-ABS(AG601)-ABS(AI601)-AF601*VLOOKUP(X601,折旧码!B:D,3,FALSE),2)</f>
        <v>#N/A</v>
      </c>
    </row>
    <row r="602" spans="1:62" x14ac:dyDescent="0.35">
      <c r="A602" s="3"/>
      <c r="B602" s="3"/>
      <c r="C602" s="3"/>
      <c r="D602" s="3"/>
      <c r="E602" s="3"/>
      <c r="F602" s="3"/>
      <c r="G602" s="3"/>
      <c r="H602" s="3"/>
      <c r="I602" s="8"/>
      <c r="J602" s="8"/>
      <c r="K602" s="8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8"/>
      <c r="AE602" s="8"/>
      <c r="AF602" s="3"/>
      <c r="AG602" s="3"/>
      <c r="AH602" s="3"/>
      <c r="AI602" s="3"/>
      <c r="AJ602" s="3"/>
      <c r="AK602" s="3"/>
      <c r="AL602" s="3"/>
      <c r="AM602" s="3"/>
      <c r="AN602" s="4" t="b">
        <f>COUNTIF(资产分类!B:B,以前年度!A602)=1</f>
        <v>0</v>
      </c>
      <c r="AO602" s="4" t="b">
        <f>COUNTIF(单位编码!C:C,H602)=1</f>
        <v>0</v>
      </c>
      <c r="AP602" s="4" t="e">
        <f t="shared" ref="AP602:AP665" si="107">LEFT(J602,4)*1&lt;2016</f>
        <v>#VALUE!</v>
      </c>
      <c r="AQ602" s="4" t="b">
        <f>COUNTIF(业务范围!B:B,以前年度!L602)=1</f>
        <v>0</v>
      </c>
      <c r="AR602" s="4" t="b">
        <f>COUNTIF(成本中心!B:B,以前年度!M602)=1</f>
        <v>0</v>
      </c>
      <c r="AS602" s="4" t="b">
        <f>COUNTIF(成本中心!B:B,以前年度!N602)=1</f>
        <v>0</v>
      </c>
      <c r="AT602" s="4" t="b">
        <f>COUNTIF(资产状态!B:B,Q602)=1</f>
        <v>0</v>
      </c>
      <c r="AU602" s="4" t="b">
        <f>COUNTIF(资产增加、减少方式!B:C,以前年度!R602)=1</f>
        <v>0</v>
      </c>
      <c r="AV602" s="4" t="b">
        <f t="shared" ref="AV602:AV665" si="108">IF(OR(A602="Z1005",A602="Z1004",A602="Z1003"),V602&lt;&gt;"",TRUE)</f>
        <v>1</v>
      </c>
      <c r="AW602" s="4" t="b">
        <f>COUNTIF(折旧码!B:B,以前年度!X602)=1</f>
        <v>0</v>
      </c>
      <c r="AX602" s="5" t="b">
        <f t="shared" si="99"/>
        <v>0</v>
      </c>
      <c r="AY602" s="59" t="e">
        <f>IF(((2015-LEFT(AD602,4))*12+12-MID(AD602,5,2)+1)/(Z602*12+AB602)&gt;1,AF602*(1-VLOOKUP(X602,折旧码!B:D,3,FALSE)),AF602*(1-VLOOKUP(X602,折旧码!B:D,3,FALSE))*((2015-LEFT(AD602,4))*12+12-MID(AD602,5,2)+1)/(Z602*12+AB602))</f>
        <v>#VALUE!</v>
      </c>
      <c r="AZ602" s="60" t="e">
        <f t="shared" si="100"/>
        <v>#VALUE!</v>
      </c>
      <c r="BA602" s="5" t="e">
        <f>IF(((2015-LEFT(AD602,4))*12+12-MID(AD602,5,2)+1)/(Z602*12+AB602)&gt;1,0, AF602*(1-VLOOKUP(X602,折旧码!B:D,3,FALSE))*(12/(Z602*12+AB602)))</f>
        <v>#VALUE!</v>
      </c>
      <c r="BB602" s="2" t="e">
        <f t="shared" si="101"/>
        <v>#VALUE!</v>
      </c>
      <c r="BC602" s="2">
        <f t="shared" si="102"/>
        <v>0</v>
      </c>
      <c r="BD602" s="2" t="e">
        <f t="shared" si="103"/>
        <v>#VALUE!</v>
      </c>
      <c r="BE602" s="4" t="e">
        <f t="shared" si="104"/>
        <v>#VALUE!</v>
      </c>
      <c r="BF602" s="56" t="e">
        <f t="shared" si="105"/>
        <v>#VALUE!</v>
      </c>
      <c r="BG602" s="56" t="e">
        <f>IF(BE602="否",0,AF602*(1-VLOOKUP(X602,折旧码!B:D,3,FALSE))/BC602)</f>
        <v>#VALUE!</v>
      </c>
      <c r="BH602" s="56" t="e">
        <f t="shared" si="106"/>
        <v>#VALUE!</v>
      </c>
      <c r="BI602" s="4" t="e">
        <f>IF(OR(BE602="否",BC602&lt;=BD602),ROUND(AF602-ABS(AG602)-ABS(AI602)-AF602*VLOOKUP(X602,折旧码!B:D,3,FALSE),2)=0,ROUND(AF602-ABS(AG602)-ABS(AI602)-AF602*VLOOKUP(X602,折旧码!B:D,3,FALSE),2)&lt;&gt;0)</f>
        <v>#VALUE!</v>
      </c>
      <c r="BJ602" s="4" t="e">
        <f>ROUND(AF602-ABS(AG602)-ABS(AI602)-AF602*VLOOKUP(X602,折旧码!B:D,3,FALSE),2)</f>
        <v>#N/A</v>
      </c>
    </row>
    <row r="603" spans="1:62" x14ac:dyDescent="0.35">
      <c r="A603" s="3"/>
      <c r="B603" s="3"/>
      <c r="C603" s="3"/>
      <c r="D603" s="3"/>
      <c r="E603" s="3"/>
      <c r="F603" s="3"/>
      <c r="G603" s="3"/>
      <c r="H603" s="3"/>
      <c r="I603" s="8"/>
      <c r="J603" s="8"/>
      <c r="K603" s="8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8"/>
      <c r="AE603" s="8"/>
      <c r="AF603" s="3"/>
      <c r="AG603" s="3"/>
      <c r="AH603" s="3"/>
      <c r="AI603" s="3"/>
      <c r="AJ603" s="3"/>
      <c r="AK603" s="3"/>
      <c r="AL603" s="3"/>
      <c r="AM603" s="3"/>
      <c r="AN603" s="4" t="b">
        <f>COUNTIF(资产分类!B:B,以前年度!A603)=1</f>
        <v>0</v>
      </c>
      <c r="AO603" s="4" t="b">
        <f>COUNTIF(单位编码!C:C,H603)=1</f>
        <v>0</v>
      </c>
      <c r="AP603" s="4" t="e">
        <f t="shared" si="107"/>
        <v>#VALUE!</v>
      </c>
      <c r="AQ603" s="4" t="b">
        <f>COUNTIF(业务范围!B:B,以前年度!L603)=1</f>
        <v>0</v>
      </c>
      <c r="AR603" s="4" t="b">
        <f>COUNTIF(成本中心!B:B,以前年度!M603)=1</f>
        <v>0</v>
      </c>
      <c r="AS603" s="4" t="b">
        <f>COUNTIF(成本中心!B:B,以前年度!N603)=1</f>
        <v>0</v>
      </c>
      <c r="AT603" s="4" t="b">
        <f>COUNTIF(资产状态!B:B,Q603)=1</f>
        <v>0</v>
      </c>
      <c r="AU603" s="4" t="b">
        <f>COUNTIF(资产增加、减少方式!B:C,以前年度!R603)=1</f>
        <v>0</v>
      </c>
      <c r="AV603" s="4" t="b">
        <f t="shared" si="108"/>
        <v>1</v>
      </c>
      <c r="AW603" s="4" t="b">
        <f>COUNTIF(折旧码!B:B,以前年度!X603)=1</f>
        <v>0</v>
      </c>
      <c r="AX603" s="5" t="b">
        <f t="shared" si="99"/>
        <v>0</v>
      </c>
      <c r="AY603" s="59" t="e">
        <f>IF(((2015-LEFT(AD603,4))*12+12-MID(AD603,5,2)+1)/(Z603*12+AB603)&gt;1,AF603*(1-VLOOKUP(X603,折旧码!B:D,3,FALSE)),AF603*(1-VLOOKUP(X603,折旧码!B:D,3,FALSE))*((2015-LEFT(AD603,4))*12+12-MID(AD603,5,2)+1)/(Z603*12+AB603))</f>
        <v>#VALUE!</v>
      </c>
      <c r="AZ603" s="60" t="e">
        <f t="shared" si="100"/>
        <v>#VALUE!</v>
      </c>
      <c r="BA603" s="5" t="e">
        <f>IF(((2015-LEFT(AD603,4))*12+12-MID(AD603,5,2)+1)/(Z603*12+AB603)&gt;1,0, AF603*(1-VLOOKUP(X603,折旧码!B:D,3,FALSE))*(12/(Z603*12+AB603)))</f>
        <v>#VALUE!</v>
      </c>
      <c r="BB603" s="2" t="e">
        <f t="shared" si="101"/>
        <v>#VALUE!</v>
      </c>
      <c r="BC603" s="2">
        <f t="shared" si="102"/>
        <v>0</v>
      </c>
      <c r="BD603" s="2" t="e">
        <f t="shared" si="103"/>
        <v>#VALUE!</v>
      </c>
      <c r="BE603" s="4" t="e">
        <f t="shared" si="104"/>
        <v>#VALUE!</v>
      </c>
      <c r="BF603" s="56" t="e">
        <f t="shared" si="105"/>
        <v>#VALUE!</v>
      </c>
      <c r="BG603" s="56" t="e">
        <f>IF(BE603="否",0,AF603*(1-VLOOKUP(X603,折旧码!B:D,3,FALSE))/BC603)</f>
        <v>#VALUE!</v>
      </c>
      <c r="BH603" s="56" t="e">
        <f t="shared" si="106"/>
        <v>#VALUE!</v>
      </c>
      <c r="BI603" s="4" t="e">
        <f>IF(OR(BE603="否",BC603&lt;=BD603),ROUND(AF603-ABS(AG603)-ABS(AI603)-AF603*VLOOKUP(X603,折旧码!B:D,3,FALSE),2)=0,ROUND(AF603-ABS(AG603)-ABS(AI603)-AF603*VLOOKUP(X603,折旧码!B:D,3,FALSE),2)&lt;&gt;0)</f>
        <v>#VALUE!</v>
      </c>
      <c r="BJ603" s="4" t="e">
        <f>ROUND(AF603-ABS(AG603)-ABS(AI603)-AF603*VLOOKUP(X603,折旧码!B:D,3,FALSE),2)</f>
        <v>#N/A</v>
      </c>
    </row>
    <row r="604" spans="1:62" x14ac:dyDescent="0.35">
      <c r="A604" s="3"/>
      <c r="B604" s="3"/>
      <c r="C604" s="3"/>
      <c r="D604" s="3"/>
      <c r="E604" s="3"/>
      <c r="F604" s="3"/>
      <c r="G604" s="3"/>
      <c r="H604" s="3"/>
      <c r="I604" s="8"/>
      <c r="J604" s="8"/>
      <c r="K604" s="8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8"/>
      <c r="AE604" s="8"/>
      <c r="AF604" s="3"/>
      <c r="AG604" s="3"/>
      <c r="AH604" s="3"/>
      <c r="AI604" s="3"/>
      <c r="AJ604" s="3"/>
      <c r="AK604" s="3"/>
      <c r="AL604" s="3"/>
      <c r="AM604" s="3"/>
      <c r="AN604" s="4" t="b">
        <f>COUNTIF(资产分类!B:B,以前年度!A604)=1</f>
        <v>0</v>
      </c>
      <c r="AO604" s="4" t="b">
        <f>COUNTIF(单位编码!C:C,H604)=1</f>
        <v>0</v>
      </c>
      <c r="AP604" s="4" t="e">
        <f t="shared" si="107"/>
        <v>#VALUE!</v>
      </c>
      <c r="AQ604" s="4" t="b">
        <f>COUNTIF(业务范围!B:B,以前年度!L604)=1</f>
        <v>0</v>
      </c>
      <c r="AR604" s="4" t="b">
        <f>COUNTIF(成本中心!B:B,以前年度!M604)=1</f>
        <v>0</v>
      </c>
      <c r="AS604" s="4" t="b">
        <f>COUNTIF(成本中心!B:B,以前年度!N604)=1</f>
        <v>0</v>
      </c>
      <c r="AT604" s="4" t="b">
        <f>COUNTIF(资产状态!B:B,Q604)=1</f>
        <v>0</v>
      </c>
      <c r="AU604" s="4" t="b">
        <f>COUNTIF(资产增加、减少方式!B:C,以前年度!R604)=1</f>
        <v>0</v>
      </c>
      <c r="AV604" s="4" t="b">
        <f t="shared" si="108"/>
        <v>1</v>
      </c>
      <c r="AW604" s="4" t="b">
        <f>COUNTIF(折旧码!B:B,以前年度!X604)=1</f>
        <v>0</v>
      </c>
      <c r="AX604" s="5" t="b">
        <f t="shared" si="99"/>
        <v>0</v>
      </c>
      <c r="AY604" s="59" t="e">
        <f>IF(((2015-LEFT(AD604,4))*12+12-MID(AD604,5,2)+1)/(Z604*12+AB604)&gt;1,AF604*(1-VLOOKUP(X604,折旧码!B:D,3,FALSE)),AF604*(1-VLOOKUP(X604,折旧码!B:D,3,FALSE))*((2015-LEFT(AD604,4))*12+12-MID(AD604,5,2)+1)/(Z604*12+AB604))</f>
        <v>#VALUE!</v>
      </c>
      <c r="AZ604" s="60" t="e">
        <f t="shared" si="100"/>
        <v>#VALUE!</v>
      </c>
      <c r="BA604" s="5" t="e">
        <f>IF(((2015-LEFT(AD604,4))*12+12-MID(AD604,5,2)+1)/(Z604*12+AB604)&gt;1,0, AF604*(1-VLOOKUP(X604,折旧码!B:D,3,FALSE))*(12/(Z604*12+AB604)))</f>
        <v>#VALUE!</v>
      </c>
      <c r="BB604" s="2" t="e">
        <f t="shared" si="101"/>
        <v>#VALUE!</v>
      </c>
      <c r="BC604" s="2">
        <f t="shared" si="102"/>
        <v>0</v>
      </c>
      <c r="BD604" s="2" t="e">
        <f t="shared" si="103"/>
        <v>#VALUE!</v>
      </c>
      <c r="BE604" s="4" t="e">
        <f t="shared" si="104"/>
        <v>#VALUE!</v>
      </c>
      <c r="BF604" s="56" t="e">
        <f t="shared" si="105"/>
        <v>#VALUE!</v>
      </c>
      <c r="BG604" s="56" t="e">
        <f>IF(BE604="否",0,AF604*(1-VLOOKUP(X604,折旧码!B:D,3,FALSE))/BC604)</f>
        <v>#VALUE!</v>
      </c>
      <c r="BH604" s="56" t="e">
        <f t="shared" si="106"/>
        <v>#VALUE!</v>
      </c>
      <c r="BI604" s="4" t="e">
        <f>IF(OR(BE604="否",BC604&lt;=BD604),ROUND(AF604-ABS(AG604)-ABS(AI604)-AF604*VLOOKUP(X604,折旧码!B:D,3,FALSE),2)=0,ROUND(AF604-ABS(AG604)-ABS(AI604)-AF604*VLOOKUP(X604,折旧码!B:D,3,FALSE),2)&lt;&gt;0)</f>
        <v>#VALUE!</v>
      </c>
      <c r="BJ604" s="4" t="e">
        <f>ROUND(AF604-ABS(AG604)-ABS(AI604)-AF604*VLOOKUP(X604,折旧码!B:D,3,FALSE),2)</f>
        <v>#N/A</v>
      </c>
    </row>
    <row r="605" spans="1:62" x14ac:dyDescent="0.35">
      <c r="A605" s="3"/>
      <c r="B605" s="3"/>
      <c r="C605" s="3"/>
      <c r="D605" s="3"/>
      <c r="E605" s="3"/>
      <c r="F605" s="3"/>
      <c r="G605" s="3"/>
      <c r="H605" s="3"/>
      <c r="I605" s="8"/>
      <c r="J605" s="8"/>
      <c r="K605" s="8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8"/>
      <c r="AE605" s="8"/>
      <c r="AF605" s="3"/>
      <c r="AG605" s="3"/>
      <c r="AH605" s="3"/>
      <c r="AI605" s="3"/>
      <c r="AJ605" s="3"/>
      <c r="AK605" s="3"/>
      <c r="AL605" s="3"/>
      <c r="AM605" s="3"/>
      <c r="AN605" s="4" t="b">
        <f>COUNTIF(资产分类!B:B,以前年度!A605)=1</f>
        <v>0</v>
      </c>
      <c r="AO605" s="4" t="b">
        <f>COUNTIF(单位编码!C:C,H605)=1</f>
        <v>0</v>
      </c>
      <c r="AP605" s="4" t="e">
        <f t="shared" si="107"/>
        <v>#VALUE!</v>
      </c>
      <c r="AQ605" s="4" t="b">
        <f>COUNTIF(业务范围!B:B,以前年度!L605)=1</f>
        <v>0</v>
      </c>
      <c r="AR605" s="4" t="b">
        <f>COUNTIF(成本中心!B:B,以前年度!M605)=1</f>
        <v>0</v>
      </c>
      <c r="AS605" s="4" t="b">
        <f>COUNTIF(成本中心!B:B,以前年度!N605)=1</f>
        <v>0</v>
      </c>
      <c r="AT605" s="4" t="b">
        <f>COUNTIF(资产状态!B:B,Q605)=1</f>
        <v>0</v>
      </c>
      <c r="AU605" s="4" t="b">
        <f>COUNTIF(资产增加、减少方式!B:C,以前年度!R605)=1</f>
        <v>0</v>
      </c>
      <c r="AV605" s="4" t="b">
        <f t="shared" si="108"/>
        <v>1</v>
      </c>
      <c r="AW605" s="4" t="b">
        <f>COUNTIF(折旧码!B:B,以前年度!X605)=1</f>
        <v>0</v>
      </c>
      <c r="AX605" s="5" t="b">
        <f t="shared" si="99"/>
        <v>0</v>
      </c>
      <c r="AY605" s="59" t="e">
        <f>IF(((2015-LEFT(AD605,4))*12+12-MID(AD605,5,2)+1)/(Z605*12+AB605)&gt;1,AF605*(1-VLOOKUP(X605,折旧码!B:D,3,FALSE)),AF605*(1-VLOOKUP(X605,折旧码!B:D,3,FALSE))*((2015-LEFT(AD605,4))*12+12-MID(AD605,5,2)+1)/(Z605*12+AB605))</f>
        <v>#VALUE!</v>
      </c>
      <c r="AZ605" s="60" t="e">
        <f t="shared" si="100"/>
        <v>#VALUE!</v>
      </c>
      <c r="BA605" s="5" t="e">
        <f>IF(((2015-LEFT(AD605,4))*12+12-MID(AD605,5,2)+1)/(Z605*12+AB605)&gt;1,0, AF605*(1-VLOOKUP(X605,折旧码!B:D,3,FALSE))*(12/(Z605*12+AB605)))</f>
        <v>#VALUE!</v>
      </c>
      <c r="BB605" s="2" t="e">
        <f t="shared" si="101"/>
        <v>#VALUE!</v>
      </c>
      <c r="BC605" s="2">
        <f t="shared" si="102"/>
        <v>0</v>
      </c>
      <c r="BD605" s="2" t="e">
        <f t="shared" si="103"/>
        <v>#VALUE!</v>
      </c>
      <c r="BE605" s="4" t="e">
        <f t="shared" si="104"/>
        <v>#VALUE!</v>
      </c>
      <c r="BF605" s="56" t="e">
        <f t="shared" si="105"/>
        <v>#VALUE!</v>
      </c>
      <c r="BG605" s="56" t="e">
        <f>IF(BE605="否",0,AF605*(1-VLOOKUP(X605,折旧码!B:D,3,FALSE))/BC605)</f>
        <v>#VALUE!</v>
      </c>
      <c r="BH605" s="56" t="e">
        <f t="shared" si="106"/>
        <v>#VALUE!</v>
      </c>
      <c r="BI605" s="4" t="e">
        <f>IF(OR(BE605="否",BC605&lt;=BD605),ROUND(AF605-ABS(AG605)-ABS(AI605)-AF605*VLOOKUP(X605,折旧码!B:D,3,FALSE),2)=0,ROUND(AF605-ABS(AG605)-ABS(AI605)-AF605*VLOOKUP(X605,折旧码!B:D,3,FALSE),2)&lt;&gt;0)</f>
        <v>#VALUE!</v>
      </c>
      <c r="BJ605" s="4" t="e">
        <f>ROUND(AF605-ABS(AG605)-ABS(AI605)-AF605*VLOOKUP(X605,折旧码!B:D,3,FALSE),2)</f>
        <v>#N/A</v>
      </c>
    </row>
    <row r="606" spans="1:62" x14ac:dyDescent="0.35">
      <c r="A606" s="3"/>
      <c r="B606" s="3"/>
      <c r="C606" s="3"/>
      <c r="D606" s="3"/>
      <c r="E606" s="3"/>
      <c r="F606" s="3"/>
      <c r="G606" s="3"/>
      <c r="H606" s="3"/>
      <c r="I606" s="8"/>
      <c r="J606" s="8"/>
      <c r="K606" s="8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8"/>
      <c r="AE606" s="8"/>
      <c r="AF606" s="3"/>
      <c r="AG606" s="3"/>
      <c r="AH606" s="3"/>
      <c r="AI606" s="3"/>
      <c r="AJ606" s="3"/>
      <c r="AK606" s="3"/>
      <c r="AL606" s="3"/>
      <c r="AM606" s="3"/>
      <c r="AN606" s="4" t="b">
        <f>COUNTIF(资产分类!B:B,以前年度!A606)=1</f>
        <v>0</v>
      </c>
      <c r="AO606" s="4" t="b">
        <f>COUNTIF(单位编码!C:C,H606)=1</f>
        <v>0</v>
      </c>
      <c r="AP606" s="4" t="e">
        <f t="shared" si="107"/>
        <v>#VALUE!</v>
      </c>
      <c r="AQ606" s="4" t="b">
        <f>COUNTIF(业务范围!B:B,以前年度!L606)=1</f>
        <v>0</v>
      </c>
      <c r="AR606" s="4" t="b">
        <f>COUNTIF(成本中心!B:B,以前年度!M606)=1</f>
        <v>0</v>
      </c>
      <c r="AS606" s="4" t="b">
        <f>COUNTIF(成本中心!B:B,以前年度!N606)=1</f>
        <v>0</v>
      </c>
      <c r="AT606" s="4" t="b">
        <f>COUNTIF(资产状态!B:B,Q606)=1</f>
        <v>0</v>
      </c>
      <c r="AU606" s="4" t="b">
        <f>COUNTIF(资产增加、减少方式!B:C,以前年度!R606)=1</f>
        <v>0</v>
      </c>
      <c r="AV606" s="4" t="b">
        <f t="shared" si="108"/>
        <v>1</v>
      </c>
      <c r="AW606" s="4" t="b">
        <f>COUNTIF(折旧码!B:B,以前年度!X606)=1</f>
        <v>0</v>
      </c>
      <c r="AX606" s="5" t="b">
        <f t="shared" si="99"/>
        <v>0</v>
      </c>
      <c r="AY606" s="59" t="e">
        <f>IF(((2015-LEFT(AD606,4))*12+12-MID(AD606,5,2)+1)/(Z606*12+AB606)&gt;1,AF606*(1-VLOOKUP(X606,折旧码!B:D,3,FALSE)),AF606*(1-VLOOKUP(X606,折旧码!B:D,3,FALSE))*((2015-LEFT(AD606,4))*12+12-MID(AD606,5,2)+1)/(Z606*12+AB606))</f>
        <v>#VALUE!</v>
      </c>
      <c r="AZ606" s="60" t="e">
        <f t="shared" si="100"/>
        <v>#VALUE!</v>
      </c>
      <c r="BA606" s="5" t="e">
        <f>IF(((2015-LEFT(AD606,4))*12+12-MID(AD606,5,2)+1)/(Z606*12+AB606)&gt;1,0, AF606*(1-VLOOKUP(X606,折旧码!B:D,3,FALSE))*(12/(Z606*12+AB606)))</f>
        <v>#VALUE!</v>
      </c>
      <c r="BB606" s="2" t="e">
        <f t="shared" si="101"/>
        <v>#VALUE!</v>
      </c>
      <c r="BC606" s="2">
        <f t="shared" si="102"/>
        <v>0</v>
      </c>
      <c r="BD606" s="2" t="e">
        <f t="shared" si="103"/>
        <v>#VALUE!</v>
      </c>
      <c r="BE606" s="4" t="e">
        <f t="shared" si="104"/>
        <v>#VALUE!</v>
      </c>
      <c r="BF606" s="56" t="e">
        <f t="shared" si="105"/>
        <v>#VALUE!</v>
      </c>
      <c r="BG606" s="56" t="e">
        <f>IF(BE606="否",0,AF606*(1-VLOOKUP(X606,折旧码!B:D,3,FALSE))/BC606)</f>
        <v>#VALUE!</v>
      </c>
      <c r="BH606" s="56" t="e">
        <f t="shared" si="106"/>
        <v>#VALUE!</v>
      </c>
      <c r="BI606" s="4" t="e">
        <f>IF(OR(BE606="否",BC606&lt;=BD606),ROUND(AF606-ABS(AG606)-ABS(AI606)-AF606*VLOOKUP(X606,折旧码!B:D,3,FALSE),2)=0,ROUND(AF606-ABS(AG606)-ABS(AI606)-AF606*VLOOKUP(X606,折旧码!B:D,3,FALSE),2)&lt;&gt;0)</f>
        <v>#VALUE!</v>
      </c>
      <c r="BJ606" s="4" t="e">
        <f>ROUND(AF606-ABS(AG606)-ABS(AI606)-AF606*VLOOKUP(X606,折旧码!B:D,3,FALSE),2)</f>
        <v>#N/A</v>
      </c>
    </row>
    <row r="607" spans="1:62" x14ac:dyDescent="0.35">
      <c r="A607" s="3"/>
      <c r="B607" s="3"/>
      <c r="C607" s="3"/>
      <c r="D607" s="3"/>
      <c r="E607" s="3"/>
      <c r="F607" s="3"/>
      <c r="G607" s="3"/>
      <c r="H607" s="3"/>
      <c r="I607" s="8"/>
      <c r="J607" s="8"/>
      <c r="K607" s="8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8"/>
      <c r="AE607" s="8"/>
      <c r="AF607" s="3"/>
      <c r="AG607" s="3"/>
      <c r="AH607" s="3"/>
      <c r="AI607" s="3"/>
      <c r="AJ607" s="3"/>
      <c r="AK607" s="3"/>
      <c r="AL607" s="3"/>
      <c r="AM607" s="3"/>
      <c r="AN607" s="4" t="b">
        <f>COUNTIF(资产分类!B:B,以前年度!A607)=1</f>
        <v>0</v>
      </c>
      <c r="AO607" s="4" t="b">
        <f>COUNTIF(单位编码!C:C,H607)=1</f>
        <v>0</v>
      </c>
      <c r="AP607" s="4" t="e">
        <f t="shared" si="107"/>
        <v>#VALUE!</v>
      </c>
      <c r="AQ607" s="4" t="b">
        <f>COUNTIF(业务范围!B:B,以前年度!L607)=1</f>
        <v>0</v>
      </c>
      <c r="AR607" s="4" t="b">
        <f>COUNTIF(成本中心!B:B,以前年度!M607)=1</f>
        <v>0</v>
      </c>
      <c r="AS607" s="4" t="b">
        <f>COUNTIF(成本中心!B:B,以前年度!N607)=1</f>
        <v>0</v>
      </c>
      <c r="AT607" s="4" t="b">
        <f>COUNTIF(资产状态!B:B,Q607)=1</f>
        <v>0</v>
      </c>
      <c r="AU607" s="4" t="b">
        <f>COUNTIF(资产增加、减少方式!B:C,以前年度!R607)=1</f>
        <v>0</v>
      </c>
      <c r="AV607" s="4" t="b">
        <f t="shared" si="108"/>
        <v>1</v>
      </c>
      <c r="AW607" s="4" t="b">
        <f>COUNTIF(折旧码!B:B,以前年度!X607)=1</f>
        <v>0</v>
      </c>
      <c r="AX607" s="5" t="b">
        <f t="shared" si="99"/>
        <v>0</v>
      </c>
      <c r="AY607" s="59" t="e">
        <f>IF(((2015-LEFT(AD607,4))*12+12-MID(AD607,5,2)+1)/(Z607*12+AB607)&gt;1,AF607*(1-VLOOKUP(X607,折旧码!B:D,3,FALSE)),AF607*(1-VLOOKUP(X607,折旧码!B:D,3,FALSE))*((2015-LEFT(AD607,4))*12+12-MID(AD607,5,2)+1)/(Z607*12+AB607))</f>
        <v>#VALUE!</v>
      </c>
      <c r="AZ607" s="60" t="e">
        <f t="shared" si="100"/>
        <v>#VALUE!</v>
      </c>
      <c r="BA607" s="5" t="e">
        <f>IF(((2015-LEFT(AD607,4))*12+12-MID(AD607,5,2)+1)/(Z607*12+AB607)&gt;1,0, AF607*(1-VLOOKUP(X607,折旧码!B:D,3,FALSE))*(12/(Z607*12+AB607)))</f>
        <v>#VALUE!</v>
      </c>
      <c r="BB607" s="2" t="e">
        <f t="shared" si="101"/>
        <v>#VALUE!</v>
      </c>
      <c r="BC607" s="2">
        <f t="shared" si="102"/>
        <v>0</v>
      </c>
      <c r="BD607" s="2" t="e">
        <f t="shared" si="103"/>
        <v>#VALUE!</v>
      </c>
      <c r="BE607" s="4" t="e">
        <f t="shared" si="104"/>
        <v>#VALUE!</v>
      </c>
      <c r="BF607" s="56" t="e">
        <f t="shared" si="105"/>
        <v>#VALUE!</v>
      </c>
      <c r="BG607" s="56" t="e">
        <f>IF(BE607="否",0,AF607*(1-VLOOKUP(X607,折旧码!B:D,3,FALSE))/BC607)</f>
        <v>#VALUE!</v>
      </c>
      <c r="BH607" s="56" t="e">
        <f t="shared" si="106"/>
        <v>#VALUE!</v>
      </c>
      <c r="BI607" s="4" t="e">
        <f>IF(OR(BE607="否",BC607&lt;=BD607),ROUND(AF607-ABS(AG607)-ABS(AI607)-AF607*VLOOKUP(X607,折旧码!B:D,3,FALSE),2)=0,ROUND(AF607-ABS(AG607)-ABS(AI607)-AF607*VLOOKUP(X607,折旧码!B:D,3,FALSE),2)&lt;&gt;0)</f>
        <v>#VALUE!</v>
      </c>
      <c r="BJ607" s="4" t="e">
        <f>ROUND(AF607-ABS(AG607)-ABS(AI607)-AF607*VLOOKUP(X607,折旧码!B:D,3,FALSE),2)</f>
        <v>#N/A</v>
      </c>
    </row>
    <row r="608" spans="1:62" x14ac:dyDescent="0.35">
      <c r="A608" s="3"/>
      <c r="B608" s="3"/>
      <c r="C608" s="3"/>
      <c r="D608" s="3"/>
      <c r="E608" s="3"/>
      <c r="F608" s="3"/>
      <c r="G608" s="3"/>
      <c r="H608" s="3"/>
      <c r="I608" s="8"/>
      <c r="J608" s="8"/>
      <c r="K608" s="8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8"/>
      <c r="AE608" s="8"/>
      <c r="AF608" s="3"/>
      <c r="AG608" s="3"/>
      <c r="AH608" s="3"/>
      <c r="AI608" s="3"/>
      <c r="AJ608" s="3"/>
      <c r="AK608" s="3"/>
      <c r="AL608" s="3"/>
      <c r="AM608" s="3"/>
      <c r="AN608" s="4" t="b">
        <f>COUNTIF(资产分类!B:B,以前年度!A608)=1</f>
        <v>0</v>
      </c>
      <c r="AO608" s="4" t="b">
        <f>COUNTIF(单位编码!C:C,H608)=1</f>
        <v>0</v>
      </c>
      <c r="AP608" s="4" t="e">
        <f t="shared" si="107"/>
        <v>#VALUE!</v>
      </c>
      <c r="AQ608" s="4" t="b">
        <f>COUNTIF(业务范围!B:B,以前年度!L608)=1</f>
        <v>0</v>
      </c>
      <c r="AR608" s="4" t="b">
        <f>COUNTIF(成本中心!B:B,以前年度!M608)=1</f>
        <v>0</v>
      </c>
      <c r="AS608" s="4" t="b">
        <f>COUNTIF(成本中心!B:B,以前年度!N608)=1</f>
        <v>0</v>
      </c>
      <c r="AT608" s="4" t="b">
        <f>COUNTIF(资产状态!B:B,Q608)=1</f>
        <v>0</v>
      </c>
      <c r="AU608" s="4" t="b">
        <f>COUNTIF(资产增加、减少方式!B:C,以前年度!R608)=1</f>
        <v>0</v>
      </c>
      <c r="AV608" s="4" t="b">
        <f t="shared" si="108"/>
        <v>1</v>
      </c>
      <c r="AW608" s="4" t="b">
        <f>COUNTIF(折旧码!B:B,以前年度!X608)=1</f>
        <v>0</v>
      </c>
      <c r="AX608" s="5" t="b">
        <f t="shared" si="99"/>
        <v>0</v>
      </c>
      <c r="AY608" s="59" t="e">
        <f>IF(((2015-LEFT(AD608,4))*12+12-MID(AD608,5,2)+1)/(Z608*12+AB608)&gt;1,AF608*(1-VLOOKUP(X608,折旧码!B:D,3,FALSE)),AF608*(1-VLOOKUP(X608,折旧码!B:D,3,FALSE))*((2015-LEFT(AD608,4))*12+12-MID(AD608,5,2)+1)/(Z608*12+AB608))</f>
        <v>#VALUE!</v>
      </c>
      <c r="AZ608" s="60" t="e">
        <f t="shared" si="100"/>
        <v>#VALUE!</v>
      </c>
      <c r="BA608" s="5" t="e">
        <f>IF(((2015-LEFT(AD608,4))*12+12-MID(AD608,5,2)+1)/(Z608*12+AB608)&gt;1,0, AF608*(1-VLOOKUP(X608,折旧码!B:D,3,FALSE))*(12/(Z608*12+AB608)))</f>
        <v>#VALUE!</v>
      </c>
      <c r="BB608" s="2" t="e">
        <f t="shared" si="101"/>
        <v>#VALUE!</v>
      </c>
      <c r="BC608" s="2">
        <f t="shared" si="102"/>
        <v>0</v>
      </c>
      <c r="BD608" s="2" t="e">
        <f t="shared" si="103"/>
        <v>#VALUE!</v>
      </c>
      <c r="BE608" s="4" t="e">
        <f t="shared" si="104"/>
        <v>#VALUE!</v>
      </c>
      <c r="BF608" s="56" t="e">
        <f t="shared" si="105"/>
        <v>#VALUE!</v>
      </c>
      <c r="BG608" s="56" t="e">
        <f>IF(BE608="否",0,AF608*(1-VLOOKUP(X608,折旧码!B:D,3,FALSE))/BC608)</f>
        <v>#VALUE!</v>
      </c>
      <c r="BH608" s="56" t="e">
        <f t="shared" si="106"/>
        <v>#VALUE!</v>
      </c>
      <c r="BI608" s="4" t="e">
        <f>IF(OR(BE608="否",BC608&lt;=BD608),ROUND(AF608-ABS(AG608)-ABS(AI608)-AF608*VLOOKUP(X608,折旧码!B:D,3,FALSE),2)=0,ROUND(AF608-ABS(AG608)-ABS(AI608)-AF608*VLOOKUP(X608,折旧码!B:D,3,FALSE),2)&lt;&gt;0)</f>
        <v>#VALUE!</v>
      </c>
      <c r="BJ608" s="4" t="e">
        <f>ROUND(AF608-ABS(AG608)-ABS(AI608)-AF608*VLOOKUP(X608,折旧码!B:D,3,FALSE),2)</f>
        <v>#N/A</v>
      </c>
    </row>
    <row r="609" spans="1:62" x14ac:dyDescent="0.35">
      <c r="A609" s="3"/>
      <c r="B609" s="3"/>
      <c r="C609" s="3"/>
      <c r="D609" s="3"/>
      <c r="E609" s="3"/>
      <c r="F609" s="3"/>
      <c r="G609" s="3"/>
      <c r="H609" s="3"/>
      <c r="I609" s="8"/>
      <c r="J609" s="8"/>
      <c r="K609" s="8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8"/>
      <c r="AE609" s="8"/>
      <c r="AF609" s="3"/>
      <c r="AG609" s="3"/>
      <c r="AH609" s="3"/>
      <c r="AI609" s="3"/>
      <c r="AJ609" s="3"/>
      <c r="AK609" s="3"/>
      <c r="AL609" s="3"/>
      <c r="AM609" s="3"/>
      <c r="AN609" s="4" t="b">
        <f>COUNTIF(资产分类!B:B,以前年度!A609)=1</f>
        <v>0</v>
      </c>
      <c r="AO609" s="4" t="b">
        <f>COUNTIF(单位编码!C:C,H609)=1</f>
        <v>0</v>
      </c>
      <c r="AP609" s="4" t="e">
        <f t="shared" si="107"/>
        <v>#VALUE!</v>
      </c>
      <c r="AQ609" s="4" t="b">
        <f>COUNTIF(业务范围!B:B,以前年度!L609)=1</f>
        <v>0</v>
      </c>
      <c r="AR609" s="4" t="b">
        <f>COUNTIF(成本中心!B:B,以前年度!M609)=1</f>
        <v>0</v>
      </c>
      <c r="AS609" s="4" t="b">
        <f>COUNTIF(成本中心!B:B,以前年度!N609)=1</f>
        <v>0</v>
      </c>
      <c r="AT609" s="4" t="b">
        <f>COUNTIF(资产状态!B:B,Q609)=1</f>
        <v>0</v>
      </c>
      <c r="AU609" s="4" t="b">
        <f>COUNTIF(资产增加、减少方式!B:C,以前年度!R609)=1</f>
        <v>0</v>
      </c>
      <c r="AV609" s="4" t="b">
        <f t="shared" si="108"/>
        <v>1</v>
      </c>
      <c r="AW609" s="4" t="b">
        <f>COUNTIF(折旧码!B:B,以前年度!X609)=1</f>
        <v>0</v>
      </c>
      <c r="AX609" s="5" t="b">
        <f t="shared" si="99"/>
        <v>0</v>
      </c>
      <c r="AY609" s="59" t="e">
        <f>IF(((2015-LEFT(AD609,4))*12+12-MID(AD609,5,2)+1)/(Z609*12+AB609)&gt;1,AF609*(1-VLOOKUP(X609,折旧码!B:D,3,FALSE)),AF609*(1-VLOOKUP(X609,折旧码!B:D,3,FALSE))*((2015-LEFT(AD609,4))*12+12-MID(AD609,5,2)+1)/(Z609*12+AB609))</f>
        <v>#VALUE!</v>
      </c>
      <c r="AZ609" s="60" t="e">
        <f t="shared" si="100"/>
        <v>#VALUE!</v>
      </c>
      <c r="BA609" s="5" t="e">
        <f>IF(((2015-LEFT(AD609,4))*12+12-MID(AD609,5,2)+1)/(Z609*12+AB609)&gt;1,0, AF609*(1-VLOOKUP(X609,折旧码!B:D,3,FALSE))*(12/(Z609*12+AB609)))</f>
        <v>#VALUE!</v>
      </c>
      <c r="BB609" s="2" t="e">
        <f t="shared" si="101"/>
        <v>#VALUE!</v>
      </c>
      <c r="BC609" s="2">
        <f t="shared" si="102"/>
        <v>0</v>
      </c>
      <c r="BD609" s="2" t="e">
        <f t="shared" si="103"/>
        <v>#VALUE!</v>
      </c>
      <c r="BE609" s="4" t="e">
        <f t="shared" si="104"/>
        <v>#VALUE!</v>
      </c>
      <c r="BF609" s="56" t="e">
        <f t="shared" si="105"/>
        <v>#VALUE!</v>
      </c>
      <c r="BG609" s="56" t="e">
        <f>IF(BE609="否",0,AF609*(1-VLOOKUP(X609,折旧码!B:D,3,FALSE))/BC609)</f>
        <v>#VALUE!</v>
      </c>
      <c r="BH609" s="56" t="e">
        <f t="shared" si="106"/>
        <v>#VALUE!</v>
      </c>
      <c r="BI609" s="4" t="e">
        <f>IF(OR(BE609="否",BC609&lt;=BD609),ROUND(AF609-ABS(AG609)-ABS(AI609)-AF609*VLOOKUP(X609,折旧码!B:D,3,FALSE),2)=0,ROUND(AF609-ABS(AG609)-ABS(AI609)-AF609*VLOOKUP(X609,折旧码!B:D,3,FALSE),2)&lt;&gt;0)</f>
        <v>#VALUE!</v>
      </c>
      <c r="BJ609" s="4" t="e">
        <f>ROUND(AF609-ABS(AG609)-ABS(AI609)-AF609*VLOOKUP(X609,折旧码!B:D,3,FALSE),2)</f>
        <v>#N/A</v>
      </c>
    </row>
    <row r="610" spans="1:62" x14ac:dyDescent="0.35">
      <c r="A610" s="3"/>
      <c r="B610" s="3"/>
      <c r="C610" s="3"/>
      <c r="D610" s="3"/>
      <c r="E610" s="3"/>
      <c r="F610" s="3"/>
      <c r="G610" s="3"/>
      <c r="H610" s="3"/>
      <c r="I610" s="8"/>
      <c r="J610" s="8"/>
      <c r="K610" s="8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8"/>
      <c r="AE610" s="8"/>
      <c r="AF610" s="3"/>
      <c r="AG610" s="3"/>
      <c r="AH610" s="3"/>
      <c r="AI610" s="3"/>
      <c r="AJ610" s="3"/>
      <c r="AK610" s="3"/>
      <c r="AL610" s="3"/>
      <c r="AM610" s="3"/>
      <c r="AN610" s="4" t="b">
        <f>COUNTIF(资产分类!B:B,以前年度!A610)=1</f>
        <v>0</v>
      </c>
      <c r="AO610" s="4" t="b">
        <f>COUNTIF(单位编码!C:C,H610)=1</f>
        <v>0</v>
      </c>
      <c r="AP610" s="4" t="e">
        <f t="shared" si="107"/>
        <v>#VALUE!</v>
      </c>
      <c r="AQ610" s="4" t="b">
        <f>COUNTIF(业务范围!B:B,以前年度!L610)=1</f>
        <v>0</v>
      </c>
      <c r="AR610" s="4" t="b">
        <f>COUNTIF(成本中心!B:B,以前年度!M610)=1</f>
        <v>0</v>
      </c>
      <c r="AS610" s="4" t="b">
        <f>COUNTIF(成本中心!B:B,以前年度!N610)=1</f>
        <v>0</v>
      </c>
      <c r="AT610" s="4" t="b">
        <f>COUNTIF(资产状态!B:B,Q610)=1</f>
        <v>0</v>
      </c>
      <c r="AU610" s="4" t="b">
        <f>COUNTIF(资产增加、减少方式!B:C,以前年度!R610)=1</f>
        <v>0</v>
      </c>
      <c r="AV610" s="4" t="b">
        <f t="shared" si="108"/>
        <v>1</v>
      </c>
      <c r="AW610" s="4" t="b">
        <f>COUNTIF(折旧码!B:B,以前年度!X610)=1</f>
        <v>0</v>
      </c>
      <c r="AX610" s="5" t="b">
        <f t="shared" si="99"/>
        <v>0</v>
      </c>
      <c r="AY610" s="59" t="e">
        <f>IF(((2015-LEFT(AD610,4))*12+12-MID(AD610,5,2)+1)/(Z610*12+AB610)&gt;1,AF610*(1-VLOOKUP(X610,折旧码!B:D,3,FALSE)),AF610*(1-VLOOKUP(X610,折旧码!B:D,3,FALSE))*((2015-LEFT(AD610,4))*12+12-MID(AD610,5,2)+1)/(Z610*12+AB610))</f>
        <v>#VALUE!</v>
      </c>
      <c r="AZ610" s="60" t="e">
        <f t="shared" si="100"/>
        <v>#VALUE!</v>
      </c>
      <c r="BA610" s="5" t="e">
        <f>IF(((2015-LEFT(AD610,4))*12+12-MID(AD610,5,2)+1)/(Z610*12+AB610)&gt;1,0, AF610*(1-VLOOKUP(X610,折旧码!B:D,3,FALSE))*(12/(Z610*12+AB610)))</f>
        <v>#VALUE!</v>
      </c>
      <c r="BB610" s="2" t="e">
        <f t="shared" si="101"/>
        <v>#VALUE!</v>
      </c>
      <c r="BC610" s="2">
        <f t="shared" si="102"/>
        <v>0</v>
      </c>
      <c r="BD610" s="2" t="e">
        <f t="shared" si="103"/>
        <v>#VALUE!</v>
      </c>
      <c r="BE610" s="4" t="e">
        <f t="shared" si="104"/>
        <v>#VALUE!</v>
      </c>
      <c r="BF610" s="56" t="e">
        <f t="shared" si="105"/>
        <v>#VALUE!</v>
      </c>
      <c r="BG610" s="56" t="e">
        <f>IF(BE610="否",0,AF610*(1-VLOOKUP(X610,折旧码!B:D,3,FALSE))/BC610)</f>
        <v>#VALUE!</v>
      </c>
      <c r="BH610" s="56" t="e">
        <f t="shared" si="106"/>
        <v>#VALUE!</v>
      </c>
      <c r="BI610" s="4" t="e">
        <f>IF(OR(BE610="否",BC610&lt;=BD610),ROUND(AF610-ABS(AG610)-ABS(AI610)-AF610*VLOOKUP(X610,折旧码!B:D,3,FALSE),2)=0,ROUND(AF610-ABS(AG610)-ABS(AI610)-AF610*VLOOKUP(X610,折旧码!B:D,3,FALSE),2)&lt;&gt;0)</f>
        <v>#VALUE!</v>
      </c>
      <c r="BJ610" s="4" t="e">
        <f>ROUND(AF610-ABS(AG610)-ABS(AI610)-AF610*VLOOKUP(X610,折旧码!B:D,3,FALSE),2)</f>
        <v>#N/A</v>
      </c>
    </row>
    <row r="611" spans="1:62" x14ac:dyDescent="0.35">
      <c r="A611" s="3"/>
      <c r="B611" s="3"/>
      <c r="C611" s="3"/>
      <c r="D611" s="3"/>
      <c r="E611" s="3"/>
      <c r="F611" s="3"/>
      <c r="G611" s="3"/>
      <c r="H611" s="3"/>
      <c r="I611" s="8"/>
      <c r="J611" s="8"/>
      <c r="K611" s="8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8"/>
      <c r="AE611" s="8"/>
      <c r="AF611" s="3"/>
      <c r="AG611" s="3"/>
      <c r="AH611" s="3"/>
      <c r="AI611" s="3"/>
      <c r="AJ611" s="3"/>
      <c r="AK611" s="3"/>
      <c r="AL611" s="3"/>
      <c r="AM611" s="3"/>
      <c r="AN611" s="4" t="b">
        <f>COUNTIF(资产分类!B:B,以前年度!A611)=1</f>
        <v>0</v>
      </c>
      <c r="AO611" s="4" t="b">
        <f>COUNTIF(单位编码!C:C,H611)=1</f>
        <v>0</v>
      </c>
      <c r="AP611" s="4" t="e">
        <f t="shared" si="107"/>
        <v>#VALUE!</v>
      </c>
      <c r="AQ611" s="4" t="b">
        <f>COUNTIF(业务范围!B:B,以前年度!L611)=1</f>
        <v>0</v>
      </c>
      <c r="AR611" s="4" t="b">
        <f>COUNTIF(成本中心!B:B,以前年度!M611)=1</f>
        <v>0</v>
      </c>
      <c r="AS611" s="4" t="b">
        <f>COUNTIF(成本中心!B:B,以前年度!N611)=1</f>
        <v>0</v>
      </c>
      <c r="AT611" s="4" t="b">
        <f>COUNTIF(资产状态!B:B,Q611)=1</f>
        <v>0</v>
      </c>
      <c r="AU611" s="4" t="b">
        <f>COUNTIF(资产增加、减少方式!B:C,以前年度!R611)=1</f>
        <v>0</v>
      </c>
      <c r="AV611" s="4" t="b">
        <f t="shared" si="108"/>
        <v>1</v>
      </c>
      <c r="AW611" s="4" t="b">
        <f>COUNTIF(折旧码!B:B,以前年度!X611)=1</f>
        <v>0</v>
      </c>
      <c r="AX611" s="5" t="b">
        <f t="shared" si="99"/>
        <v>0</v>
      </c>
      <c r="AY611" s="59" t="e">
        <f>IF(((2015-LEFT(AD611,4))*12+12-MID(AD611,5,2)+1)/(Z611*12+AB611)&gt;1,AF611*(1-VLOOKUP(X611,折旧码!B:D,3,FALSE)),AF611*(1-VLOOKUP(X611,折旧码!B:D,3,FALSE))*((2015-LEFT(AD611,4))*12+12-MID(AD611,5,2)+1)/(Z611*12+AB611))</f>
        <v>#VALUE!</v>
      </c>
      <c r="AZ611" s="60" t="e">
        <f t="shared" si="100"/>
        <v>#VALUE!</v>
      </c>
      <c r="BA611" s="5" t="e">
        <f>IF(((2015-LEFT(AD611,4))*12+12-MID(AD611,5,2)+1)/(Z611*12+AB611)&gt;1,0, AF611*(1-VLOOKUP(X611,折旧码!B:D,3,FALSE))*(12/(Z611*12+AB611)))</f>
        <v>#VALUE!</v>
      </c>
      <c r="BB611" s="2" t="e">
        <f t="shared" si="101"/>
        <v>#VALUE!</v>
      </c>
      <c r="BC611" s="2">
        <f t="shared" si="102"/>
        <v>0</v>
      </c>
      <c r="BD611" s="2" t="e">
        <f t="shared" si="103"/>
        <v>#VALUE!</v>
      </c>
      <c r="BE611" s="4" t="e">
        <f t="shared" si="104"/>
        <v>#VALUE!</v>
      </c>
      <c r="BF611" s="56" t="e">
        <f t="shared" si="105"/>
        <v>#VALUE!</v>
      </c>
      <c r="BG611" s="56" t="e">
        <f>IF(BE611="否",0,AF611*(1-VLOOKUP(X611,折旧码!B:D,3,FALSE))/BC611)</f>
        <v>#VALUE!</v>
      </c>
      <c r="BH611" s="56" t="e">
        <f t="shared" si="106"/>
        <v>#VALUE!</v>
      </c>
      <c r="BI611" s="4" t="e">
        <f>IF(OR(BE611="否",BC611&lt;=BD611),ROUND(AF611-ABS(AG611)-ABS(AI611)-AF611*VLOOKUP(X611,折旧码!B:D,3,FALSE),2)=0,ROUND(AF611-ABS(AG611)-ABS(AI611)-AF611*VLOOKUP(X611,折旧码!B:D,3,FALSE),2)&lt;&gt;0)</f>
        <v>#VALUE!</v>
      </c>
      <c r="BJ611" s="4" t="e">
        <f>ROUND(AF611-ABS(AG611)-ABS(AI611)-AF611*VLOOKUP(X611,折旧码!B:D,3,FALSE),2)</f>
        <v>#N/A</v>
      </c>
    </row>
    <row r="612" spans="1:62" x14ac:dyDescent="0.35">
      <c r="A612" s="3"/>
      <c r="B612" s="3"/>
      <c r="C612" s="3"/>
      <c r="D612" s="3"/>
      <c r="E612" s="3"/>
      <c r="F612" s="3"/>
      <c r="G612" s="3"/>
      <c r="H612" s="3"/>
      <c r="I612" s="8"/>
      <c r="J612" s="8"/>
      <c r="K612" s="8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8"/>
      <c r="AE612" s="8"/>
      <c r="AF612" s="3"/>
      <c r="AG612" s="3"/>
      <c r="AH612" s="3"/>
      <c r="AI612" s="3"/>
      <c r="AJ612" s="3"/>
      <c r="AK612" s="3"/>
      <c r="AL612" s="3"/>
      <c r="AM612" s="3"/>
      <c r="AN612" s="4" t="b">
        <f>COUNTIF(资产分类!B:B,以前年度!A612)=1</f>
        <v>0</v>
      </c>
      <c r="AO612" s="4" t="b">
        <f>COUNTIF(单位编码!C:C,H612)=1</f>
        <v>0</v>
      </c>
      <c r="AP612" s="4" t="e">
        <f t="shared" si="107"/>
        <v>#VALUE!</v>
      </c>
      <c r="AQ612" s="4" t="b">
        <f>COUNTIF(业务范围!B:B,以前年度!L612)=1</f>
        <v>0</v>
      </c>
      <c r="AR612" s="4" t="b">
        <f>COUNTIF(成本中心!B:B,以前年度!M612)=1</f>
        <v>0</v>
      </c>
      <c r="AS612" s="4" t="b">
        <f>COUNTIF(成本中心!B:B,以前年度!N612)=1</f>
        <v>0</v>
      </c>
      <c r="AT612" s="4" t="b">
        <f>COUNTIF(资产状态!B:B,Q612)=1</f>
        <v>0</v>
      </c>
      <c r="AU612" s="4" t="b">
        <f>COUNTIF(资产增加、减少方式!B:C,以前年度!R612)=1</f>
        <v>0</v>
      </c>
      <c r="AV612" s="4" t="b">
        <f t="shared" si="108"/>
        <v>1</v>
      </c>
      <c r="AW612" s="4" t="b">
        <f>COUNTIF(折旧码!B:B,以前年度!X612)=1</f>
        <v>0</v>
      </c>
      <c r="AX612" s="5" t="b">
        <f t="shared" si="99"/>
        <v>0</v>
      </c>
      <c r="AY612" s="59" t="e">
        <f>IF(((2015-LEFT(AD612,4))*12+12-MID(AD612,5,2)+1)/(Z612*12+AB612)&gt;1,AF612*(1-VLOOKUP(X612,折旧码!B:D,3,FALSE)),AF612*(1-VLOOKUP(X612,折旧码!B:D,3,FALSE))*((2015-LEFT(AD612,4))*12+12-MID(AD612,5,2)+1)/(Z612*12+AB612))</f>
        <v>#VALUE!</v>
      </c>
      <c r="AZ612" s="60" t="e">
        <f t="shared" si="100"/>
        <v>#VALUE!</v>
      </c>
      <c r="BA612" s="5" t="e">
        <f>IF(((2015-LEFT(AD612,4))*12+12-MID(AD612,5,2)+1)/(Z612*12+AB612)&gt;1,0, AF612*(1-VLOOKUP(X612,折旧码!B:D,3,FALSE))*(12/(Z612*12+AB612)))</f>
        <v>#VALUE!</v>
      </c>
      <c r="BB612" s="2" t="e">
        <f t="shared" si="101"/>
        <v>#VALUE!</v>
      </c>
      <c r="BC612" s="2">
        <f t="shared" si="102"/>
        <v>0</v>
      </c>
      <c r="BD612" s="2" t="e">
        <f t="shared" si="103"/>
        <v>#VALUE!</v>
      </c>
      <c r="BE612" s="4" t="e">
        <f t="shared" si="104"/>
        <v>#VALUE!</v>
      </c>
      <c r="BF612" s="56" t="e">
        <f t="shared" si="105"/>
        <v>#VALUE!</v>
      </c>
      <c r="BG612" s="56" t="e">
        <f>IF(BE612="否",0,AF612*(1-VLOOKUP(X612,折旧码!B:D,3,FALSE))/BC612)</f>
        <v>#VALUE!</v>
      </c>
      <c r="BH612" s="56" t="e">
        <f t="shared" si="106"/>
        <v>#VALUE!</v>
      </c>
      <c r="BI612" s="4" t="e">
        <f>IF(OR(BE612="否",BC612&lt;=BD612),ROUND(AF612-ABS(AG612)-ABS(AI612)-AF612*VLOOKUP(X612,折旧码!B:D,3,FALSE),2)=0,ROUND(AF612-ABS(AG612)-ABS(AI612)-AF612*VLOOKUP(X612,折旧码!B:D,3,FALSE),2)&lt;&gt;0)</f>
        <v>#VALUE!</v>
      </c>
      <c r="BJ612" s="4" t="e">
        <f>ROUND(AF612-ABS(AG612)-ABS(AI612)-AF612*VLOOKUP(X612,折旧码!B:D,3,FALSE),2)</f>
        <v>#N/A</v>
      </c>
    </row>
    <row r="613" spans="1:62" x14ac:dyDescent="0.35">
      <c r="A613" s="3"/>
      <c r="B613" s="3"/>
      <c r="C613" s="3"/>
      <c r="D613" s="3"/>
      <c r="E613" s="3"/>
      <c r="F613" s="3"/>
      <c r="G613" s="3"/>
      <c r="H613" s="3"/>
      <c r="I613" s="8"/>
      <c r="J613" s="8"/>
      <c r="K613" s="8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8"/>
      <c r="AE613" s="8"/>
      <c r="AF613" s="3"/>
      <c r="AG613" s="3"/>
      <c r="AH613" s="3"/>
      <c r="AI613" s="3"/>
      <c r="AJ613" s="3"/>
      <c r="AK613" s="3"/>
      <c r="AL613" s="3"/>
      <c r="AM613" s="3"/>
      <c r="AN613" s="4" t="b">
        <f>COUNTIF(资产分类!B:B,以前年度!A613)=1</f>
        <v>0</v>
      </c>
      <c r="AO613" s="4" t="b">
        <f>COUNTIF(单位编码!C:C,H613)=1</f>
        <v>0</v>
      </c>
      <c r="AP613" s="4" t="e">
        <f t="shared" si="107"/>
        <v>#VALUE!</v>
      </c>
      <c r="AQ613" s="4" t="b">
        <f>COUNTIF(业务范围!B:B,以前年度!L613)=1</f>
        <v>0</v>
      </c>
      <c r="AR613" s="4" t="b">
        <f>COUNTIF(成本中心!B:B,以前年度!M613)=1</f>
        <v>0</v>
      </c>
      <c r="AS613" s="4" t="b">
        <f>COUNTIF(成本中心!B:B,以前年度!N613)=1</f>
        <v>0</v>
      </c>
      <c r="AT613" s="4" t="b">
        <f>COUNTIF(资产状态!B:B,Q613)=1</f>
        <v>0</v>
      </c>
      <c r="AU613" s="4" t="b">
        <f>COUNTIF(资产增加、减少方式!B:C,以前年度!R613)=1</f>
        <v>0</v>
      </c>
      <c r="AV613" s="4" t="b">
        <f t="shared" si="108"/>
        <v>1</v>
      </c>
      <c r="AW613" s="4" t="b">
        <f>COUNTIF(折旧码!B:B,以前年度!X613)=1</f>
        <v>0</v>
      </c>
      <c r="AX613" s="5" t="b">
        <f t="shared" si="99"/>
        <v>0</v>
      </c>
      <c r="AY613" s="59" t="e">
        <f>IF(((2015-LEFT(AD613,4))*12+12-MID(AD613,5,2)+1)/(Z613*12+AB613)&gt;1,AF613*(1-VLOOKUP(X613,折旧码!B:D,3,FALSE)),AF613*(1-VLOOKUP(X613,折旧码!B:D,3,FALSE))*((2015-LEFT(AD613,4))*12+12-MID(AD613,5,2)+1)/(Z613*12+AB613))</f>
        <v>#VALUE!</v>
      </c>
      <c r="AZ613" s="60" t="e">
        <f t="shared" si="100"/>
        <v>#VALUE!</v>
      </c>
      <c r="BA613" s="5" t="e">
        <f>IF(((2015-LEFT(AD613,4))*12+12-MID(AD613,5,2)+1)/(Z613*12+AB613)&gt;1,0, AF613*(1-VLOOKUP(X613,折旧码!B:D,3,FALSE))*(12/(Z613*12+AB613)))</f>
        <v>#VALUE!</v>
      </c>
      <c r="BB613" s="2" t="e">
        <f t="shared" si="101"/>
        <v>#VALUE!</v>
      </c>
      <c r="BC613" s="2">
        <f t="shared" si="102"/>
        <v>0</v>
      </c>
      <c r="BD613" s="2" t="e">
        <f t="shared" si="103"/>
        <v>#VALUE!</v>
      </c>
      <c r="BE613" s="4" t="e">
        <f t="shared" si="104"/>
        <v>#VALUE!</v>
      </c>
      <c r="BF613" s="56" t="e">
        <f t="shared" si="105"/>
        <v>#VALUE!</v>
      </c>
      <c r="BG613" s="56" t="e">
        <f>IF(BE613="否",0,AF613*(1-VLOOKUP(X613,折旧码!B:D,3,FALSE))/BC613)</f>
        <v>#VALUE!</v>
      </c>
      <c r="BH613" s="56" t="e">
        <f t="shared" si="106"/>
        <v>#VALUE!</v>
      </c>
      <c r="BI613" s="4" t="e">
        <f>IF(OR(BE613="否",BC613&lt;=BD613),ROUND(AF613-ABS(AG613)-ABS(AI613)-AF613*VLOOKUP(X613,折旧码!B:D,3,FALSE),2)=0,ROUND(AF613-ABS(AG613)-ABS(AI613)-AF613*VLOOKUP(X613,折旧码!B:D,3,FALSE),2)&lt;&gt;0)</f>
        <v>#VALUE!</v>
      </c>
      <c r="BJ613" s="4" t="e">
        <f>ROUND(AF613-ABS(AG613)-ABS(AI613)-AF613*VLOOKUP(X613,折旧码!B:D,3,FALSE),2)</f>
        <v>#N/A</v>
      </c>
    </row>
    <row r="614" spans="1:62" x14ac:dyDescent="0.35">
      <c r="A614" s="3"/>
      <c r="B614" s="3"/>
      <c r="C614" s="3"/>
      <c r="D614" s="3"/>
      <c r="E614" s="3"/>
      <c r="F614" s="3"/>
      <c r="G614" s="3"/>
      <c r="H614" s="3"/>
      <c r="I614" s="8"/>
      <c r="J614" s="8"/>
      <c r="K614" s="8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8"/>
      <c r="AE614" s="8"/>
      <c r="AF614" s="3"/>
      <c r="AG614" s="3"/>
      <c r="AH614" s="3"/>
      <c r="AI614" s="3"/>
      <c r="AJ614" s="3"/>
      <c r="AK614" s="3"/>
      <c r="AL614" s="3"/>
      <c r="AM614" s="3"/>
      <c r="AN614" s="4" t="b">
        <f>COUNTIF(资产分类!B:B,以前年度!A614)=1</f>
        <v>0</v>
      </c>
      <c r="AO614" s="4" t="b">
        <f>COUNTIF(单位编码!C:C,H614)=1</f>
        <v>0</v>
      </c>
      <c r="AP614" s="4" t="e">
        <f t="shared" si="107"/>
        <v>#VALUE!</v>
      </c>
      <c r="AQ614" s="4" t="b">
        <f>COUNTIF(业务范围!B:B,以前年度!L614)=1</f>
        <v>0</v>
      </c>
      <c r="AR614" s="4" t="b">
        <f>COUNTIF(成本中心!B:B,以前年度!M614)=1</f>
        <v>0</v>
      </c>
      <c r="AS614" s="4" t="b">
        <f>COUNTIF(成本中心!B:B,以前年度!N614)=1</f>
        <v>0</v>
      </c>
      <c r="AT614" s="4" t="b">
        <f>COUNTIF(资产状态!B:B,Q614)=1</f>
        <v>0</v>
      </c>
      <c r="AU614" s="4" t="b">
        <f>COUNTIF(资产增加、减少方式!B:C,以前年度!R614)=1</f>
        <v>0</v>
      </c>
      <c r="AV614" s="4" t="b">
        <f t="shared" si="108"/>
        <v>1</v>
      </c>
      <c r="AW614" s="4" t="b">
        <f>COUNTIF(折旧码!B:B,以前年度!X614)=1</f>
        <v>0</v>
      </c>
      <c r="AX614" s="5" t="b">
        <f t="shared" si="99"/>
        <v>0</v>
      </c>
      <c r="AY614" s="59" t="e">
        <f>IF(((2015-LEFT(AD614,4))*12+12-MID(AD614,5,2)+1)/(Z614*12+AB614)&gt;1,AF614*(1-VLOOKUP(X614,折旧码!B:D,3,FALSE)),AF614*(1-VLOOKUP(X614,折旧码!B:D,3,FALSE))*((2015-LEFT(AD614,4))*12+12-MID(AD614,5,2)+1)/(Z614*12+AB614))</f>
        <v>#VALUE!</v>
      </c>
      <c r="AZ614" s="60" t="e">
        <f t="shared" si="100"/>
        <v>#VALUE!</v>
      </c>
      <c r="BA614" s="5" t="e">
        <f>IF(((2015-LEFT(AD614,4))*12+12-MID(AD614,5,2)+1)/(Z614*12+AB614)&gt;1,0, AF614*(1-VLOOKUP(X614,折旧码!B:D,3,FALSE))*(12/(Z614*12+AB614)))</f>
        <v>#VALUE!</v>
      </c>
      <c r="BB614" s="2" t="e">
        <f t="shared" si="101"/>
        <v>#VALUE!</v>
      </c>
      <c r="BC614" s="2">
        <f t="shared" si="102"/>
        <v>0</v>
      </c>
      <c r="BD614" s="2" t="e">
        <f t="shared" si="103"/>
        <v>#VALUE!</v>
      </c>
      <c r="BE614" s="4" t="e">
        <f t="shared" si="104"/>
        <v>#VALUE!</v>
      </c>
      <c r="BF614" s="56" t="e">
        <f t="shared" si="105"/>
        <v>#VALUE!</v>
      </c>
      <c r="BG614" s="56" t="e">
        <f>IF(BE614="否",0,AF614*(1-VLOOKUP(X614,折旧码!B:D,3,FALSE))/BC614)</f>
        <v>#VALUE!</v>
      </c>
      <c r="BH614" s="56" t="e">
        <f t="shared" si="106"/>
        <v>#VALUE!</v>
      </c>
      <c r="BI614" s="4" t="e">
        <f>IF(OR(BE614="否",BC614&lt;=BD614),ROUND(AF614-ABS(AG614)-ABS(AI614)-AF614*VLOOKUP(X614,折旧码!B:D,3,FALSE),2)=0,ROUND(AF614-ABS(AG614)-ABS(AI614)-AF614*VLOOKUP(X614,折旧码!B:D,3,FALSE),2)&lt;&gt;0)</f>
        <v>#VALUE!</v>
      </c>
      <c r="BJ614" s="4" t="e">
        <f>ROUND(AF614-ABS(AG614)-ABS(AI614)-AF614*VLOOKUP(X614,折旧码!B:D,3,FALSE),2)</f>
        <v>#N/A</v>
      </c>
    </row>
    <row r="615" spans="1:62" x14ac:dyDescent="0.35">
      <c r="A615" s="3"/>
      <c r="B615" s="3"/>
      <c r="C615" s="3"/>
      <c r="D615" s="3"/>
      <c r="E615" s="3"/>
      <c r="F615" s="3"/>
      <c r="G615" s="3"/>
      <c r="H615" s="3"/>
      <c r="I615" s="8"/>
      <c r="J615" s="8"/>
      <c r="K615" s="8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8"/>
      <c r="AE615" s="8"/>
      <c r="AF615" s="3"/>
      <c r="AG615" s="3"/>
      <c r="AH615" s="3"/>
      <c r="AI615" s="3"/>
      <c r="AJ615" s="3"/>
      <c r="AK615" s="3"/>
      <c r="AL615" s="3"/>
      <c r="AM615" s="3"/>
      <c r="AN615" s="4" t="b">
        <f>COUNTIF(资产分类!B:B,以前年度!A615)=1</f>
        <v>0</v>
      </c>
      <c r="AO615" s="4" t="b">
        <f>COUNTIF(单位编码!C:C,H615)=1</f>
        <v>0</v>
      </c>
      <c r="AP615" s="4" t="e">
        <f t="shared" si="107"/>
        <v>#VALUE!</v>
      </c>
      <c r="AQ615" s="4" t="b">
        <f>COUNTIF(业务范围!B:B,以前年度!L615)=1</f>
        <v>0</v>
      </c>
      <c r="AR615" s="4" t="b">
        <f>COUNTIF(成本中心!B:B,以前年度!M615)=1</f>
        <v>0</v>
      </c>
      <c r="AS615" s="4" t="b">
        <f>COUNTIF(成本中心!B:B,以前年度!N615)=1</f>
        <v>0</v>
      </c>
      <c r="AT615" s="4" t="b">
        <f>COUNTIF(资产状态!B:B,Q615)=1</f>
        <v>0</v>
      </c>
      <c r="AU615" s="4" t="b">
        <f>COUNTIF(资产增加、减少方式!B:C,以前年度!R615)=1</f>
        <v>0</v>
      </c>
      <c r="AV615" s="4" t="b">
        <f t="shared" si="108"/>
        <v>1</v>
      </c>
      <c r="AW615" s="4" t="b">
        <f>COUNTIF(折旧码!B:B,以前年度!X615)=1</f>
        <v>0</v>
      </c>
      <c r="AX615" s="5" t="b">
        <f t="shared" si="99"/>
        <v>0</v>
      </c>
      <c r="AY615" s="59" t="e">
        <f>IF(((2015-LEFT(AD615,4))*12+12-MID(AD615,5,2)+1)/(Z615*12+AB615)&gt;1,AF615*(1-VLOOKUP(X615,折旧码!B:D,3,FALSE)),AF615*(1-VLOOKUP(X615,折旧码!B:D,3,FALSE))*((2015-LEFT(AD615,4))*12+12-MID(AD615,5,2)+1)/(Z615*12+AB615))</f>
        <v>#VALUE!</v>
      </c>
      <c r="AZ615" s="60" t="e">
        <f t="shared" si="100"/>
        <v>#VALUE!</v>
      </c>
      <c r="BA615" s="5" t="e">
        <f>IF(((2015-LEFT(AD615,4))*12+12-MID(AD615,5,2)+1)/(Z615*12+AB615)&gt;1,0, AF615*(1-VLOOKUP(X615,折旧码!B:D,3,FALSE))*(12/(Z615*12+AB615)))</f>
        <v>#VALUE!</v>
      </c>
      <c r="BB615" s="2" t="e">
        <f t="shared" si="101"/>
        <v>#VALUE!</v>
      </c>
      <c r="BC615" s="2">
        <f t="shared" si="102"/>
        <v>0</v>
      </c>
      <c r="BD615" s="2" t="e">
        <f t="shared" si="103"/>
        <v>#VALUE!</v>
      </c>
      <c r="BE615" s="4" t="e">
        <f t="shared" si="104"/>
        <v>#VALUE!</v>
      </c>
      <c r="BF615" s="56" t="e">
        <f t="shared" si="105"/>
        <v>#VALUE!</v>
      </c>
      <c r="BG615" s="56" t="e">
        <f>IF(BE615="否",0,AF615*(1-VLOOKUP(X615,折旧码!B:D,3,FALSE))/BC615)</f>
        <v>#VALUE!</v>
      </c>
      <c r="BH615" s="56" t="e">
        <f t="shared" si="106"/>
        <v>#VALUE!</v>
      </c>
      <c r="BI615" s="4" t="e">
        <f>IF(OR(BE615="否",BC615&lt;=BD615),ROUND(AF615-ABS(AG615)-ABS(AI615)-AF615*VLOOKUP(X615,折旧码!B:D,3,FALSE),2)=0,ROUND(AF615-ABS(AG615)-ABS(AI615)-AF615*VLOOKUP(X615,折旧码!B:D,3,FALSE),2)&lt;&gt;0)</f>
        <v>#VALUE!</v>
      </c>
      <c r="BJ615" s="4" t="e">
        <f>ROUND(AF615-ABS(AG615)-ABS(AI615)-AF615*VLOOKUP(X615,折旧码!B:D,3,FALSE),2)</f>
        <v>#N/A</v>
      </c>
    </row>
    <row r="616" spans="1:62" x14ac:dyDescent="0.35">
      <c r="A616" s="3"/>
      <c r="B616" s="3"/>
      <c r="C616" s="3"/>
      <c r="D616" s="3"/>
      <c r="E616" s="3"/>
      <c r="F616" s="3"/>
      <c r="G616" s="3"/>
      <c r="H616" s="3"/>
      <c r="I616" s="8"/>
      <c r="J616" s="8"/>
      <c r="K616" s="8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8"/>
      <c r="AE616" s="8"/>
      <c r="AF616" s="3"/>
      <c r="AG616" s="3"/>
      <c r="AH616" s="3"/>
      <c r="AI616" s="3"/>
      <c r="AJ616" s="3"/>
      <c r="AK616" s="3"/>
      <c r="AL616" s="3"/>
      <c r="AM616" s="3"/>
      <c r="AN616" s="4" t="b">
        <f>COUNTIF(资产分类!B:B,以前年度!A616)=1</f>
        <v>0</v>
      </c>
      <c r="AO616" s="4" t="b">
        <f>COUNTIF(单位编码!C:C,H616)=1</f>
        <v>0</v>
      </c>
      <c r="AP616" s="4" t="e">
        <f t="shared" si="107"/>
        <v>#VALUE!</v>
      </c>
      <c r="AQ616" s="4" t="b">
        <f>COUNTIF(业务范围!B:B,以前年度!L616)=1</f>
        <v>0</v>
      </c>
      <c r="AR616" s="4" t="b">
        <f>COUNTIF(成本中心!B:B,以前年度!M616)=1</f>
        <v>0</v>
      </c>
      <c r="AS616" s="4" t="b">
        <f>COUNTIF(成本中心!B:B,以前年度!N616)=1</f>
        <v>0</v>
      </c>
      <c r="AT616" s="4" t="b">
        <f>COUNTIF(资产状态!B:B,Q616)=1</f>
        <v>0</v>
      </c>
      <c r="AU616" s="4" t="b">
        <f>COUNTIF(资产增加、减少方式!B:C,以前年度!R616)=1</f>
        <v>0</v>
      </c>
      <c r="AV616" s="4" t="b">
        <f t="shared" si="108"/>
        <v>1</v>
      </c>
      <c r="AW616" s="4" t="b">
        <f>COUNTIF(折旧码!B:B,以前年度!X616)=1</f>
        <v>0</v>
      </c>
      <c r="AX616" s="5" t="b">
        <f t="shared" si="99"/>
        <v>0</v>
      </c>
      <c r="AY616" s="59" t="e">
        <f>IF(((2015-LEFT(AD616,4))*12+12-MID(AD616,5,2)+1)/(Z616*12+AB616)&gt;1,AF616*(1-VLOOKUP(X616,折旧码!B:D,3,FALSE)),AF616*(1-VLOOKUP(X616,折旧码!B:D,3,FALSE))*((2015-LEFT(AD616,4))*12+12-MID(AD616,5,2)+1)/(Z616*12+AB616))</f>
        <v>#VALUE!</v>
      </c>
      <c r="AZ616" s="60" t="e">
        <f t="shared" si="100"/>
        <v>#VALUE!</v>
      </c>
      <c r="BA616" s="5" t="e">
        <f>IF(((2015-LEFT(AD616,4))*12+12-MID(AD616,5,2)+1)/(Z616*12+AB616)&gt;1,0, AF616*(1-VLOOKUP(X616,折旧码!B:D,3,FALSE))*(12/(Z616*12+AB616)))</f>
        <v>#VALUE!</v>
      </c>
      <c r="BB616" s="2" t="e">
        <f t="shared" si="101"/>
        <v>#VALUE!</v>
      </c>
      <c r="BC616" s="2">
        <f t="shared" si="102"/>
        <v>0</v>
      </c>
      <c r="BD616" s="2" t="e">
        <f t="shared" si="103"/>
        <v>#VALUE!</v>
      </c>
      <c r="BE616" s="4" t="e">
        <f t="shared" si="104"/>
        <v>#VALUE!</v>
      </c>
      <c r="BF616" s="56" t="e">
        <f t="shared" si="105"/>
        <v>#VALUE!</v>
      </c>
      <c r="BG616" s="56" t="e">
        <f>IF(BE616="否",0,AF616*(1-VLOOKUP(X616,折旧码!B:D,3,FALSE))/BC616)</f>
        <v>#VALUE!</v>
      </c>
      <c r="BH616" s="56" t="e">
        <f t="shared" si="106"/>
        <v>#VALUE!</v>
      </c>
      <c r="BI616" s="4" t="e">
        <f>IF(OR(BE616="否",BC616&lt;=BD616),ROUND(AF616-ABS(AG616)-ABS(AI616)-AF616*VLOOKUP(X616,折旧码!B:D,3,FALSE),2)=0,ROUND(AF616-ABS(AG616)-ABS(AI616)-AF616*VLOOKUP(X616,折旧码!B:D,3,FALSE),2)&lt;&gt;0)</f>
        <v>#VALUE!</v>
      </c>
      <c r="BJ616" s="4" t="e">
        <f>ROUND(AF616-ABS(AG616)-ABS(AI616)-AF616*VLOOKUP(X616,折旧码!B:D,3,FALSE),2)</f>
        <v>#N/A</v>
      </c>
    </row>
    <row r="617" spans="1:62" x14ac:dyDescent="0.35">
      <c r="A617" s="3"/>
      <c r="B617" s="3"/>
      <c r="C617" s="3"/>
      <c r="D617" s="3"/>
      <c r="E617" s="3"/>
      <c r="F617" s="3"/>
      <c r="G617" s="3"/>
      <c r="H617" s="3"/>
      <c r="I617" s="8"/>
      <c r="J617" s="8"/>
      <c r="K617" s="8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8"/>
      <c r="AE617" s="8"/>
      <c r="AF617" s="3"/>
      <c r="AG617" s="3"/>
      <c r="AH617" s="3"/>
      <c r="AI617" s="3"/>
      <c r="AJ617" s="3"/>
      <c r="AK617" s="3"/>
      <c r="AL617" s="3"/>
      <c r="AM617" s="3"/>
      <c r="AN617" s="4" t="b">
        <f>COUNTIF(资产分类!B:B,以前年度!A617)=1</f>
        <v>0</v>
      </c>
      <c r="AO617" s="4" t="b">
        <f>COUNTIF(单位编码!C:C,H617)=1</f>
        <v>0</v>
      </c>
      <c r="AP617" s="4" t="e">
        <f t="shared" si="107"/>
        <v>#VALUE!</v>
      </c>
      <c r="AQ617" s="4" t="b">
        <f>COUNTIF(业务范围!B:B,以前年度!L617)=1</f>
        <v>0</v>
      </c>
      <c r="AR617" s="4" t="b">
        <f>COUNTIF(成本中心!B:B,以前年度!M617)=1</f>
        <v>0</v>
      </c>
      <c r="AS617" s="4" t="b">
        <f>COUNTIF(成本中心!B:B,以前年度!N617)=1</f>
        <v>0</v>
      </c>
      <c r="AT617" s="4" t="b">
        <f>COUNTIF(资产状态!B:B,Q617)=1</f>
        <v>0</v>
      </c>
      <c r="AU617" s="4" t="b">
        <f>COUNTIF(资产增加、减少方式!B:C,以前年度!R617)=1</f>
        <v>0</v>
      </c>
      <c r="AV617" s="4" t="b">
        <f t="shared" si="108"/>
        <v>1</v>
      </c>
      <c r="AW617" s="4" t="b">
        <f>COUNTIF(折旧码!B:B,以前年度!X617)=1</f>
        <v>0</v>
      </c>
      <c r="AX617" s="5" t="b">
        <f t="shared" si="99"/>
        <v>0</v>
      </c>
      <c r="AY617" s="59" t="e">
        <f>IF(((2015-LEFT(AD617,4))*12+12-MID(AD617,5,2)+1)/(Z617*12+AB617)&gt;1,AF617*(1-VLOOKUP(X617,折旧码!B:D,3,FALSE)),AF617*(1-VLOOKUP(X617,折旧码!B:D,3,FALSE))*((2015-LEFT(AD617,4))*12+12-MID(AD617,5,2)+1)/(Z617*12+AB617))</f>
        <v>#VALUE!</v>
      </c>
      <c r="AZ617" s="60" t="e">
        <f t="shared" si="100"/>
        <v>#VALUE!</v>
      </c>
      <c r="BA617" s="5" t="e">
        <f>IF(((2015-LEFT(AD617,4))*12+12-MID(AD617,5,2)+1)/(Z617*12+AB617)&gt;1,0, AF617*(1-VLOOKUP(X617,折旧码!B:D,3,FALSE))*(12/(Z617*12+AB617)))</f>
        <v>#VALUE!</v>
      </c>
      <c r="BB617" s="2" t="e">
        <f t="shared" si="101"/>
        <v>#VALUE!</v>
      </c>
      <c r="BC617" s="2">
        <f t="shared" si="102"/>
        <v>0</v>
      </c>
      <c r="BD617" s="2" t="e">
        <f t="shared" si="103"/>
        <v>#VALUE!</v>
      </c>
      <c r="BE617" s="4" t="e">
        <f t="shared" si="104"/>
        <v>#VALUE!</v>
      </c>
      <c r="BF617" s="56" t="e">
        <f t="shared" si="105"/>
        <v>#VALUE!</v>
      </c>
      <c r="BG617" s="56" t="e">
        <f>IF(BE617="否",0,AF617*(1-VLOOKUP(X617,折旧码!B:D,3,FALSE))/BC617)</f>
        <v>#VALUE!</v>
      </c>
      <c r="BH617" s="56" t="e">
        <f t="shared" si="106"/>
        <v>#VALUE!</v>
      </c>
      <c r="BI617" s="4" t="e">
        <f>IF(OR(BE617="否",BC617&lt;=BD617),ROUND(AF617-ABS(AG617)-ABS(AI617)-AF617*VLOOKUP(X617,折旧码!B:D,3,FALSE),2)=0,ROUND(AF617-ABS(AG617)-ABS(AI617)-AF617*VLOOKUP(X617,折旧码!B:D,3,FALSE),2)&lt;&gt;0)</f>
        <v>#VALUE!</v>
      </c>
      <c r="BJ617" s="4" t="e">
        <f>ROUND(AF617-ABS(AG617)-ABS(AI617)-AF617*VLOOKUP(X617,折旧码!B:D,3,FALSE),2)</f>
        <v>#N/A</v>
      </c>
    </row>
    <row r="618" spans="1:62" x14ac:dyDescent="0.35">
      <c r="A618" s="3"/>
      <c r="B618" s="3"/>
      <c r="C618" s="3"/>
      <c r="D618" s="3"/>
      <c r="E618" s="3"/>
      <c r="F618" s="3"/>
      <c r="G618" s="3"/>
      <c r="H618" s="3"/>
      <c r="I618" s="8"/>
      <c r="J618" s="8"/>
      <c r="K618" s="8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8"/>
      <c r="AE618" s="8"/>
      <c r="AF618" s="3"/>
      <c r="AG618" s="3"/>
      <c r="AH618" s="3"/>
      <c r="AI618" s="3"/>
      <c r="AJ618" s="3"/>
      <c r="AK618" s="3"/>
      <c r="AL618" s="3"/>
      <c r="AM618" s="3"/>
      <c r="AN618" s="4" t="b">
        <f>COUNTIF(资产分类!B:B,以前年度!A618)=1</f>
        <v>0</v>
      </c>
      <c r="AO618" s="4" t="b">
        <f>COUNTIF(单位编码!C:C,H618)=1</f>
        <v>0</v>
      </c>
      <c r="AP618" s="4" t="e">
        <f t="shared" si="107"/>
        <v>#VALUE!</v>
      </c>
      <c r="AQ618" s="4" t="b">
        <f>COUNTIF(业务范围!B:B,以前年度!L618)=1</f>
        <v>0</v>
      </c>
      <c r="AR618" s="4" t="b">
        <f>COUNTIF(成本中心!B:B,以前年度!M618)=1</f>
        <v>0</v>
      </c>
      <c r="AS618" s="4" t="b">
        <f>COUNTIF(成本中心!B:B,以前年度!N618)=1</f>
        <v>0</v>
      </c>
      <c r="AT618" s="4" t="b">
        <f>COUNTIF(资产状态!B:B,Q618)=1</f>
        <v>0</v>
      </c>
      <c r="AU618" s="4" t="b">
        <f>COUNTIF(资产增加、减少方式!B:C,以前年度!R618)=1</f>
        <v>0</v>
      </c>
      <c r="AV618" s="4" t="b">
        <f t="shared" si="108"/>
        <v>1</v>
      </c>
      <c r="AW618" s="4" t="b">
        <f>COUNTIF(折旧码!B:B,以前年度!X618)=1</f>
        <v>0</v>
      </c>
      <c r="AX618" s="5" t="b">
        <f t="shared" si="99"/>
        <v>0</v>
      </c>
      <c r="AY618" s="59" t="e">
        <f>IF(((2015-LEFT(AD618,4))*12+12-MID(AD618,5,2)+1)/(Z618*12+AB618)&gt;1,AF618*(1-VLOOKUP(X618,折旧码!B:D,3,FALSE)),AF618*(1-VLOOKUP(X618,折旧码!B:D,3,FALSE))*((2015-LEFT(AD618,4))*12+12-MID(AD618,5,2)+1)/(Z618*12+AB618))</f>
        <v>#VALUE!</v>
      </c>
      <c r="AZ618" s="60" t="e">
        <f t="shared" si="100"/>
        <v>#VALUE!</v>
      </c>
      <c r="BA618" s="5" t="e">
        <f>IF(((2015-LEFT(AD618,4))*12+12-MID(AD618,5,2)+1)/(Z618*12+AB618)&gt;1,0, AF618*(1-VLOOKUP(X618,折旧码!B:D,3,FALSE))*(12/(Z618*12+AB618)))</f>
        <v>#VALUE!</v>
      </c>
      <c r="BB618" s="2" t="e">
        <f t="shared" si="101"/>
        <v>#VALUE!</v>
      </c>
      <c r="BC618" s="2">
        <f t="shared" si="102"/>
        <v>0</v>
      </c>
      <c r="BD618" s="2" t="e">
        <f t="shared" si="103"/>
        <v>#VALUE!</v>
      </c>
      <c r="BE618" s="4" t="e">
        <f t="shared" si="104"/>
        <v>#VALUE!</v>
      </c>
      <c r="BF618" s="56" t="e">
        <f t="shared" si="105"/>
        <v>#VALUE!</v>
      </c>
      <c r="BG618" s="56" t="e">
        <f>IF(BE618="否",0,AF618*(1-VLOOKUP(X618,折旧码!B:D,3,FALSE))/BC618)</f>
        <v>#VALUE!</v>
      </c>
      <c r="BH618" s="56" t="e">
        <f t="shared" si="106"/>
        <v>#VALUE!</v>
      </c>
      <c r="BI618" s="4" t="e">
        <f>IF(OR(BE618="否",BC618&lt;=BD618),ROUND(AF618-ABS(AG618)-ABS(AI618)-AF618*VLOOKUP(X618,折旧码!B:D,3,FALSE),2)=0,ROUND(AF618-ABS(AG618)-ABS(AI618)-AF618*VLOOKUP(X618,折旧码!B:D,3,FALSE),2)&lt;&gt;0)</f>
        <v>#VALUE!</v>
      </c>
      <c r="BJ618" s="4" t="e">
        <f>ROUND(AF618-ABS(AG618)-ABS(AI618)-AF618*VLOOKUP(X618,折旧码!B:D,3,FALSE),2)</f>
        <v>#N/A</v>
      </c>
    </row>
    <row r="619" spans="1:62" x14ac:dyDescent="0.35">
      <c r="A619" s="3"/>
      <c r="B619" s="3"/>
      <c r="C619" s="3"/>
      <c r="D619" s="3"/>
      <c r="E619" s="3"/>
      <c r="F619" s="3"/>
      <c r="G619" s="3"/>
      <c r="H619" s="3"/>
      <c r="I619" s="8"/>
      <c r="J619" s="8"/>
      <c r="K619" s="8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8"/>
      <c r="AE619" s="8"/>
      <c r="AF619" s="3"/>
      <c r="AG619" s="3"/>
      <c r="AH619" s="3"/>
      <c r="AI619" s="3"/>
      <c r="AJ619" s="3"/>
      <c r="AK619" s="3"/>
      <c r="AL619" s="3"/>
      <c r="AM619" s="3"/>
      <c r="AN619" s="4" t="b">
        <f>COUNTIF(资产分类!B:B,以前年度!A619)=1</f>
        <v>0</v>
      </c>
      <c r="AO619" s="4" t="b">
        <f>COUNTIF(单位编码!C:C,H619)=1</f>
        <v>0</v>
      </c>
      <c r="AP619" s="4" t="e">
        <f t="shared" si="107"/>
        <v>#VALUE!</v>
      </c>
      <c r="AQ619" s="4" t="b">
        <f>COUNTIF(业务范围!B:B,以前年度!L619)=1</f>
        <v>0</v>
      </c>
      <c r="AR619" s="4" t="b">
        <f>COUNTIF(成本中心!B:B,以前年度!M619)=1</f>
        <v>0</v>
      </c>
      <c r="AS619" s="4" t="b">
        <f>COUNTIF(成本中心!B:B,以前年度!N619)=1</f>
        <v>0</v>
      </c>
      <c r="AT619" s="4" t="b">
        <f>COUNTIF(资产状态!B:B,Q619)=1</f>
        <v>0</v>
      </c>
      <c r="AU619" s="4" t="b">
        <f>COUNTIF(资产增加、减少方式!B:C,以前年度!R619)=1</f>
        <v>0</v>
      </c>
      <c r="AV619" s="4" t="b">
        <f t="shared" si="108"/>
        <v>1</v>
      </c>
      <c r="AW619" s="4" t="b">
        <f>COUNTIF(折旧码!B:B,以前年度!X619)=1</f>
        <v>0</v>
      </c>
      <c r="AX619" s="5" t="b">
        <f t="shared" si="99"/>
        <v>0</v>
      </c>
      <c r="AY619" s="59" t="e">
        <f>IF(((2015-LEFT(AD619,4))*12+12-MID(AD619,5,2)+1)/(Z619*12+AB619)&gt;1,AF619*(1-VLOOKUP(X619,折旧码!B:D,3,FALSE)),AF619*(1-VLOOKUP(X619,折旧码!B:D,3,FALSE))*((2015-LEFT(AD619,4))*12+12-MID(AD619,5,2)+1)/(Z619*12+AB619))</f>
        <v>#VALUE!</v>
      </c>
      <c r="AZ619" s="60" t="e">
        <f t="shared" si="100"/>
        <v>#VALUE!</v>
      </c>
      <c r="BA619" s="5" t="e">
        <f>IF(((2015-LEFT(AD619,4))*12+12-MID(AD619,5,2)+1)/(Z619*12+AB619)&gt;1,0, AF619*(1-VLOOKUP(X619,折旧码!B:D,3,FALSE))*(12/(Z619*12+AB619)))</f>
        <v>#VALUE!</v>
      </c>
      <c r="BB619" s="2" t="e">
        <f t="shared" si="101"/>
        <v>#VALUE!</v>
      </c>
      <c r="BC619" s="2">
        <f t="shared" si="102"/>
        <v>0</v>
      </c>
      <c r="BD619" s="2" t="e">
        <f t="shared" si="103"/>
        <v>#VALUE!</v>
      </c>
      <c r="BE619" s="4" t="e">
        <f t="shared" si="104"/>
        <v>#VALUE!</v>
      </c>
      <c r="BF619" s="56" t="e">
        <f t="shared" si="105"/>
        <v>#VALUE!</v>
      </c>
      <c r="BG619" s="56" t="e">
        <f>IF(BE619="否",0,AF619*(1-VLOOKUP(X619,折旧码!B:D,3,FALSE))/BC619)</f>
        <v>#VALUE!</v>
      </c>
      <c r="BH619" s="56" t="e">
        <f t="shared" si="106"/>
        <v>#VALUE!</v>
      </c>
      <c r="BI619" s="4" t="e">
        <f>IF(OR(BE619="否",BC619&lt;=BD619),ROUND(AF619-ABS(AG619)-ABS(AI619)-AF619*VLOOKUP(X619,折旧码!B:D,3,FALSE),2)=0,ROUND(AF619-ABS(AG619)-ABS(AI619)-AF619*VLOOKUP(X619,折旧码!B:D,3,FALSE),2)&lt;&gt;0)</f>
        <v>#VALUE!</v>
      </c>
      <c r="BJ619" s="4" t="e">
        <f>ROUND(AF619-ABS(AG619)-ABS(AI619)-AF619*VLOOKUP(X619,折旧码!B:D,3,FALSE),2)</f>
        <v>#N/A</v>
      </c>
    </row>
    <row r="620" spans="1:62" x14ac:dyDescent="0.35">
      <c r="A620" s="3"/>
      <c r="B620" s="3"/>
      <c r="C620" s="3"/>
      <c r="D620" s="3"/>
      <c r="E620" s="3"/>
      <c r="F620" s="3"/>
      <c r="G620" s="3"/>
      <c r="H620" s="3"/>
      <c r="I620" s="8"/>
      <c r="J620" s="8"/>
      <c r="K620" s="8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8"/>
      <c r="AE620" s="8"/>
      <c r="AF620" s="3"/>
      <c r="AG620" s="3"/>
      <c r="AH620" s="3"/>
      <c r="AI620" s="3"/>
      <c r="AJ620" s="3"/>
      <c r="AK620" s="3"/>
      <c r="AL620" s="3"/>
      <c r="AM620" s="3"/>
      <c r="AN620" s="4" t="b">
        <f>COUNTIF(资产分类!B:B,以前年度!A620)=1</f>
        <v>0</v>
      </c>
      <c r="AO620" s="4" t="b">
        <f>COUNTIF(单位编码!C:C,H620)=1</f>
        <v>0</v>
      </c>
      <c r="AP620" s="4" t="e">
        <f t="shared" si="107"/>
        <v>#VALUE!</v>
      </c>
      <c r="AQ620" s="4" t="b">
        <f>COUNTIF(业务范围!B:B,以前年度!L620)=1</f>
        <v>0</v>
      </c>
      <c r="AR620" s="4" t="b">
        <f>COUNTIF(成本中心!B:B,以前年度!M620)=1</f>
        <v>0</v>
      </c>
      <c r="AS620" s="4" t="b">
        <f>COUNTIF(成本中心!B:B,以前年度!N620)=1</f>
        <v>0</v>
      </c>
      <c r="AT620" s="4" t="b">
        <f>COUNTIF(资产状态!B:B,Q620)=1</f>
        <v>0</v>
      </c>
      <c r="AU620" s="4" t="b">
        <f>COUNTIF(资产增加、减少方式!B:C,以前年度!R620)=1</f>
        <v>0</v>
      </c>
      <c r="AV620" s="4" t="b">
        <f t="shared" si="108"/>
        <v>1</v>
      </c>
      <c r="AW620" s="4" t="b">
        <f>COUNTIF(折旧码!B:B,以前年度!X620)=1</f>
        <v>0</v>
      </c>
      <c r="AX620" s="5" t="b">
        <f t="shared" si="99"/>
        <v>0</v>
      </c>
      <c r="AY620" s="59" t="e">
        <f>IF(((2015-LEFT(AD620,4))*12+12-MID(AD620,5,2)+1)/(Z620*12+AB620)&gt;1,AF620*(1-VLOOKUP(X620,折旧码!B:D,3,FALSE)),AF620*(1-VLOOKUP(X620,折旧码!B:D,3,FALSE))*((2015-LEFT(AD620,4))*12+12-MID(AD620,5,2)+1)/(Z620*12+AB620))</f>
        <v>#VALUE!</v>
      </c>
      <c r="AZ620" s="60" t="e">
        <f t="shared" si="100"/>
        <v>#VALUE!</v>
      </c>
      <c r="BA620" s="5" t="e">
        <f>IF(((2015-LEFT(AD620,4))*12+12-MID(AD620,5,2)+1)/(Z620*12+AB620)&gt;1,0, AF620*(1-VLOOKUP(X620,折旧码!B:D,3,FALSE))*(12/(Z620*12+AB620)))</f>
        <v>#VALUE!</v>
      </c>
      <c r="BB620" s="2" t="e">
        <f t="shared" si="101"/>
        <v>#VALUE!</v>
      </c>
      <c r="BC620" s="2">
        <f t="shared" si="102"/>
        <v>0</v>
      </c>
      <c r="BD620" s="2" t="e">
        <f t="shared" si="103"/>
        <v>#VALUE!</v>
      </c>
      <c r="BE620" s="4" t="e">
        <f t="shared" si="104"/>
        <v>#VALUE!</v>
      </c>
      <c r="BF620" s="56" t="e">
        <f t="shared" si="105"/>
        <v>#VALUE!</v>
      </c>
      <c r="BG620" s="56" t="e">
        <f>IF(BE620="否",0,AF620*(1-VLOOKUP(X620,折旧码!B:D,3,FALSE))/BC620)</f>
        <v>#VALUE!</v>
      </c>
      <c r="BH620" s="56" t="e">
        <f t="shared" si="106"/>
        <v>#VALUE!</v>
      </c>
      <c r="BI620" s="4" t="e">
        <f>IF(OR(BE620="否",BC620&lt;=BD620),ROUND(AF620-ABS(AG620)-ABS(AI620)-AF620*VLOOKUP(X620,折旧码!B:D,3,FALSE),2)=0,ROUND(AF620-ABS(AG620)-ABS(AI620)-AF620*VLOOKUP(X620,折旧码!B:D,3,FALSE),2)&lt;&gt;0)</f>
        <v>#VALUE!</v>
      </c>
      <c r="BJ620" s="4" t="e">
        <f>ROUND(AF620-ABS(AG620)-ABS(AI620)-AF620*VLOOKUP(X620,折旧码!B:D,3,FALSE),2)</f>
        <v>#N/A</v>
      </c>
    </row>
    <row r="621" spans="1:62" x14ac:dyDescent="0.35">
      <c r="A621" s="3"/>
      <c r="B621" s="3"/>
      <c r="C621" s="3"/>
      <c r="D621" s="3"/>
      <c r="E621" s="3"/>
      <c r="F621" s="3"/>
      <c r="G621" s="3"/>
      <c r="H621" s="3"/>
      <c r="I621" s="8"/>
      <c r="J621" s="8"/>
      <c r="K621" s="8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8"/>
      <c r="AE621" s="8"/>
      <c r="AF621" s="3"/>
      <c r="AG621" s="3"/>
      <c r="AH621" s="3"/>
      <c r="AI621" s="3"/>
      <c r="AJ621" s="3"/>
      <c r="AK621" s="3"/>
      <c r="AL621" s="3"/>
      <c r="AM621" s="3"/>
      <c r="AN621" s="4" t="b">
        <f>COUNTIF(资产分类!B:B,以前年度!A621)=1</f>
        <v>0</v>
      </c>
      <c r="AO621" s="4" t="b">
        <f>COUNTIF(单位编码!C:C,H621)=1</f>
        <v>0</v>
      </c>
      <c r="AP621" s="4" t="e">
        <f t="shared" si="107"/>
        <v>#VALUE!</v>
      </c>
      <c r="AQ621" s="4" t="b">
        <f>COUNTIF(业务范围!B:B,以前年度!L621)=1</f>
        <v>0</v>
      </c>
      <c r="AR621" s="4" t="b">
        <f>COUNTIF(成本中心!B:B,以前年度!M621)=1</f>
        <v>0</v>
      </c>
      <c r="AS621" s="4" t="b">
        <f>COUNTIF(成本中心!B:B,以前年度!N621)=1</f>
        <v>0</v>
      </c>
      <c r="AT621" s="4" t="b">
        <f>COUNTIF(资产状态!B:B,Q621)=1</f>
        <v>0</v>
      </c>
      <c r="AU621" s="4" t="b">
        <f>COUNTIF(资产增加、减少方式!B:C,以前年度!R621)=1</f>
        <v>0</v>
      </c>
      <c r="AV621" s="4" t="b">
        <f t="shared" si="108"/>
        <v>1</v>
      </c>
      <c r="AW621" s="4" t="b">
        <f>COUNTIF(折旧码!B:B,以前年度!X621)=1</f>
        <v>0</v>
      </c>
      <c r="AX621" s="5" t="b">
        <f t="shared" si="99"/>
        <v>0</v>
      </c>
      <c r="AY621" s="59" t="e">
        <f>IF(((2015-LEFT(AD621,4))*12+12-MID(AD621,5,2)+1)/(Z621*12+AB621)&gt;1,AF621*(1-VLOOKUP(X621,折旧码!B:D,3,FALSE)),AF621*(1-VLOOKUP(X621,折旧码!B:D,3,FALSE))*((2015-LEFT(AD621,4))*12+12-MID(AD621,5,2)+1)/(Z621*12+AB621))</f>
        <v>#VALUE!</v>
      </c>
      <c r="AZ621" s="60" t="e">
        <f t="shared" si="100"/>
        <v>#VALUE!</v>
      </c>
      <c r="BA621" s="5" t="e">
        <f>IF(((2015-LEFT(AD621,4))*12+12-MID(AD621,5,2)+1)/(Z621*12+AB621)&gt;1,0, AF621*(1-VLOOKUP(X621,折旧码!B:D,3,FALSE))*(12/(Z621*12+AB621)))</f>
        <v>#VALUE!</v>
      </c>
      <c r="BB621" s="2" t="e">
        <f t="shared" si="101"/>
        <v>#VALUE!</v>
      </c>
      <c r="BC621" s="2">
        <f t="shared" si="102"/>
        <v>0</v>
      </c>
      <c r="BD621" s="2" t="e">
        <f t="shared" si="103"/>
        <v>#VALUE!</v>
      </c>
      <c r="BE621" s="4" t="e">
        <f t="shared" si="104"/>
        <v>#VALUE!</v>
      </c>
      <c r="BF621" s="56" t="e">
        <f t="shared" si="105"/>
        <v>#VALUE!</v>
      </c>
      <c r="BG621" s="56" t="e">
        <f>IF(BE621="否",0,AF621*(1-VLOOKUP(X621,折旧码!B:D,3,FALSE))/BC621)</f>
        <v>#VALUE!</v>
      </c>
      <c r="BH621" s="56" t="e">
        <f t="shared" si="106"/>
        <v>#VALUE!</v>
      </c>
      <c r="BI621" s="4" t="e">
        <f>IF(OR(BE621="否",BC621&lt;=BD621),ROUND(AF621-ABS(AG621)-ABS(AI621)-AF621*VLOOKUP(X621,折旧码!B:D,3,FALSE),2)=0,ROUND(AF621-ABS(AG621)-ABS(AI621)-AF621*VLOOKUP(X621,折旧码!B:D,3,FALSE),2)&lt;&gt;0)</f>
        <v>#VALUE!</v>
      </c>
      <c r="BJ621" s="4" t="e">
        <f>ROUND(AF621-ABS(AG621)-ABS(AI621)-AF621*VLOOKUP(X621,折旧码!B:D,3,FALSE),2)</f>
        <v>#N/A</v>
      </c>
    </row>
    <row r="622" spans="1:62" x14ac:dyDescent="0.35">
      <c r="A622" s="3"/>
      <c r="B622" s="3"/>
      <c r="C622" s="3"/>
      <c r="D622" s="3"/>
      <c r="E622" s="3"/>
      <c r="F622" s="3"/>
      <c r="G622" s="3"/>
      <c r="H622" s="3"/>
      <c r="I622" s="8"/>
      <c r="J622" s="8"/>
      <c r="K622" s="8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8"/>
      <c r="AE622" s="8"/>
      <c r="AF622" s="3"/>
      <c r="AG622" s="3"/>
      <c r="AH622" s="3"/>
      <c r="AI622" s="3"/>
      <c r="AJ622" s="3"/>
      <c r="AK622" s="3"/>
      <c r="AL622" s="3"/>
      <c r="AM622" s="3"/>
      <c r="AN622" s="4" t="b">
        <f>COUNTIF(资产分类!B:B,以前年度!A622)=1</f>
        <v>0</v>
      </c>
      <c r="AO622" s="4" t="b">
        <f>COUNTIF(单位编码!C:C,H622)=1</f>
        <v>0</v>
      </c>
      <c r="AP622" s="4" t="e">
        <f t="shared" si="107"/>
        <v>#VALUE!</v>
      </c>
      <c r="AQ622" s="4" t="b">
        <f>COUNTIF(业务范围!B:B,以前年度!L622)=1</f>
        <v>0</v>
      </c>
      <c r="AR622" s="4" t="b">
        <f>COUNTIF(成本中心!B:B,以前年度!M622)=1</f>
        <v>0</v>
      </c>
      <c r="AS622" s="4" t="b">
        <f>COUNTIF(成本中心!B:B,以前年度!N622)=1</f>
        <v>0</v>
      </c>
      <c r="AT622" s="4" t="b">
        <f>COUNTIF(资产状态!B:B,Q622)=1</f>
        <v>0</v>
      </c>
      <c r="AU622" s="4" t="b">
        <f>COUNTIF(资产增加、减少方式!B:C,以前年度!R622)=1</f>
        <v>0</v>
      </c>
      <c r="AV622" s="4" t="b">
        <f t="shared" si="108"/>
        <v>1</v>
      </c>
      <c r="AW622" s="4" t="b">
        <f>COUNTIF(折旧码!B:B,以前年度!X622)=1</f>
        <v>0</v>
      </c>
      <c r="AX622" s="5" t="b">
        <f t="shared" si="99"/>
        <v>0</v>
      </c>
      <c r="AY622" s="59" t="e">
        <f>IF(((2015-LEFT(AD622,4))*12+12-MID(AD622,5,2)+1)/(Z622*12+AB622)&gt;1,AF622*(1-VLOOKUP(X622,折旧码!B:D,3,FALSE)),AF622*(1-VLOOKUP(X622,折旧码!B:D,3,FALSE))*((2015-LEFT(AD622,4))*12+12-MID(AD622,5,2)+1)/(Z622*12+AB622))</f>
        <v>#VALUE!</v>
      </c>
      <c r="AZ622" s="60" t="e">
        <f t="shared" si="100"/>
        <v>#VALUE!</v>
      </c>
      <c r="BA622" s="5" t="e">
        <f>IF(((2015-LEFT(AD622,4))*12+12-MID(AD622,5,2)+1)/(Z622*12+AB622)&gt;1,0, AF622*(1-VLOOKUP(X622,折旧码!B:D,3,FALSE))*(12/(Z622*12+AB622)))</f>
        <v>#VALUE!</v>
      </c>
      <c r="BB622" s="2" t="e">
        <f t="shared" si="101"/>
        <v>#VALUE!</v>
      </c>
      <c r="BC622" s="2">
        <f t="shared" si="102"/>
        <v>0</v>
      </c>
      <c r="BD622" s="2" t="e">
        <f t="shared" si="103"/>
        <v>#VALUE!</v>
      </c>
      <c r="BE622" s="4" t="e">
        <f t="shared" si="104"/>
        <v>#VALUE!</v>
      </c>
      <c r="BF622" s="56" t="e">
        <f t="shared" si="105"/>
        <v>#VALUE!</v>
      </c>
      <c r="BG622" s="56" t="e">
        <f>IF(BE622="否",0,AF622*(1-VLOOKUP(X622,折旧码!B:D,3,FALSE))/BC622)</f>
        <v>#VALUE!</v>
      </c>
      <c r="BH622" s="56" t="e">
        <f t="shared" si="106"/>
        <v>#VALUE!</v>
      </c>
      <c r="BI622" s="4" t="e">
        <f>IF(OR(BE622="否",BC622&lt;=BD622),ROUND(AF622-ABS(AG622)-ABS(AI622)-AF622*VLOOKUP(X622,折旧码!B:D,3,FALSE),2)=0,ROUND(AF622-ABS(AG622)-ABS(AI622)-AF622*VLOOKUP(X622,折旧码!B:D,3,FALSE),2)&lt;&gt;0)</f>
        <v>#VALUE!</v>
      </c>
      <c r="BJ622" s="4" t="e">
        <f>ROUND(AF622-ABS(AG622)-ABS(AI622)-AF622*VLOOKUP(X622,折旧码!B:D,3,FALSE),2)</f>
        <v>#N/A</v>
      </c>
    </row>
    <row r="623" spans="1:62" x14ac:dyDescent="0.35">
      <c r="A623" s="3"/>
      <c r="B623" s="3"/>
      <c r="C623" s="3"/>
      <c r="D623" s="3"/>
      <c r="E623" s="3"/>
      <c r="F623" s="3"/>
      <c r="G623" s="3"/>
      <c r="H623" s="3"/>
      <c r="I623" s="8"/>
      <c r="J623" s="8"/>
      <c r="K623" s="8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8"/>
      <c r="AE623" s="8"/>
      <c r="AF623" s="3"/>
      <c r="AG623" s="3"/>
      <c r="AH623" s="3"/>
      <c r="AI623" s="3"/>
      <c r="AJ623" s="3"/>
      <c r="AK623" s="3"/>
      <c r="AL623" s="3"/>
      <c r="AM623" s="3"/>
      <c r="AN623" s="4" t="b">
        <f>COUNTIF(资产分类!B:B,以前年度!A623)=1</f>
        <v>0</v>
      </c>
      <c r="AO623" s="4" t="b">
        <f>COUNTIF(单位编码!C:C,H623)=1</f>
        <v>0</v>
      </c>
      <c r="AP623" s="4" t="e">
        <f t="shared" si="107"/>
        <v>#VALUE!</v>
      </c>
      <c r="AQ623" s="4" t="b">
        <f>COUNTIF(业务范围!B:B,以前年度!L623)=1</f>
        <v>0</v>
      </c>
      <c r="AR623" s="4" t="b">
        <f>COUNTIF(成本中心!B:B,以前年度!M623)=1</f>
        <v>0</v>
      </c>
      <c r="AS623" s="4" t="b">
        <f>COUNTIF(成本中心!B:B,以前年度!N623)=1</f>
        <v>0</v>
      </c>
      <c r="AT623" s="4" t="b">
        <f>COUNTIF(资产状态!B:B,Q623)=1</f>
        <v>0</v>
      </c>
      <c r="AU623" s="4" t="b">
        <f>COUNTIF(资产增加、减少方式!B:C,以前年度!R623)=1</f>
        <v>0</v>
      </c>
      <c r="AV623" s="4" t="b">
        <f t="shared" si="108"/>
        <v>1</v>
      </c>
      <c r="AW623" s="4" t="b">
        <f>COUNTIF(折旧码!B:B,以前年度!X623)=1</f>
        <v>0</v>
      </c>
      <c r="AX623" s="5" t="b">
        <f t="shared" si="99"/>
        <v>0</v>
      </c>
      <c r="AY623" s="59" t="e">
        <f>IF(((2015-LEFT(AD623,4))*12+12-MID(AD623,5,2)+1)/(Z623*12+AB623)&gt;1,AF623*(1-VLOOKUP(X623,折旧码!B:D,3,FALSE)),AF623*(1-VLOOKUP(X623,折旧码!B:D,3,FALSE))*((2015-LEFT(AD623,4))*12+12-MID(AD623,5,2)+1)/(Z623*12+AB623))</f>
        <v>#VALUE!</v>
      </c>
      <c r="AZ623" s="60" t="e">
        <f t="shared" si="100"/>
        <v>#VALUE!</v>
      </c>
      <c r="BA623" s="5" t="e">
        <f>IF(((2015-LEFT(AD623,4))*12+12-MID(AD623,5,2)+1)/(Z623*12+AB623)&gt;1,0, AF623*(1-VLOOKUP(X623,折旧码!B:D,3,FALSE))*(12/(Z623*12+AB623)))</f>
        <v>#VALUE!</v>
      </c>
      <c r="BB623" s="2" t="e">
        <f t="shared" si="101"/>
        <v>#VALUE!</v>
      </c>
      <c r="BC623" s="2">
        <f t="shared" si="102"/>
        <v>0</v>
      </c>
      <c r="BD623" s="2" t="e">
        <f t="shared" si="103"/>
        <v>#VALUE!</v>
      </c>
      <c r="BE623" s="4" t="e">
        <f t="shared" si="104"/>
        <v>#VALUE!</v>
      </c>
      <c r="BF623" s="56" t="e">
        <f t="shared" si="105"/>
        <v>#VALUE!</v>
      </c>
      <c r="BG623" s="56" t="e">
        <f>IF(BE623="否",0,AF623*(1-VLOOKUP(X623,折旧码!B:D,3,FALSE))/BC623)</f>
        <v>#VALUE!</v>
      </c>
      <c r="BH623" s="56" t="e">
        <f t="shared" si="106"/>
        <v>#VALUE!</v>
      </c>
      <c r="BI623" s="4" t="e">
        <f>IF(OR(BE623="否",BC623&lt;=BD623),ROUND(AF623-ABS(AG623)-ABS(AI623)-AF623*VLOOKUP(X623,折旧码!B:D,3,FALSE),2)=0,ROUND(AF623-ABS(AG623)-ABS(AI623)-AF623*VLOOKUP(X623,折旧码!B:D,3,FALSE),2)&lt;&gt;0)</f>
        <v>#VALUE!</v>
      </c>
      <c r="BJ623" s="4" t="e">
        <f>ROUND(AF623-ABS(AG623)-ABS(AI623)-AF623*VLOOKUP(X623,折旧码!B:D,3,FALSE),2)</f>
        <v>#N/A</v>
      </c>
    </row>
    <row r="624" spans="1:62" x14ac:dyDescent="0.35">
      <c r="A624" s="3"/>
      <c r="B624" s="3"/>
      <c r="C624" s="3"/>
      <c r="D624" s="3"/>
      <c r="E624" s="3"/>
      <c r="F624" s="3"/>
      <c r="G624" s="3"/>
      <c r="H624" s="3"/>
      <c r="I624" s="8"/>
      <c r="J624" s="8"/>
      <c r="K624" s="8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8"/>
      <c r="AE624" s="8"/>
      <c r="AF624" s="3"/>
      <c r="AG624" s="3"/>
      <c r="AH624" s="3"/>
      <c r="AI624" s="3"/>
      <c r="AJ624" s="3"/>
      <c r="AK624" s="3"/>
      <c r="AL624" s="3"/>
      <c r="AM624" s="3"/>
      <c r="AN624" s="4" t="b">
        <f>COUNTIF(资产分类!B:B,以前年度!A624)=1</f>
        <v>0</v>
      </c>
      <c r="AO624" s="4" t="b">
        <f>COUNTIF(单位编码!C:C,H624)=1</f>
        <v>0</v>
      </c>
      <c r="AP624" s="4" t="e">
        <f t="shared" si="107"/>
        <v>#VALUE!</v>
      </c>
      <c r="AQ624" s="4" t="b">
        <f>COUNTIF(业务范围!B:B,以前年度!L624)=1</f>
        <v>0</v>
      </c>
      <c r="AR624" s="4" t="b">
        <f>COUNTIF(成本中心!B:B,以前年度!M624)=1</f>
        <v>0</v>
      </c>
      <c r="AS624" s="4" t="b">
        <f>COUNTIF(成本中心!B:B,以前年度!N624)=1</f>
        <v>0</v>
      </c>
      <c r="AT624" s="4" t="b">
        <f>COUNTIF(资产状态!B:B,Q624)=1</f>
        <v>0</v>
      </c>
      <c r="AU624" s="4" t="b">
        <f>COUNTIF(资产增加、减少方式!B:C,以前年度!R624)=1</f>
        <v>0</v>
      </c>
      <c r="AV624" s="4" t="b">
        <f t="shared" si="108"/>
        <v>1</v>
      </c>
      <c r="AW624" s="4" t="b">
        <f>COUNTIF(折旧码!B:B,以前年度!X624)=1</f>
        <v>0</v>
      </c>
      <c r="AX624" s="5" t="b">
        <f t="shared" si="99"/>
        <v>0</v>
      </c>
      <c r="AY624" s="59" t="e">
        <f>IF(((2015-LEFT(AD624,4))*12+12-MID(AD624,5,2)+1)/(Z624*12+AB624)&gt;1,AF624*(1-VLOOKUP(X624,折旧码!B:D,3,FALSE)),AF624*(1-VLOOKUP(X624,折旧码!B:D,3,FALSE))*((2015-LEFT(AD624,4))*12+12-MID(AD624,5,2)+1)/(Z624*12+AB624))</f>
        <v>#VALUE!</v>
      </c>
      <c r="AZ624" s="60" t="e">
        <f t="shared" si="100"/>
        <v>#VALUE!</v>
      </c>
      <c r="BA624" s="5" t="e">
        <f>IF(((2015-LEFT(AD624,4))*12+12-MID(AD624,5,2)+1)/(Z624*12+AB624)&gt;1,0, AF624*(1-VLOOKUP(X624,折旧码!B:D,3,FALSE))*(12/(Z624*12+AB624)))</f>
        <v>#VALUE!</v>
      </c>
      <c r="BB624" s="2" t="e">
        <f t="shared" si="101"/>
        <v>#VALUE!</v>
      </c>
      <c r="BC624" s="2">
        <f t="shared" si="102"/>
        <v>0</v>
      </c>
      <c r="BD624" s="2" t="e">
        <f t="shared" si="103"/>
        <v>#VALUE!</v>
      </c>
      <c r="BE624" s="4" t="e">
        <f t="shared" si="104"/>
        <v>#VALUE!</v>
      </c>
      <c r="BF624" s="56" t="e">
        <f t="shared" si="105"/>
        <v>#VALUE!</v>
      </c>
      <c r="BG624" s="56" t="e">
        <f>IF(BE624="否",0,AF624*(1-VLOOKUP(X624,折旧码!B:D,3,FALSE))/BC624)</f>
        <v>#VALUE!</v>
      </c>
      <c r="BH624" s="56" t="e">
        <f t="shared" si="106"/>
        <v>#VALUE!</v>
      </c>
      <c r="BI624" s="4" t="e">
        <f>IF(OR(BE624="否",BC624&lt;=BD624),ROUND(AF624-ABS(AG624)-ABS(AI624)-AF624*VLOOKUP(X624,折旧码!B:D,3,FALSE),2)=0,ROUND(AF624-ABS(AG624)-ABS(AI624)-AF624*VLOOKUP(X624,折旧码!B:D,3,FALSE),2)&lt;&gt;0)</f>
        <v>#VALUE!</v>
      </c>
      <c r="BJ624" s="4" t="e">
        <f>ROUND(AF624-ABS(AG624)-ABS(AI624)-AF624*VLOOKUP(X624,折旧码!B:D,3,FALSE),2)</f>
        <v>#N/A</v>
      </c>
    </row>
    <row r="625" spans="1:62" x14ac:dyDescent="0.35">
      <c r="A625" s="3"/>
      <c r="B625" s="3"/>
      <c r="C625" s="3"/>
      <c r="D625" s="3"/>
      <c r="E625" s="3"/>
      <c r="F625" s="3"/>
      <c r="G625" s="3"/>
      <c r="H625" s="3"/>
      <c r="I625" s="8"/>
      <c r="J625" s="8"/>
      <c r="K625" s="8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8"/>
      <c r="AE625" s="8"/>
      <c r="AF625" s="3"/>
      <c r="AG625" s="3"/>
      <c r="AH625" s="3"/>
      <c r="AI625" s="3"/>
      <c r="AJ625" s="3"/>
      <c r="AK625" s="3"/>
      <c r="AL625" s="3"/>
      <c r="AM625" s="3"/>
      <c r="AN625" s="4" t="b">
        <f>COUNTIF(资产分类!B:B,以前年度!A625)=1</f>
        <v>0</v>
      </c>
      <c r="AO625" s="4" t="b">
        <f>COUNTIF(单位编码!C:C,H625)=1</f>
        <v>0</v>
      </c>
      <c r="AP625" s="4" t="e">
        <f t="shared" si="107"/>
        <v>#VALUE!</v>
      </c>
      <c r="AQ625" s="4" t="b">
        <f>COUNTIF(业务范围!B:B,以前年度!L625)=1</f>
        <v>0</v>
      </c>
      <c r="AR625" s="4" t="b">
        <f>COUNTIF(成本中心!B:B,以前年度!M625)=1</f>
        <v>0</v>
      </c>
      <c r="AS625" s="4" t="b">
        <f>COUNTIF(成本中心!B:B,以前年度!N625)=1</f>
        <v>0</v>
      </c>
      <c r="AT625" s="4" t="b">
        <f>COUNTIF(资产状态!B:B,Q625)=1</f>
        <v>0</v>
      </c>
      <c r="AU625" s="4" t="b">
        <f>COUNTIF(资产增加、减少方式!B:C,以前年度!R625)=1</f>
        <v>0</v>
      </c>
      <c r="AV625" s="4" t="b">
        <f t="shared" si="108"/>
        <v>1</v>
      </c>
      <c r="AW625" s="4" t="b">
        <f>COUNTIF(折旧码!B:B,以前年度!X625)=1</f>
        <v>0</v>
      </c>
      <c r="AX625" s="5" t="b">
        <f t="shared" si="99"/>
        <v>0</v>
      </c>
      <c r="AY625" s="59" t="e">
        <f>IF(((2015-LEFT(AD625,4))*12+12-MID(AD625,5,2)+1)/(Z625*12+AB625)&gt;1,AF625*(1-VLOOKUP(X625,折旧码!B:D,3,FALSE)),AF625*(1-VLOOKUP(X625,折旧码!B:D,3,FALSE))*((2015-LEFT(AD625,4))*12+12-MID(AD625,5,2)+1)/(Z625*12+AB625))</f>
        <v>#VALUE!</v>
      </c>
      <c r="AZ625" s="60" t="e">
        <f t="shared" si="100"/>
        <v>#VALUE!</v>
      </c>
      <c r="BA625" s="5" t="e">
        <f>IF(((2015-LEFT(AD625,4))*12+12-MID(AD625,5,2)+1)/(Z625*12+AB625)&gt;1,0, AF625*(1-VLOOKUP(X625,折旧码!B:D,3,FALSE))*(12/(Z625*12+AB625)))</f>
        <v>#VALUE!</v>
      </c>
      <c r="BB625" s="2" t="e">
        <f t="shared" si="101"/>
        <v>#VALUE!</v>
      </c>
      <c r="BC625" s="2">
        <f t="shared" si="102"/>
        <v>0</v>
      </c>
      <c r="BD625" s="2" t="e">
        <f t="shared" si="103"/>
        <v>#VALUE!</v>
      </c>
      <c r="BE625" s="4" t="e">
        <f t="shared" si="104"/>
        <v>#VALUE!</v>
      </c>
      <c r="BF625" s="56" t="e">
        <f t="shared" si="105"/>
        <v>#VALUE!</v>
      </c>
      <c r="BG625" s="56" t="e">
        <f>IF(BE625="否",0,AF625*(1-VLOOKUP(X625,折旧码!B:D,3,FALSE))/BC625)</f>
        <v>#VALUE!</v>
      </c>
      <c r="BH625" s="56" t="e">
        <f t="shared" si="106"/>
        <v>#VALUE!</v>
      </c>
      <c r="BI625" s="4" t="e">
        <f>IF(OR(BE625="否",BC625&lt;=BD625),ROUND(AF625-ABS(AG625)-ABS(AI625)-AF625*VLOOKUP(X625,折旧码!B:D,3,FALSE),2)=0,ROUND(AF625-ABS(AG625)-ABS(AI625)-AF625*VLOOKUP(X625,折旧码!B:D,3,FALSE),2)&lt;&gt;0)</f>
        <v>#VALUE!</v>
      </c>
      <c r="BJ625" s="4" t="e">
        <f>ROUND(AF625-ABS(AG625)-ABS(AI625)-AF625*VLOOKUP(X625,折旧码!B:D,3,FALSE),2)</f>
        <v>#N/A</v>
      </c>
    </row>
    <row r="626" spans="1:62" x14ac:dyDescent="0.35">
      <c r="A626" s="3"/>
      <c r="B626" s="3"/>
      <c r="C626" s="3"/>
      <c r="D626" s="3"/>
      <c r="E626" s="3"/>
      <c r="F626" s="3"/>
      <c r="G626" s="3"/>
      <c r="H626" s="3"/>
      <c r="I626" s="8"/>
      <c r="J626" s="8"/>
      <c r="K626" s="8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8"/>
      <c r="AE626" s="8"/>
      <c r="AF626" s="3"/>
      <c r="AG626" s="3"/>
      <c r="AH626" s="3"/>
      <c r="AI626" s="3"/>
      <c r="AJ626" s="3"/>
      <c r="AK626" s="3"/>
      <c r="AL626" s="3"/>
      <c r="AM626" s="3"/>
      <c r="AN626" s="4" t="b">
        <f>COUNTIF(资产分类!B:B,以前年度!A626)=1</f>
        <v>0</v>
      </c>
      <c r="AO626" s="4" t="b">
        <f>COUNTIF(单位编码!C:C,H626)=1</f>
        <v>0</v>
      </c>
      <c r="AP626" s="4" t="e">
        <f t="shared" si="107"/>
        <v>#VALUE!</v>
      </c>
      <c r="AQ626" s="4" t="b">
        <f>COUNTIF(业务范围!B:B,以前年度!L626)=1</f>
        <v>0</v>
      </c>
      <c r="AR626" s="4" t="b">
        <f>COUNTIF(成本中心!B:B,以前年度!M626)=1</f>
        <v>0</v>
      </c>
      <c r="AS626" s="4" t="b">
        <f>COUNTIF(成本中心!B:B,以前年度!N626)=1</f>
        <v>0</v>
      </c>
      <c r="AT626" s="4" t="b">
        <f>COUNTIF(资产状态!B:B,Q626)=1</f>
        <v>0</v>
      </c>
      <c r="AU626" s="4" t="b">
        <f>COUNTIF(资产增加、减少方式!B:C,以前年度!R626)=1</f>
        <v>0</v>
      </c>
      <c r="AV626" s="4" t="b">
        <f t="shared" si="108"/>
        <v>1</v>
      </c>
      <c r="AW626" s="4" t="b">
        <f>COUNTIF(折旧码!B:B,以前年度!X626)=1</f>
        <v>0</v>
      </c>
      <c r="AX626" s="5" t="b">
        <f t="shared" si="99"/>
        <v>0</v>
      </c>
      <c r="AY626" s="59" t="e">
        <f>IF(((2015-LEFT(AD626,4))*12+12-MID(AD626,5,2)+1)/(Z626*12+AB626)&gt;1,AF626*(1-VLOOKUP(X626,折旧码!B:D,3,FALSE)),AF626*(1-VLOOKUP(X626,折旧码!B:D,3,FALSE))*((2015-LEFT(AD626,4))*12+12-MID(AD626,5,2)+1)/(Z626*12+AB626))</f>
        <v>#VALUE!</v>
      </c>
      <c r="AZ626" s="60" t="e">
        <f t="shared" si="100"/>
        <v>#VALUE!</v>
      </c>
      <c r="BA626" s="5" t="e">
        <f>IF(((2015-LEFT(AD626,4))*12+12-MID(AD626,5,2)+1)/(Z626*12+AB626)&gt;1,0, AF626*(1-VLOOKUP(X626,折旧码!B:D,3,FALSE))*(12/(Z626*12+AB626)))</f>
        <v>#VALUE!</v>
      </c>
      <c r="BB626" s="2" t="e">
        <f t="shared" si="101"/>
        <v>#VALUE!</v>
      </c>
      <c r="BC626" s="2">
        <f t="shared" si="102"/>
        <v>0</v>
      </c>
      <c r="BD626" s="2" t="e">
        <f t="shared" si="103"/>
        <v>#VALUE!</v>
      </c>
      <c r="BE626" s="4" t="e">
        <f t="shared" si="104"/>
        <v>#VALUE!</v>
      </c>
      <c r="BF626" s="56" t="e">
        <f t="shared" si="105"/>
        <v>#VALUE!</v>
      </c>
      <c r="BG626" s="56" t="e">
        <f>IF(BE626="否",0,AF626*(1-VLOOKUP(X626,折旧码!B:D,3,FALSE))/BC626)</f>
        <v>#VALUE!</v>
      </c>
      <c r="BH626" s="56" t="e">
        <f t="shared" si="106"/>
        <v>#VALUE!</v>
      </c>
      <c r="BI626" s="4" t="e">
        <f>IF(OR(BE626="否",BC626&lt;=BD626),ROUND(AF626-ABS(AG626)-ABS(AI626)-AF626*VLOOKUP(X626,折旧码!B:D,3,FALSE),2)=0,ROUND(AF626-ABS(AG626)-ABS(AI626)-AF626*VLOOKUP(X626,折旧码!B:D,3,FALSE),2)&lt;&gt;0)</f>
        <v>#VALUE!</v>
      </c>
      <c r="BJ626" s="4" t="e">
        <f>ROUND(AF626-ABS(AG626)-ABS(AI626)-AF626*VLOOKUP(X626,折旧码!B:D,3,FALSE),2)</f>
        <v>#N/A</v>
      </c>
    </row>
    <row r="627" spans="1:62" x14ac:dyDescent="0.35">
      <c r="A627" s="3"/>
      <c r="B627" s="3"/>
      <c r="C627" s="3"/>
      <c r="D627" s="3"/>
      <c r="E627" s="3"/>
      <c r="F627" s="3"/>
      <c r="G627" s="3"/>
      <c r="H627" s="3"/>
      <c r="I627" s="8"/>
      <c r="J627" s="8"/>
      <c r="K627" s="8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8"/>
      <c r="AE627" s="8"/>
      <c r="AF627" s="3"/>
      <c r="AG627" s="3"/>
      <c r="AH627" s="3"/>
      <c r="AI627" s="3"/>
      <c r="AJ627" s="3"/>
      <c r="AK627" s="3"/>
      <c r="AL627" s="3"/>
      <c r="AM627" s="3"/>
      <c r="AN627" s="4" t="b">
        <f>COUNTIF(资产分类!B:B,以前年度!A627)=1</f>
        <v>0</v>
      </c>
      <c r="AO627" s="4" t="b">
        <f>COUNTIF(单位编码!C:C,H627)=1</f>
        <v>0</v>
      </c>
      <c r="AP627" s="4" t="e">
        <f t="shared" si="107"/>
        <v>#VALUE!</v>
      </c>
      <c r="AQ627" s="4" t="b">
        <f>COUNTIF(业务范围!B:B,以前年度!L627)=1</f>
        <v>0</v>
      </c>
      <c r="AR627" s="4" t="b">
        <f>COUNTIF(成本中心!B:B,以前年度!M627)=1</f>
        <v>0</v>
      </c>
      <c r="AS627" s="4" t="b">
        <f>COUNTIF(成本中心!B:B,以前年度!N627)=1</f>
        <v>0</v>
      </c>
      <c r="AT627" s="4" t="b">
        <f>COUNTIF(资产状态!B:B,Q627)=1</f>
        <v>0</v>
      </c>
      <c r="AU627" s="4" t="b">
        <f>COUNTIF(资产增加、减少方式!B:C,以前年度!R627)=1</f>
        <v>0</v>
      </c>
      <c r="AV627" s="4" t="b">
        <f t="shared" si="108"/>
        <v>1</v>
      </c>
      <c r="AW627" s="4" t="b">
        <f>COUNTIF(折旧码!B:B,以前年度!X627)=1</f>
        <v>0</v>
      </c>
      <c r="AX627" s="5" t="b">
        <f t="shared" si="99"/>
        <v>0</v>
      </c>
      <c r="AY627" s="59" t="e">
        <f>IF(((2015-LEFT(AD627,4))*12+12-MID(AD627,5,2)+1)/(Z627*12+AB627)&gt;1,AF627*(1-VLOOKUP(X627,折旧码!B:D,3,FALSE)),AF627*(1-VLOOKUP(X627,折旧码!B:D,3,FALSE))*((2015-LEFT(AD627,4))*12+12-MID(AD627,5,2)+1)/(Z627*12+AB627))</f>
        <v>#VALUE!</v>
      </c>
      <c r="AZ627" s="60" t="e">
        <f t="shared" si="100"/>
        <v>#VALUE!</v>
      </c>
      <c r="BA627" s="5" t="e">
        <f>IF(((2015-LEFT(AD627,4))*12+12-MID(AD627,5,2)+1)/(Z627*12+AB627)&gt;1,0, AF627*(1-VLOOKUP(X627,折旧码!B:D,3,FALSE))*(12/(Z627*12+AB627)))</f>
        <v>#VALUE!</v>
      </c>
      <c r="BB627" s="2" t="e">
        <f t="shared" si="101"/>
        <v>#VALUE!</v>
      </c>
      <c r="BC627" s="2">
        <f t="shared" si="102"/>
        <v>0</v>
      </c>
      <c r="BD627" s="2" t="e">
        <f t="shared" si="103"/>
        <v>#VALUE!</v>
      </c>
      <c r="BE627" s="4" t="e">
        <f t="shared" si="104"/>
        <v>#VALUE!</v>
      </c>
      <c r="BF627" s="56" t="e">
        <f t="shared" si="105"/>
        <v>#VALUE!</v>
      </c>
      <c r="BG627" s="56" t="e">
        <f>IF(BE627="否",0,AF627*(1-VLOOKUP(X627,折旧码!B:D,3,FALSE))/BC627)</f>
        <v>#VALUE!</v>
      </c>
      <c r="BH627" s="56" t="e">
        <f t="shared" si="106"/>
        <v>#VALUE!</v>
      </c>
      <c r="BI627" s="4" t="e">
        <f>IF(OR(BE627="否",BC627&lt;=BD627),ROUND(AF627-ABS(AG627)-ABS(AI627)-AF627*VLOOKUP(X627,折旧码!B:D,3,FALSE),2)=0,ROUND(AF627-ABS(AG627)-ABS(AI627)-AF627*VLOOKUP(X627,折旧码!B:D,3,FALSE),2)&lt;&gt;0)</f>
        <v>#VALUE!</v>
      </c>
      <c r="BJ627" s="4" t="e">
        <f>ROUND(AF627-ABS(AG627)-ABS(AI627)-AF627*VLOOKUP(X627,折旧码!B:D,3,FALSE),2)</f>
        <v>#N/A</v>
      </c>
    </row>
    <row r="628" spans="1:62" x14ac:dyDescent="0.35">
      <c r="A628" s="3"/>
      <c r="B628" s="3"/>
      <c r="C628" s="3"/>
      <c r="D628" s="3"/>
      <c r="E628" s="3"/>
      <c r="F628" s="3"/>
      <c r="G628" s="3"/>
      <c r="H628" s="3"/>
      <c r="I628" s="8"/>
      <c r="J628" s="8"/>
      <c r="K628" s="8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8"/>
      <c r="AE628" s="8"/>
      <c r="AF628" s="3"/>
      <c r="AG628" s="3"/>
      <c r="AH628" s="3"/>
      <c r="AI628" s="3"/>
      <c r="AJ628" s="3"/>
      <c r="AK628" s="3"/>
      <c r="AL628" s="3"/>
      <c r="AM628" s="3"/>
      <c r="AN628" s="4" t="b">
        <f>COUNTIF(资产分类!B:B,以前年度!A628)=1</f>
        <v>0</v>
      </c>
      <c r="AO628" s="4" t="b">
        <f>COUNTIF(单位编码!C:C,H628)=1</f>
        <v>0</v>
      </c>
      <c r="AP628" s="4" t="e">
        <f t="shared" si="107"/>
        <v>#VALUE!</v>
      </c>
      <c r="AQ628" s="4" t="b">
        <f>COUNTIF(业务范围!B:B,以前年度!L628)=1</f>
        <v>0</v>
      </c>
      <c r="AR628" s="4" t="b">
        <f>COUNTIF(成本中心!B:B,以前年度!M628)=1</f>
        <v>0</v>
      </c>
      <c r="AS628" s="4" t="b">
        <f>COUNTIF(成本中心!B:B,以前年度!N628)=1</f>
        <v>0</v>
      </c>
      <c r="AT628" s="4" t="b">
        <f>COUNTIF(资产状态!B:B,Q628)=1</f>
        <v>0</v>
      </c>
      <c r="AU628" s="4" t="b">
        <f>COUNTIF(资产增加、减少方式!B:C,以前年度!R628)=1</f>
        <v>0</v>
      </c>
      <c r="AV628" s="4" t="b">
        <f t="shared" si="108"/>
        <v>1</v>
      </c>
      <c r="AW628" s="4" t="b">
        <f>COUNTIF(折旧码!B:B,以前年度!X628)=1</f>
        <v>0</v>
      </c>
      <c r="AX628" s="5" t="b">
        <f t="shared" si="99"/>
        <v>0</v>
      </c>
      <c r="AY628" s="59" t="e">
        <f>IF(((2015-LEFT(AD628,4))*12+12-MID(AD628,5,2)+1)/(Z628*12+AB628)&gt;1,AF628*(1-VLOOKUP(X628,折旧码!B:D,3,FALSE)),AF628*(1-VLOOKUP(X628,折旧码!B:D,3,FALSE))*((2015-LEFT(AD628,4))*12+12-MID(AD628,5,2)+1)/(Z628*12+AB628))</f>
        <v>#VALUE!</v>
      </c>
      <c r="AZ628" s="60" t="e">
        <f t="shared" si="100"/>
        <v>#VALUE!</v>
      </c>
      <c r="BA628" s="5" t="e">
        <f>IF(((2015-LEFT(AD628,4))*12+12-MID(AD628,5,2)+1)/(Z628*12+AB628)&gt;1,0, AF628*(1-VLOOKUP(X628,折旧码!B:D,3,FALSE))*(12/(Z628*12+AB628)))</f>
        <v>#VALUE!</v>
      </c>
      <c r="BB628" s="2" t="e">
        <f t="shared" si="101"/>
        <v>#VALUE!</v>
      </c>
      <c r="BC628" s="2">
        <f t="shared" si="102"/>
        <v>0</v>
      </c>
      <c r="BD628" s="2" t="e">
        <f t="shared" si="103"/>
        <v>#VALUE!</v>
      </c>
      <c r="BE628" s="4" t="e">
        <f t="shared" si="104"/>
        <v>#VALUE!</v>
      </c>
      <c r="BF628" s="56" t="e">
        <f t="shared" si="105"/>
        <v>#VALUE!</v>
      </c>
      <c r="BG628" s="56" t="e">
        <f>IF(BE628="否",0,AF628*(1-VLOOKUP(X628,折旧码!B:D,3,FALSE))/BC628)</f>
        <v>#VALUE!</v>
      </c>
      <c r="BH628" s="56" t="e">
        <f t="shared" si="106"/>
        <v>#VALUE!</v>
      </c>
      <c r="BI628" s="4" t="e">
        <f>IF(OR(BE628="否",BC628&lt;=BD628),ROUND(AF628-ABS(AG628)-ABS(AI628)-AF628*VLOOKUP(X628,折旧码!B:D,3,FALSE),2)=0,ROUND(AF628-ABS(AG628)-ABS(AI628)-AF628*VLOOKUP(X628,折旧码!B:D,3,FALSE),2)&lt;&gt;0)</f>
        <v>#VALUE!</v>
      </c>
      <c r="BJ628" s="4" t="e">
        <f>ROUND(AF628-ABS(AG628)-ABS(AI628)-AF628*VLOOKUP(X628,折旧码!B:D,3,FALSE),2)</f>
        <v>#N/A</v>
      </c>
    </row>
    <row r="629" spans="1:62" ht="17.25" x14ac:dyDescent="0.35">
      <c r="A629" s="3"/>
      <c r="B629" s="3"/>
      <c r="C629" s="3"/>
      <c r="D629" s="3"/>
      <c r="E629" s="3"/>
      <c r="F629" s="3"/>
      <c r="G629" s="3"/>
      <c r="H629" s="3"/>
      <c r="I629" s="12"/>
      <c r="J629" s="12"/>
      <c r="K629" s="12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12"/>
      <c r="AE629" s="12"/>
      <c r="AF629" s="3"/>
      <c r="AG629" s="3"/>
      <c r="AH629" s="3"/>
      <c r="AI629" s="3"/>
      <c r="AJ629" s="3"/>
      <c r="AK629" s="3"/>
      <c r="AL629" s="3"/>
      <c r="AM629" s="3"/>
      <c r="AN629" s="4" t="b">
        <f>COUNTIF(资产分类!B:B,以前年度!A629)=1</f>
        <v>0</v>
      </c>
      <c r="AO629" s="4" t="b">
        <f>COUNTIF(单位编码!C:C,H629)=1</f>
        <v>0</v>
      </c>
      <c r="AP629" s="4" t="e">
        <f t="shared" si="107"/>
        <v>#VALUE!</v>
      </c>
      <c r="AQ629" s="4" t="b">
        <f>COUNTIF(业务范围!B:B,以前年度!L629)=1</f>
        <v>0</v>
      </c>
      <c r="AR629" s="4" t="b">
        <f>COUNTIF(成本中心!B:B,以前年度!M629)=1</f>
        <v>0</v>
      </c>
      <c r="AS629" s="4" t="b">
        <f>COUNTIF(成本中心!B:B,以前年度!N629)=1</f>
        <v>0</v>
      </c>
      <c r="AT629" s="4" t="b">
        <f>COUNTIF(资产状态!B:B,Q629)=1</f>
        <v>0</v>
      </c>
      <c r="AU629" s="4" t="b">
        <f>COUNTIF(资产增加、减少方式!B:C,以前年度!R629)=1</f>
        <v>0</v>
      </c>
      <c r="AV629" s="4" t="b">
        <f t="shared" si="108"/>
        <v>1</v>
      </c>
      <c r="AW629" s="4" t="b">
        <f>COUNTIF(折旧码!B:B,以前年度!X629)=1</f>
        <v>0</v>
      </c>
      <c r="AX629" s="5" t="b">
        <f t="shared" si="99"/>
        <v>0</v>
      </c>
      <c r="AY629" s="59" t="e">
        <f>IF(((2015-LEFT(AD629,4))*12+12-MID(AD629,5,2)+1)/(Z629*12+AB629)&gt;1,AF629*(1-VLOOKUP(X629,折旧码!B:D,3,FALSE)),AF629*(1-VLOOKUP(X629,折旧码!B:D,3,FALSE))*((2015-LEFT(AD629,4))*12+12-MID(AD629,5,2)+1)/(Z629*12+AB629))</f>
        <v>#VALUE!</v>
      </c>
      <c r="AZ629" s="60" t="e">
        <f t="shared" si="100"/>
        <v>#VALUE!</v>
      </c>
      <c r="BA629" s="5" t="e">
        <f>IF(((2015-LEFT(AD629,4))*12+12-MID(AD629,5,2)+1)/(Z629*12+AB629)&gt;1,0, AF629*(1-VLOOKUP(X629,折旧码!B:D,3,FALSE))*(12/(Z629*12+AB629)))</f>
        <v>#VALUE!</v>
      </c>
      <c r="BB629" s="2" t="e">
        <f t="shared" si="101"/>
        <v>#VALUE!</v>
      </c>
      <c r="BC629" s="2">
        <f t="shared" si="102"/>
        <v>0</v>
      </c>
      <c r="BD629" s="2" t="e">
        <f t="shared" si="103"/>
        <v>#VALUE!</v>
      </c>
      <c r="BE629" s="4" t="e">
        <f t="shared" si="104"/>
        <v>#VALUE!</v>
      </c>
      <c r="BF629" s="56" t="e">
        <f t="shared" si="105"/>
        <v>#VALUE!</v>
      </c>
      <c r="BG629" s="56" t="e">
        <f>IF(BE629="否",0,AF629*(1-VLOOKUP(X629,折旧码!B:D,3,FALSE))/BC629)</f>
        <v>#VALUE!</v>
      </c>
      <c r="BH629" s="56" t="e">
        <f t="shared" si="106"/>
        <v>#VALUE!</v>
      </c>
      <c r="BI629" s="4" t="e">
        <f>IF(OR(BE629="否",BC629&lt;=BD629),ROUND(AF629-ABS(AG629)-ABS(AI629)-AF629*VLOOKUP(X629,折旧码!B:D,3,FALSE),2)=0,ROUND(AF629-ABS(AG629)-ABS(AI629)-AF629*VLOOKUP(X629,折旧码!B:D,3,FALSE),2)&lt;&gt;0)</f>
        <v>#VALUE!</v>
      </c>
      <c r="BJ629" s="4" t="e">
        <f>ROUND(AF629-ABS(AG629)-ABS(AI629)-AF629*VLOOKUP(X629,折旧码!B:D,3,FALSE),2)</f>
        <v>#N/A</v>
      </c>
    </row>
    <row r="630" spans="1:62" ht="17.25" x14ac:dyDescent="0.35">
      <c r="A630" s="3"/>
      <c r="B630" s="3"/>
      <c r="C630" s="3"/>
      <c r="D630" s="3"/>
      <c r="E630" s="3"/>
      <c r="F630" s="3"/>
      <c r="G630" s="3"/>
      <c r="H630" s="3"/>
      <c r="I630" s="12"/>
      <c r="J630" s="12"/>
      <c r="K630" s="12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12"/>
      <c r="AE630" s="12"/>
      <c r="AF630" s="3"/>
      <c r="AG630" s="3"/>
      <c r="AH630" s="3"/>
      <c r="AI630" s="3"/>
      <c r="AJ630" s="3"/>
      <c r="AK630" s="3"/>
      <c r="AL630" s="3"/>
      <c r="AM630" s="3"/>
      <c r="AN630" s="4" t="b">
        <f>COUNTIF(资产分类!B:B,以前年度!A630)=1</f>
        <v>0</v>
      </c>
      <c r="AO630" s="4" t="b">
        <f>COUNTIF(单位编码!C:C,H630)=1</f>
        <v>0</v>
      </c>
      <c r="AP630" s="4" t="e">
        <f t="shared" si="107"/>
        <v>#VALUE!</v>
      </c>
      <c r="AQ630" s="4" t="b">
        <f>COUNTIF(业务范围!B:B,以前年度!L630)=1</f>
        <v>0</v>
      </c>
      <c r="AR630" s="4" t="b">
        <f>COUNTIF(成本中心!B:B,以前年度!M630)=1</f>
        <v>0</v>
      </c>
      <c r="AS630" s="4" t="b">
        <f>COUNTIF(成本中心!B:B,以前年度!N630)=1</f>
        <v>0</v>
      </c>
      <c r="AT630" s="4" t="b">
        <f>COUNTIF(资产状态!B:B,Q630)=1</f>
        <v>0</v>
      </c>
      <c r="AU630" s="4" t="b">
        <f>COUNTIF(资产增加、减少方式!B:C,以前年度!R630)=1</f>
        <v>0</v>
      </c>
      <c r="AV630" s="4" t="b">
        <f t="shared" si="108"/>
        <v>1</v>
      </c>
      <c r="AW630" s="4" t="b">
        <f>COUNTIF(折旧码!B:B,以前年度!X630)=1</f>
        <v>0</v>
      </c>
      <c r="AX630" s="5" t="b">
        <f t="shared" si="99"/>
        <v>0</v>
      </c>
      <c r="AY630" s="59" t="e">
        <f>IF(((2015-LEFT(AD630,4))*12+12-MID(AD630,5,2)+1)/(Z630*12+AB630)&gt;1,AF630*(1-VLOOKUP(X630,折旧码!B:D,3,FALSE)),AF630*(1-VLOOKUP(X630,折旧码!B:D,3,FALSE))*((2015-LEFT(AD630,4))*12+12-MID(AD630,5,2)+1)/(Z630*12+AB630))</f>
        <v>#VALUE!</v>
      </c>
      <c r="AZ630" s="60" t="e">
        <f t="shared" si="100"/>
        <v>#VALUE!</v>
      </c>
      <c r="BA630" s="5" t="e">
        <f>IF(((2015-LEFT(AD630,4))*12+12-MID(AD630,5,2)+1)/(Z630*12+AB630)&gt;1,0, AF630*(1-VLOOKUP(X630,折旧码!B:D,3,FALSE))*(12/(Z630*12+AB630)))</f>
        <v>#VALUE!</v>
      </c>
      <c r="BB630" s="2" t="e">
        <f t="shared" si="101"/>
        <v>#VALUE!</v>
      </c>
      <c r="BC630" s="2">
        <f t="shared" si="102"/>
        <v>0</v>
      </c>
      <c r="BD630" s="2" t="e">
        <f t="shared" si="103"/>
        <v>#VALUE!</v>
      </c>
      <c r="BE630" s="4" t="e">
        <f t="shared" si="104"/>
        <v>#VALUE!</v>
      </c>
      <c r="BF630" s="56" t="e">
        <f t="shared" si="105"/>
        <v>#VALUE!</v>
      </c>
      <c r="BG630" s="56" t="e">
        <f>IF(BE630="否",0,AF630*(1-VLOOKUP(X630,折旧码!B:D,3,FALSE))/BC630)</f>
        <v>#VALUE!</v>
      </c>
      <c r="BH630" s="56" t="e">
        <f t="shared" si="106"/>
        <v>#VALUE!</v>
      </c>
      <c r="BI630" s="4" t="e">
        <f>IF(OR(BE630="否",BC630&lt;=BD630),ROUND(AF630-ABS(AG630)-ABS(AI630)-AF630*VLOOKUP(X630,折旧码!B:D,3,FALSE),2)=0,ROUND(AF630-ABS(AG630)-ABS(AI630)-AF630*VLOOKUP(X630,折旧码!B:D,3,FALSE),2)&lt;&gt;0)</f>
        <v>#VALUE!</v>
      </c>
      <c r="BJ630" s="4" t="e">
        <f>ROUND(AF630-ABS(AG630)-ABS(AI630)-AF630*VLOOKUP(X630,折旧码!B:D,3,FALSE),2)</f>
        <v>#N/A</v>
      </c>
    </row>
    <row r="631" spans="1:62" ht="17.25" x14ac:dyDescent="0.35">
      <c r="A631" s="3"/>
      <c r="B631" s="3"/>
      <c r="C631" s="3"/>
      <c r="D631" s="3"/>
      <c r="E631" s="3"/>
      <c r="F631" s="3"/>
      <c r="G631" s="3"/>
      <c r="H631" s="3"/>
      <c r="I631" s="12"/>
      <c r="J631" s="12"/>
      <c r="K631" s="12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12"/>
      <c r="AE631" s="12"/>
      <c r="AF631" s="3"/>
      <c r="AG631" s="3"/>
      <c r="AH631" s="3"/>
      <c r="AI631" s="3"/>
      <c r="AJ631" s="3"/>
      <c r="AK631" s="3"/>
      <c r="AL631" s="3"/>
      <c r="AM631" s="3"/>
      <c r="AN631" s="4" t="b">
        <f>COUNTIF(资产分类!B:B,以前年度!A631)=1</f>
        <v>0</v>
      </c>
      <c r="AO631" s="4" t="b">
        <f>COUNTIF(单位编码!C:C,H631)=1</f>
        <v>0</v>
      </c>
      <c r="AP631" s="4" t="e">
        <f t="shared" si="107"/>
        <v>#VALUE!</v>
      </c>
      <c r="AQ631" s="4" t="b">
        <f>COUNTIF(业务范围!B:B,以前年度!L631)=1</f>
        <v>0</v>
      </c>
      <c r="AR631" s="4" t="b">
        <f>COUNTIF(成本中心!B:B,以前年度!M631)=1</f>
        <v>0</v>
      </c>
      <c r="AS631" s="4" t="b">
        <f>COUNTIF(成本中心!B:B,以前年度!N631)=1</f>
        <v>0</v>
      </c>
      <c r="AT631" s="4" t="b">
        <f>COUNTIF(资产状态!B:B,Q631)=1</f>
        <v>0</v>
      </c>
      <c r="AU631" s="4" t="b">
        <f>COUNTIF(资产增加、减少方式!B:C,以前年度!R631)=1</f>
        <v>0</v>
      </c>
      <c r="AV631" s="4" t="b">
        <f t="shared" si="108"/>
        <v>1</v>
      </c>
      <c r="AW631" s="4" t="b">
        <f>COUNTIF(折旧码!B:B,以前年度!X631)=1</f>
        <v>0</v>
      </c>
      <c r="AX631" s="5" t="b">
        <f t="shared" si="99"/>
        <v>0</v>
      </c>
      <c r="AY631" s="59" t="e">
        <f>IF(((2015-LEFT(AD631,4))*12+12-MID(AD631,5,2)+1)/(Z631*12+AB631)&gt;1,AF631*(1-VLOOKUP(X631,折旧码!B:D,3,FALSE)),AF631*(1-VLOOKUP(X631,折旧码!B:D,3,FALSE))*((2015-LEFT(AD631,4))*12+12-MID(AD631,5,2)+1)/(Z631*12+AB631))</f>
        <v>#VALUE!</v>
      </c>
      <c r="AZ631" s="60" t="e">
        <f t="shared" si="100"/>
        <v>#VALUE!</v>
      </c>
      <c r="BA631" s="5" t="e">
        <f>IF(((2015-LEFT(AD631,4))*12+12-MID(AD631,5,2)+1)/(Z631*12+AB631)&gt;1,0, AF631*(1-VLOOKUP(X631,折旧码!B:D,3,FALSE))*(12/(Z631*12+AB631)))</f>
        <v>#VALUE!</v>
      </c>
      <c r="BB631" s="2" t="e">
        <f t="shared" si="101"/>
        <v>#VALUE!</v>
      </c>
      <c r="BC631" s="2">
        <f t="shared" si="102"/>
        <v>0</v>
      </c>
      <c r="BD631" s="2" t="e">
        <f t="shared" si="103"/>
        <v>#VALUE!</v>
      </c>
      <c r="BE631" s="4" t="e">
        <f t="shared" si="104"/>
        <v>#VALUE!</v>
      </c>
      <c r="BF631" s="56" t="e">
        <f t="shared" si="105"/>
        <v>#VALUE!</v>
      </c>
      <c r="BG631" s="56" t="e">
        <f>IF(BE631="否",0,AF631*(1-VLOOKUP(X631,折旧码!B:D,3,FALSE))/BC631)</f>
        <v>#VALUE!</v>
      </c>
      <c r="BH631" s="56" t="e">
        <f t="shared" si="106"/>
        <v>#VALUE!</v>
      </c>
      <c r="BI631" s="4" t="e">
        <f>IF(OR(BE631="否",BC631&lt;=BD631),ROUND(AF631-ABS(AG631)-ABS(AI631)-AF631*VLOOKUP(X631,折旧码!B:D,3,FALSE),2)=0,ROUND(AF631-ABS(AG631)-ABS(AI631)-AF631*VLOOKUP(X631,折旧码!B:D,3,FALSE),2)&lt;&gt;0)</f>
        <v>#VALUE!</v>
      </c>
      <c r="BJ631" s="4" t="e">
        <f>ROUND(AF631-ABS(AG631)-ABS(AI631)-AF631*VLOOKUP(X631,折旧码!B:D,3,FALSE),2)</f>
        <v>#N/A</v>
      </c>
    </row>
    <row r="632" spans="1:62" ht="17.25" x14ac:dyDescent="0.35">
      <c r="A632" s="3"/>
      <c r="B632" s="3"/>
      <c r="C632" s="3"/>
      <c r="D632" s="3"/>
      <c r="E632" s="3"/>
      <c r="F632" s="3"/>
      <c r="G632" s="3"/>
      <c r="H632" s="3"/>
      <c r="I632" s="12"/>
      <c r="J632" s="12"/>
      <c r="K632" s="12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12"/>
      <c r="AE632" s="12"/>
      <c r="AF632" s="3"/>
      <c r="AG632" s="3"/>
      <c r="AH632" s="3"/>
      <c r="AI632" s="3"/>
      <c r="AJ632" s="3"/>
      <c r="AK632" s="3"/>
      <c r="AL632" s="3"/>
      <c r="AM632" s="3"/>
      <c r="AN632" s="4" t="b">
        <f>COUNTIF(资产分类!B:B,以前年度!A632)=1</f>
        <v>0</v>
      </c>
      <c r="AO632" s="4" t="b">
        <f>COUNTIF(单位编码!C:C,H632)=1</f>
        <v>0</v>
      </c>
      <c r="AP632" s="4" t="e">
        <f t="shared" si="107"/>
        <v>#VALUE!</v>
      </c>
      <c r="AQ632" s="4" t="b">
        <f>COUNTIF(业务范围!B:B,以前年度!L632)=1</f>
        <v>0</v>
      </c>
      <c r="AR632" s="4" t="b">
        <f>COUNTIF(成本中心!B:B,以前年度!M632)=1</f>
        <v>0</v>
      </c>
      <c r="AS632" s="4" t="b">
        <f>COUNTIF(成本中心!B:B,以前年度!N632)=1</f>
        <v>0</v>
      </c>
      <c r="AT632" s="4" t="b">
        <f>COUNTIF(资产状态!B:B,Q632)=1</f>
        <v>0</v>
      </c>
      <c r="AU632" s="4" t="b">
        <f>COUNTIF(资产增加、减少方式!B:C,以前年度!R632)=1</f>
        <v>0</v>
      </c>
      <c r="AV632" s="4" t="b">
        <f t="shared" si="108"/>
        <v>1</v>
      </c>
      <c r="AW632" s="4" t="b">
        <f>COUNTIF(折旧码!B:B,以前年度!X632)=1</f>
        <v>0</v>
      </c>
      <c r="AX632" s="5" t="b">
        <f t="shared" si="99"/>
        <v>0</v>
      </c>
      <c r="AY632" s="59" t="e">
        <f>IF(((2015-LEFT(AD632,4))*12+12-MID(AD632,5,2)+1)/(Z632*12+AB632)&gt;1,AF632*(1-VLOOKUP(X632,折旧码!B:D,3,FALSE)),AF632*(1-VLOOKUP(X632,折旧码!B:D,3,FALSE))*((2015-LEFT(AD632,4))*12+12-MID(AD632,5,2)+1)/(Z632*12+AB632))</f>
        <v>#VALUE!</v>
      </c>
      <c r="AZ632" s="60" t="e">
        <f t="shared" si="100"/>
        <v>#VALUE!</v>
      </c>
      <c r="BA632" s="5" t="e">
        <f>IF(((2015-LEFT(AD632,4))*12+12-MID(AD632,5,2)+1)/(Z632*12+AB632)&gt;1,0, AF632*(1-VLOOKUP(X632,折旧码!B:D,3,FALSE))*(12/(Z632*12+AB632)))</f>
        <v>#VALUE!</v>
      </c>
      <c r="BB632" s="2" t="e">
        <f t="shared" si="101"/>
        <v>#VALUE!</v>
      </c>
      <c r="BC632" s="2">
        <f t="shared" si="102"/>
        <v>0</v>
      </c>
      <c r="BD632" s="2" t="e">
        <f t="shared" si="103"/>
        <v>#VALUE!</v>
      </c>
      <c r="BE632" s="4" t="e">
        <f t="shared" si="104"/>
        <v>#VALUE!</v>
      </c>
      <c r="BF632" s="56" t="e">
        <f t="shared" si="105"/>
        <v>#VALUE!</v>
      </c>
      <c r="BG632" s="56" t="e">
        <f>IF(BE632="否",0,AF632*(1-VLOOKUP(X632,折旧码!B:D,3,FALSE))/BC632)</f>
        <v>#VALUE!</v>
      </c>
      <c r="BH632" s="56" t="e">
        <f t="shared" si="106"/>
        <v>#VALUE!</v>
      </c>
      <c r="BI632" s="4" t="e">
        <f>IF(OR(BE632="否",BC632&lt;=BD632),ROUND(AF632-ABS(AG632)-ABS(AI632)-AF632*VLOOKUP(X632,折旧码!B:D,3,FALSE),2)=0,ROUND(AF632-ABS(AG632)-ABS(AI632)-AF632*VLOOKUP(X632,折旧码!B:D,3,FALSE),2)&lt;&gt;0)</f>
        <v>#VALUE!</v>
      </c>
      <c r="BJ632" s="4" t="e">
        <f>ROUND(AF632-ABS(AG632)-ABS(AI632)-AF632*VLOOKUP(X632,折旧码!B:D,3,FALSE),2)</f>
        <v>#N/A</v>
      </c>
    </row>
    <row r="633" spans="1:62" ht="17.25" x14ac:dyDescent="0.35">
      <c r="A633" s="3"/>
      <c r="B633" s="3"/>
      <c r="C633" s="3"/>
      <c r="D633" s="3"/>
      <c r="E633" s="3"/>
      <c r="F633" s="3"/>
      <c r="G633" s="3"/>
      <c r="H633" s="3"/>
      <c r="I633" s="12"/>
      <c r="J633" s="12"/>
      <c r="K633" s="12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12"/>
      <c r="AE633" s="12"/>
      <c r="AF633" s="3"/>
      <c r="AG633" s="3"/>
      <c r="AH633" s="3"/>
      <c r="AI633" s="3"/>
      <c r="AJ633" s="3"/>
      <c r="AK633" s="3"/>
      <c r="AL633" s="3"/>
      <c r="AM633" s="3"/>
      <c r="AN633" s="4" t="b">
        <f>COUNTIF(资产分类!B:B,以前年度!A633)=1</f>
        <v>0</v>
      </c>
      <c r="AO633" s="4" t="b">
        <f>COUNTIF(单位编码!C:C,H633)=1</f>
        <v>0</v>
      </c>
      <c r="AP633" s="4" t="e">
        <f t="shared" si="107"/>
        <v>#VALUE!</v>
      </c>
      <c r="AQ633" s="4" t="b">
        <f>COUNTIF(业务范围!B:B,以前年度!L633)=1</f>
        <v>0</v>
      </c>
      <c r="AR633" s="4" t="b">
        <f>COUNTIF(成本中心!B:B,以前年度!M633)=1</f>
        <v>0</v>
      </c>
      <c r="AS633" s="4" t="b">
        <f>COUNTIF(成本中心!B:B,以前年度!N633)=1</f>
        <v>0</v>
      </c>
      <c r="AT633" s="4" t="b">
        <f>COUNTIF(资产状态!B:B,Q633)=1</f>
        <v>0</v>
      </c>
      <c r="AU633" s="4" t="b">
        <f>COUNTIF(资产增加、减少方式!B:C,以前年度!R633)=1</f>
        <v>0</v>
      </c>
      <c r="AV633" s="4" t="b">
        <f t="shared" si="108"/>
        <v>1</v>
      </c>
      <c r="AW633" s="4" t="b">
        <f>COUNTIF(折旧码!B:B,以前年度!X633)=1</f>
        <v>0</v>
      </c>
      <c r="AX633" s="5" t="b">
        <f t="shared" si="99"/>
        <v>0</v>
      </c>
      <c r="AY633" s="59" t="e">
        <f>IF(((2015-LEFT(AD633,4))*12+12-MID(AD633,5,2)+1)/(Z633*12+AB633)&gt;1,AF633*(1-VLOOKUP(X633,折旧码!B:D,3,FALSE)),AF633*(1-VLOOKUP(X633,折旧码!B:D,3,FALSE))*((2015-LEFT(AD633,4))*12+12-MID(AD633,5,2)+1)/(Z633*12+AB633))</f>
        <v>#VALUE!</v>
      </c>
      <c r="AZ633" s="60" t="e">
        <f t="shared" si="100"/>
        <v>#VALUE!</v>
      </c>
      <c r="BA633" s="5" t="e">
        <f>IF(((2015-LEFT(AD633,4))*12+12-MID(AD633,5,2)+1)/(Z633*12+AB633)&gt;1,0, AF633*(1-VLOOKUP(X633,折旧码!B:D,3,FALSE))*(12/(Z633*12+AB633)))</f>
        <v>#VALUE!</v>
      </c>
      <c r="BB633" s="2" t="e">
        <f t="shared" si="101"/>
        <v>#VALUE!</v>
      </c>
      <c r="BC633" s="2">
        <f t="shared" si="102"/>
        <v>0</v>
      </c>
      <c r="BD633" s="2" t="e">
        <f t="shared" si="103"/>
        <v>#VALUE!</v>
      </c>
      <c r="BE633" s="4" t="e">
        <f t="shared" si="104"/>
        <v>#VALUE!</v>
      </c>
      <c r="BF633" s="56" t="e">
        <f t="shared" si="105"/>
        <v>#VALUE!</v>
      </c>
      <c r="BG633" s="56" t="e">
        <f>IF(BE633="否",0,AF633*(1-VLOOKUP(X633,折旧码!B:D,3,FALSE))/BC633)</f>
        <v>#VALUE!</v>
      </c>
      <c r="BH633" s="56" t="e">
        <f t="shared" si="106"/>
        <v>#VALUE!</v>
      </c>
      <c r="BI633" s="4" t="e">
        <f>IF(OR(BE633="否",BC633&lt;=BD633),ROUND(AF633-ABS(AG633)-ABS(AI633)-AF633*VLOOKUP(X633,折旧码!B:D,3,FALSE),2)=0,ROUND(AF633-ABS(AG633)-ABS(AI633)-AF633*VLOOKUP(X633,折旧码!B:D,3,FALSE),2)&lt;&gt;0)</f>
        <v>#VALUE!</v>
      </c>
      <c r="BJ633" s="4" t="e">
        <f>ROUND(AF633-ABS(AG633)-ABS(AI633)-AF633*VLOOKUP(X633,折旧码!B:D,3,FALSE),2)</f>
        <v>#N/A</v>
      </c>
    </row>
    <row r="634" spans="1:62" ht="17.25" x14ac:dyDescent="0.35">
      <c r="A634" s="3"/>
      <c r="B634" s="3"/>
      <c r="C634" s="3"/>
      <c r="D634" s="3"/>
      <c r="E634" s="3"/>
      <c r="F634" s="3"/>
      <c r="G634" s="3"/>
      <c r="H634" s="3"/>
      <c r="I634" s="12"/>
      <c r="J634" s="12"/>
      <c r="K634" s="12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12"/>
      <c r="AE634" s="12"/>
      <c r="AF634" s="3"/>
      <c r="AG634" s="3"/>
      <c r="AH634" s="3"/>
      <c r="AI634" s="3"/>
      <c r="AJ634" s="3"/>
      <c r="AK634" s="3"/>
      <c r="AL634" s="3"/>
      <c r="AM634" s="3"/>
      <c r="AN634" s="4" t="b">
        <f>COUNTIF(资产分类!B:B,以前年度!A634)=1</f>
        <v>0</v>
      </c>
      <c r="AO634" s="4" t="b">
        <f>COUNTIF(单位编码!C:C,H634)=1</f>
        <v>0</v>
      </c>
      <c r="AP634" s="4" t="e">
        <f t="shared" si="107"/>
        <v>#VALUE!</v>
      </c>
      <c r="AQ634" s="4" t="b">
        <f>COUNTIF(业务范围!B:B,以前年度!L634)=1</f>
        <v>0</v>
      </c>
      <c r="AR634" s="4" t="b">
        <f>COUNTIF(成本中心!B:B,以前年度!M634)=1</f>
        <v>0</v>
      </c>
      <c r="AS634" s="4" t="b">
        <f>COUNTIF(成本中心!B:B,以前年度!N634)=1</f>
        <v>0</v>
      </c>
      <c r="AT634" s="4" t="b">
        <f>COUNTIF(资产状态!B:B,Q634)=1</f>
        <v>0</v>
      </c>
      <c r="AU634" s="4" t="b">
        <f>COUNTIF(资产增加、减少方式!B:C,以前年度!R634)=1</f>
        <v>0</v>
      </c>
      <c r="AV634" s="4" t="b">
        <f t="shared" si="108"/>
        <v>1</v>
      </c>
      <c r="AW634" s="4" t="b">
        <f>COUNTIF(折旧码!B:B,以前年度!X634)=1</f>
        <v>0</v>
      </c>
      <c r="AX634" s="5" t="b">
        <f t="shared" si="99"/>
        <v>0</v>
      </c>
      <c r="AY634" s="59" t="e">
        <f>IF(((2015-LEFT(AD634,4))*12+12-MID(AD634,5,2)+1)/(Z634*12+AB634)&gt;1,AF634*(1-VLOOKUP(X634,折旧码!B:D,3,FALSE)),AF634*(1-VLOOKUP(X634,折旧码!B:D,3,FALSE))*((2015-LEFT(AD634,4))*12+12-MID(AD634,5,2)+1)/(Z634*12+AB634))</f>
        <v>#VALUE!</v>
      </c>
      <c r="AZ634" s="60" t="e">
        <f t="shared" si="100"/>
        <v>#VALUE!</v>
      </c>
      <c r="BA634" s="5" t="e">
        <f>IF(((2015-LEFT(AD634,4))*12+12-MID(AD634,5,2)+1)/(Z634*12+AB634)&gt;1,0, AF634*(1-VLOOKUP(X634,折旧码!B:D,3,FALSE))*(12/(Z634*12+AB634)))</f>
        <v>#VALUE!</v>
      </c>
      <c r="BB634" s="2" t="e">
        <f t="shared" si="101"/>
        <v>#VALUE!</v>
      </c>
      <c r="BC634" s="2">
        <f t="shared" si="102"/>
        <v>0</v>
      </c>
      <c r="BD634" s="2" t="e">
        <f t="shared" si="103"/>
        <v>#VALUE!</v>
      </c>
      <c r="BE634" s="4" t="e">
        <f t="shared" si="104"/>
        <v>#VALUE!</v>
      </c>
      <c r="BF634" s="56" t="e">
        <f t="shared" si="105"/>
        <v>#VALUE!</v>
      </c>
      <c r="BG634" s="56" t="e">
        <f>IF(BE634="否",0,AF634*(1-VLOOKUP(X634,折旧码!B:D,3,FALSE))/BC634)</f>
        <v>#VALUE!</v>
      </c>
      <c r="BH634" s="56" t="e">
        <f t="shared" si="106"/>
        <v>#VALUE!</v>
      </c>
      <c r="BI634" s="4" t="e">
        <f>IF(OR(BE634="否",BC634&lt;=BD634),ROUND(AF634-ABS(AG634)-ABS(AI634)-AF634*VLOOKUP(X634,折旧码!B:D,3,FALSE),2)=0,ROUND(AF634-ABS(AG634)-ABS(AI634)-AF634*VLOOKUP(X634,折旧码!B:D,3,FALSE),2)&lt;&gt;0)</f>
        <v>#VALUE!</v>
      </c>
      <c r="BJ634" s="4" t="e">
        <f>ROUND(AF634-ABS(AG634)-ABS(AI634)-AF634*VLOOKUP(X634,折旧码!B:D,3,FALSE),2)</f>
        <v>#N/A</v>
      </c>
    </row>
    <row r="635" spans="1:62" ht="17.25" x14ac:dyDescent="0.35">
      <c r="A635" s="3"/>
      <c r="B635" s="3"/>
      <c r="C635" s="3"/>
      <c r="D635" s="3"/>
      <c r="E635" s="3"/>
      <c r="F635" s="3"/>
      <c r="G635" s="3"/>
      <c r="H635" s="3"/>
      <c r="I635" s="12"/>
      <c r="J635" s="12"/>
      <c r="K635" s="12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12"/>
      <c r="AE635" s="12"/>
      <c r="AF635" s="3"/>
      <c r="AG635" s="3"/>
      <c r="AH635" s="3"/>
      <c r="AI635" s="3"/>
      <c r="AJ635" s="3"/>
      <c r="AK635" s="3"/>
      <c r="AL635" s="3"/>
      <c r="AM635" s="3"/>
      <c r="AN635" s="4" t="b">
        <f>COUNTIF(资产分类!B:B,以前年度!A635)=1</f>
        <v>0</v>
      </c>
      <c r="AO635" s="4" t="b">
        <f>COUNTIF(单位编码!C:C,H635)=1</f>
        <v>0</v>
      </c>
      <c r="AP635" s="4" t="e">
        <f t="shared" si="107"/>
        <v>#VALUE!</v>
      </c>
      <c r="AQ635" s="4" t="b">
        <f>COUNTIF(业务范围!B:B,以前年度!L635)=1</f>
        <v>0</v>
      </c>
      <c r="AR635" s="4" t="b">
        <f>COUNTIF(成本中心!B:B,以前年度!M635)=1</f>
        <v>0</v>
      </c>
      <c r="AS635" s="4" t="b">
        <f>COUNTIF(成本中心!B:B,以前年度!N635)=1</f>
        <v>0</v>
      </c>
      <c r="AT635" s="4" t="b">
        <f>COUNTIF(资产状态!B:B,Q635)=1</f>
        <v>0</v>
      </c>
      <c r="AU635" s="4" t="b">
        <f>COUNTIF(资产增加、减少方式!B:C,以前年度!R635)=1</f>
        <v>0</v>
      </c>
      <c r="AV635" s="4" t="b">
        <f t="shared" si="108"/>
        <v>1</v>
      </c>
      <c r="AW635" s="4" t="b">
        <f>COUNTIF(折旧码!B:B,以前年度!X635)=1</f>
        <v>0</v>
      </c>
      <c r="AX635" s="5" t="b">
        <f t="shared" si="99"/>
        <v>0</v>
      </c>
      <c r="AY635" s="59" t="e">
        <f>IF(((2015-LEFT(AD635,4))*12+12-MID(AD635,5,2)+1)/(Z635*12+AB635)&gt;1,AF635*(1-VLOOKUP(X635,折旧码!B:D,3,FALSE)),AF635*(1-VLOOKUP(X635,折旧码!B:D,3,FALSE))*((2015-LEFT(AD635,4))*12+12-MID(AD635,5,2)+1)/(Z635*12+AB635))</f>
        <v>#VALUE!</v>
      </c>
      <c r="AZ635" s="60" t="e">
        <f t="shared" si="100"/>
        <v>#VALUE!</v>
      </c>
      <c r="BA635" s="5" t="e">
        <f>IF(((2015-LEFT(AD635,4))*12+12-MID(AD635,5,2)+1)/(Z635*12+AB635)&gt;1,0, AF635*(1-VLOOKUP(X635,折旧码!B:D,3,FALSE))*(12/(Z635*12+AB635)))</f>
        <v>#VALUE!</v>
      </c>
      <c r="BB635" s="2" t="e">
        <f t="shared" si="101"/>
        <v>#VALUE!</v>
      </c>
      <c r="BC635" s="2">
        <f t="shared" si="102"/>
        <v>0</v>
      </c>
      <c r="BD635" s="2" t="e">
        <f t="shared" si="103"/>
        <v>#VALUE!</v>
      </c>
      <c r="BE635" s="4" t="e">
        <f t="shared" si="104"/>
        <v>#VALUE!</v>
      </c>
      <c r="BF635" s="56" t="e">
        <f t="shared" si="105"/>
        <v>#VALUE!</v>
      </c>
      <c r="BG635" s="56" t="e">
        <f>IF(BE635="否",0,AF635*(1-VLOOKUP(X635,折旧码!B:D,3,FALSE))/BC635)</f>
        <v>#VALUE!</v>
      </c>
      <c r="BH635" s="56" t="e">
        <f t="shared" si="106"/>
        <v>#VALUE!</v>
      </c>
      <c r="BI635" s="4" t="e">
        <f>IF(OR(BE635="否",BC635&lt;=BD635),ROUND(AF635-ABS(AG635)-ABS(AI635)-AF635*VLOOKUP(X635,折旧码!B:D,3,FALSE),2)=0,ROUND(AF635-ABS(AG635)-ABS(AI635)-AF635*VLOOKUP(X635,折旧码!B:D,3,FALSE),2)&lt;&gt;0)</f>
        <v>#VALUE!</v>
      </c>
      <c r="BJ635" s="4" t="e">
        <f>ROUND(AF635-ABS(AG635)-ABS(AI635)-AF635*VLOOKUP(X635,折旧码!B:D,3,FALSE),2)</f>
        <v>#N/A</v>
      </c>
    </row>
    <row r="636" spans="1:62" ht="17.25" x14ac:dyDescent="0.35">
      <c r="A636" s="3"/>
      <c r="B636" s="3"/>
      <c r="C636" s="3"/>
      <c r="D636" s="3"/>
      <c r="E636" s="3"/>
      <c r="F636" s="3"/>
      <c r="G636" s="3"/>
      <c r="H636" s="3"/>
      <c r="I636" s="12"/>
      <c r="J636" s="12"/>
      <c r="K636" s="12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12"/>
      <c r="AE636" s="12"/>
      <c r="AF636" s="3"/>
      <c r="AG636" s="3"/>
      <c r="AH636" s="3"/>
      <c r="AI636" s="3"/>
      <c r="AJ636" s="3"/>
      <c r="AK636" s="3"/>
      <c r="AL636" s="3"/>
      <c r="AM636" s="3"/>
      <c r="AN636" s="4" t="b">
        <f>COUNTIF(资产分类!B:B,以前年度!A636)=1</f>
        <v>0</v>
      </c>
      <c r="AO636" s="4" t="b">
        <f>COUNTIF(单位编码!C:C,H636)=1</f>
        <v>0</v>
      </c>
      <c r="AP636" s="4" t="e">
        <f t="shared" si="107"/>
        <v>#VALUE!</v>
      </c>
      <c r="AQ636" s="4" t="b">
        <f>COUNTIF(业务范围!B:B,以前年度!L636)=1</f>
        <v>0</v>
      </c>
      <c r="AR636" s="4" t="b">
        <f>COUNTIF(成本中心!B:B,以前年度!M636)=1</f>
        <v>0</v>
      </c>
      <c r="AS636" s="4" t="b">
        <f>COUNTIF(成本中心!B:B,以前年度!N636)=1</f>
        <v>0</v>
      </c>
      <c r="AT636" s="4" t="b">
        <f>COUNTIF(资产状态!B:B,Q636)=1</f>
        <v>0</v>
      </c>
      <c r="AU636" s="4" t="b">
        <f>COUNTIF(资产增加、减少方式!B:C,以前年度!R636)=1</f>
        <v>0</v>
      </c>
      <c r="AV636" s="4" t="b">
        <f t="shared" si="108"/>
        <v>1</v>
      </c>
      <c r="AW636" s="4" t="b">
        <f>COUNTIF(折旧码!B:B,以前年度!X636)=1</f>
        <v>0</v>
      </c>
      <c r="AX636" s="5" t="b">
        <f t="shared" si="99"/>
        <v>0</v>
      </c>
      <c r="AY636" s="59" t="e">
        <f>IF(((2015-LEFT(AD636,4))*12+12-MID(AD636,5,2)+1)/(Z636*12+AB636)&gt;1,AF636*(1-VLOOKUP(X636,折旧码!B:D,3,FALSE)),AF636*(1-VLOOKUP(X636,折旧码!B:D,3,FALSE))*((2015-LEFT(AD636,4))*12+12-MID(AD636,5,2)+1)/(Z636*12+AB636))</f>
        <v>#VALUE!</v>
      </c>
      <c r="AZ636" s="60" t="e">
        <f t="shared" si="100"/>
        <v>#VALUE!</v>
      </c>
      <c r="BA636" s="5" t="e">
        <f>IF(((2015-LEFT(AD636,4))*12+12-MID(AD636,5,2)+1)/(Z636*12+AB636)&gt;1,0, AF636*(1-VLOOKUP(X636,折旧码!B:D,3,FALSE))*(12/(Z636*12+AB636)))</f>
        <v>#VALUE!</v>
      </c>
      <c r="BB636" s="2" t="e">
        <f t="shared" si="101"/>
        <v>#VALUE!</v>
      </c>
      <c r="BC636" s="2">
        <f t="shared" si="102"/>
        <v>0</v>
      </c>
      <c r="BD636" s="2" t="e">
        <f t="shared" si="103"/>
        <v>#VALUE!</v>
      </c>
      <c r="BE636" s="4" t="e">
        <f t="shared" si="104"/>
        <v>#VALUE!</v>
      </c>
      <c r="BF636" s="56" t="e">
        <f t="shared" si="105"/>
        <v>#VALUE!</v>
      </c>
      <c r="BG636" s="56" t="e">
        <f>IF(BE636="否",0,AF636*(1-VLOOKUP(X636,折旧码!B:D,3,FALSE))/BC636)</f>
        <v>#VALUE!</v>
      </c>
      <c r="BH636" s="56" t="e">
        <f t="shared" si="106"/>
        <v>#VALUE!</v>
      </c>
      <c r="BI636" s="4" t="e">
        <f>IF(OR(BE636="否",BC636&lt;=BD636),ROUND(AF636-ABS(AG636)-ABS(AI636)-AF636*VLOOKUP(X636,折旧码!B:D,3,FALSE),2)=0,ROUND(AF636-ABS(AG636)-ABS(AI636)-AF636*VLOOKUP(X636,折旧码!B:D,3,FALSE),2)&lt;&gt;0)</f>
        <v>#VALUE!</v>
      </c>
      <c r="BJ636" s="4" t="e">
        <f>ROUND(AF636-ABS(AG636)-ABS(AI636)-AF636*VLOOKUP(X636,折旧码!B:D,3,FALSE),2)</f>
        <v>#N/A</v>
      </c>
    </row>
    <row r="637" spans="1:62" ht="17.25" x14ac:dyDescent="0.35">
      <c r="A637" s="3"/>
      <c r="B637" s="3"/>
      <c r="C637" s="3"/>
      <c r="D637" s="3"/>
      <c r="E637" s="3"/>
      <c r="F637" s="3"/>
      <c r="G637" s="3"/>
      <c r="H637" s="3"/>
      <c r="I637" s="12"/>
      <c r="J637" s="12"/>
      <c r="K637" s="12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12"/>
      <c r="AE637" s="12"/>
      <c r="AF637" s="3"/>
      <c r="AG637" s="3"/>
      <c r="AH637" s="3"/>
      <c r="AI637" s="3"/>
      <c r="AJ637" s="3"/>
      <c r="AK637" s="3"/>
      <c r="AL637" s="3"/>
      <c r="AM637" s="3"/>
      <c r="AN637" s="4" t="b">
        <f>COUNTIF(资产分类!B:B,以前年度!A637)=1</f>
        <v>0</v>
      </c>
      <c r="AO637" s="4" t="b">
        <f>COUNTIF(单位编码!C:C,H637)=1</f>
        <v>0</v>
      </c>
      <c r="AP637" s="4" t="e">
        <f t="shared" si="107"/>
        <v>#VALUE!</v>
      </c>
      <c r="AQ637" s="4" t="b">
        <f>COUNTIF(业务范围!B:B,以前年度!L637)=1</f>
        <v>0</v>
      </c>
      <c r="AR637" s="4" t="b">
        <f>COUNTIF(成本中心!B:B,以前年度!M637)=1</f>
        <v>0</v>
      </c>
      <c r="AS637" s="4" t="b">
        <f>COUNTIF(成本中心!B:B,以前年度!N637)=1</f>
        <v>0</v>
      </c>
      <c r="AT637" s="4" t="b">
        <f>COUNTIF(资产状态!B:B,Q637)=1</f>
        <v>0</v>
      </c>
      <c r="AU637" s="4" t="b">
        <f>COUNTIF(资产增加、减少方式!B:C,以前年度!R637)=1</f>
        <v>0</v>
      </c>
      <c r="AV637" s="4" t="b">
        <f t="shared" si="108"/>
        <v>1</v>
      </c>
      <c r="AW637" s="4" t="b">
        <f>COUNTIF(折旧码!B:B,以前年度!X637)=1</f>
        <v>0</v>
      </c>
      <c r="AX637" s="5" t="b">
        <f t="shared" si="99"/>
        <v>0</v>
      </c>
      <c r="AY637" s="59" t="e">
        <f>IF(((2015-LEFT(AD637,4))*12+12-MID(AD637,5,2)+1)/(Z637*12+AB637)&gt;1,AF637*(1-VLOOKUP(X637,折旧码!B:D,3,FALSE)),AF637*(1-VLOOKUP(X637,折旧码!B:D,3,FALSE))*((2015-LEFT(AD637,4))*12+12-MID(AD637,5,2)+1)/(Z637*12+AB637))</f>
        <v>#VALUE!</v>
      </c>
      <c r="AZ637" s="60" t="e">
        <f t="shared" si="100"/>
        <v>#VALUE!</v>
      </c>
      <c r="BA637" s="5" t="e">
        <f>IF(((2015-LEFT(AD637,4))*12+12-MID(AD637,5,2)+1)/(Z637*12+AB637)&gt;1,0, AF637*(1-VLOOKUP(X637,折旧码!B:D,3,FALSE))*(12/(Z637*12+AB637)))</f>
        <v>#VALUE!</v>
      </c>
      <c r="BB637" s="2" t="e">
        <f t="shared" si="101"/>
        <v>#VALUE!</v>
      </c>
      <c r="BC637" s="2">
        <f t="shared" si="102"/>
        <v>0</v>
      </c>
      <c r="BD637" s="2" t="e">
        <f t="shared" si="103"/>
        <v>#VALUE!</v>
      </c>
      <c r="BE637" s="4" t="e">
        <f t="shared" si="104"/>
        <v>#VALUE!</v>
      </c>
      <c r="BF637" s="56" t="e">
        <f t="shared" si="105"/>
        <v>#VALUE!</v>
      </c>
      <c r="BG637" s="56" t="e">
        <f>IF(BE637="否",0,AF637*(1-VLOOKUP(X637,折旧码!B:D,3,FALSE))/BC637)</f>
        <v>#VALUE!</v>
      </c>
      <c r="BH637" s="56" t="e">
        <f t="shared" si="106"/>
        <v>#VALUE!</v>
      </c>
      <c r="BI637" s="4" t="e">
        <f>IF(OR(BE637="否",BC637&lt;=BD637),ROUND(AF637-ABS(AG637)-ABS(AI637)-AF637*VLOOKUP(X637,折旧码!B:D,3,FALSE),2)=0,ROUND(AF637-ABS(AG637)-ABS(AI637)-AF637*VLOOKUP(X637,折旧码!B:D,3,FALSE),2)&lt;&gt;0)</f>
        <v>#VALUE!</v>
      </c>
      <c r="BJ637" s="4" t="e">
        <f>ROUND(AF637-ABS(AG637)-ABS(AI637)-AF637*VLOOKUP(X637,折旧码!B:D,3,FALSE),2)</f>
        <v>#N/A</v>
      </c>
    </row>
    <row r="638" spans="1:62" ht="17.25" x14ac:dyDescent="0.35">
      <c r="A638" s="3"/>
      <c r="B638" s="3"/>
      <c r="C638" s="3"/>
      <c r="D638" s="3"/>
      <c r="E638" s="3"/>
      <c r="F638" s="3"/>
      <c r="G638" s="3"/>
      <c r="H638" s="3"/>
      <c r="I638" s="12"/>
      <c r="J638" s="12"/>
      <c r="K638" s="12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12"/>
      <c r="AE638" s="12"/>
      <c r="AF638" s="3"/>
      <c r="AG638" s="3"/>
      <c r="AH638" s="3"/>
      <c r="AI638" s="3"/>
      <c r="AJ638" s="3"/>
      <c r="AK638" s="3"/>
      <c r="AL638" s="3"/>
      <c r="AM638" s="3"/>
      <c r="AN638" s="4" t="b">
        <f>COUNTIF(资产分类!B:B,以前年度!A638)=1</f>
        <v>0</v>
      </c>
      <c r="AO638" s="4" t="b">
        <f>COUNTIF(单位编码!C:C,H638)=1</f>
        <v>0</v>
      </c>
      <c r="AP638" s="4" t="e">
        <f t="shared" si="107"/>
        <v>#VALUE!</v>
      </c>
      <c r="AQ638" s="4" t="b">
        <f>COUNTIF(业务范围!B:B,以前年度!L638)=1</f>
        <v>0</v>
      </c>
      <c r="AR638" s="4" t="b">
        <f>COUNTIF(成本中心!B:B,以前年度!M638)=1</f>
        <v>0</v>
      </c>
      <c r="AS638" s="4" t="b">
        <f>COUNTIF(成本中心!B:B,以前年度!N638)=1</f>
        <v>0</v>
      </c>
      <c r="AT638" s="4" t="b">
        <f>COUNTIF(资产状态!B:B,Q638)=1</f>
        <v>0</v>
      </c>
      <c r="AU638" s="4" t="b">
        <f>COUNTIF(资产增加、减少方式!B:C,以前年度!R638)=1</f>
        <v>0</v>
      </c>
      <c r="AV638" s="4" t="b">
        <f t="shared" si="108"/>
        <v>1</v>
      </c>
      <c r="AW638" s="4" t="b">
        <f>COUNTIF(折旧码!B:B,以前年度!X638)=1</f>
        <v>0</v>
      </c>
      <c r="AX638" s="5" t="b">
        <f t="shared" si="99"/>
        <v>0</v>
      </c>
      <c r="AY638" s="59" t="e">
        <f>IF(((2015-LEFT(AD638,4))*12+12-MID(AD638,5,2)+1)/(Z638*12+AB638)&gt;1,AF638*(1-VLOOKUP(X638,折旧码!B:D,3,FALSE)),AF638*(1-VLOOKUP(X638,折旧码!B:D,3,FALSE))*((2015-LEFT(AD638,4))*12+12-MID(AD638,5,2)+1)/(Z638*12+AB638))</f>
        <v>#VALUE!</v>
      </c>
      <c r="AZ638" s="60" t="e">
        <f t="shared" si="100"/>
        <v>#VALUE!</v>
      </c>
      <c r="BA638" s="5" t="e">
        <f>IF(((2015-LEFT(AD638,4))*12+12-MID(AD638,5,2)+1)/(Z638*12+AB638)&gt;1,0, AF638*(1-VLOOKUP(X638,折旧码!B:D,3,FALSE))*(12/(Z638*12+AB638)))</f>
        <v>#VALUE!</v>
      </c>
      <c r="BB638" s="2" t="e">
        <f t="shared" si="101"/>
        <v>#VALUE!</v>
      </c>
      <c r="BC638" s="2">
        <f t="shared" si="102"/>
        <v>0</v>
      </c>
      <c r="BD638" s="2" t="e">
        <f t="shared" si="103"/>
        <v>#VALUE!</v>
      </c>
      <c r="BE638" s="4" t="e">
        <f t="shared" si="104"/>
        <v>#VALUE!</v>
      </c>
      <c r="BF638" s="56" t="e">
        <f t="shared" si="105"/>
        <v>#VALUE!</v>
      </c>
      <c r="BG638" s="56" t="e">
        <f>IF(BE638="否",0,AF638*(1-VLOOKUP(X638,折旧码!B:D,3,FALSE))/BC638)</f>
        <v>#VALUE!</v>
      </c>
      <c r="BH638" s="56" t="e">
        <f t="shared" si="106"/>
        <v>#VALUE!</v>
      </c>
      <c r="BI638" s="4" t="e">
        <f>IF(OR(BE638="否",BC638&lt;=BD638),ROUND(AF638-ABS(AG638)-ABS(AI638)-AF638*VLOOKUP(X638,折旧码!B:D,3,FALSE),2)=0,ROUND(AF638-ABS(AG638)-ABS(AI638)-AF638*VLOOKUP(X638,折旧码!B:D,3,FALSE),2)&lt;&gt;0)</f>
        <v>#VALUE!</v>
      </c>
      <c r="BJ638" s="4" t="e">
        <f>ROUND(AF638-ABS(AG638)-ABS(AI638)-AF638*VLOOKUP(X638,折旧码!B:D,3,FALSE),2)</f>
        <v>#N/A</v>
      </c>
    </row>
    <row r="639" spans="1:62" ht="17.25" x14ac:dyDescent="0.35">
      <c r="A639" s="3"/>
      <c r="B639" s="3"/>
      <c r="C639" s="3"/>
      <c r="D639" s="3"/>
      <c r="E639" s="3"/>
      <c r="F639" s="3"/>
      <c r="G639" s="3"/>
      <c r="H639" s="3"/>
      <c r="I639" s="12"/>
      <c r="J639" s="12"/>
      <c r="K639" s="12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12"/>
      <c r="AE639" s="12"/>
      <c r="AF639" s="3"/>
      <c r="AG639" s="3"/>
      <c r="AH639" s="3"/>
      <c r="AI639" s="3"/>
      <c r="AJ639" s="3"/>
      <c r="AK639" s="3"/>
      <c r="AL639" s="3"/>
      <c r="AM639" s="3"/>
      <c r="AN639" s="4" t="b">
        <f>COUNTIF(资产分类!B:B,以前年度!A639)=1</f>
        <v>0</v>
      </c>
      <c r="AO639" s="4" t="b">
        <f>COUNTIF(单位编码!C:C,H639)=1</f>
        <v>0</v>
      </c>
      <c r="AP639" s="4" t="e">
        <f t="shared" si="107"/>
        <v>#VALUE!</v>
      </c>
      <c r="AQ639" s="4" t="b">
        <f>COUNTIF(业务范围!B:B,以前年度!L639)=1</f>
        <v>0</v>
      </c>
      <c r="AR639" s="4" t="b">
        <f>COUNTIF(成本中心!B:B,以前年度!M639)=1</f>
        <v>0</v>
      </c>
      <c r="AS639" s="4" t="b">
        <f>COUNTIF(成本中心!B:B,以前年度!N639)=1</f>
        <v>0</v>
      </c>
      <c r="AT639" s="4" t="b">
        <f>COUNTIF(资产状态!B:B,Q639)=1</f>
        <v>0</v>
      </c>
      <c r="AU639" s="4" t="b">
        <f>COUNTIF(资产增加、减少方式!B:C,以前年度!R639)=1</f>
        <v>0</v>
      </c>
      <c r="AV639" s="4" t="b">
        <f t="shared" si="108"/>
        <v>1</v>
      </c>
      <c r="AW639" s="4" t="b">
        <f>COUNTIF(折旧码!B:B,以前年度!X639)=1</f>
        <v>0</v>
      </c>
      <c r="AX639" s="5" t="b">
        <f t="shared" si="99"/>
        <v>0</v>
      </c>
      <c r="AY639" s="59" t="e">
        <f>IF(((2015-LEFT(AD639,4))*12+12-MID(AD639,5,2)+1)/(Z639*12+AB639)&gt;1,AF639*(1-VLOOKUP(X639,折旧码!B:D,3,FALSE)),AF639*(1-VLOOKUP(X639,折旧码!B:D,3,FALSE))*((2015-LEFT(AD639,4))*12+12-MID(AD639,5,2)+1)/(Z639*12+AB639))</f>
        <v>#VALUE!</v>
      </c>
      <c r="AZ639" s="60" t="e">
        <f t="shared" si="100"/>
        <v>#VALUE!</v>
      </c>
      <c r="BA639" s="5" t="e">
        <f>IF(((2015-LEFT(AD639,4))*12+12-MID(AD639,5,2)+1)/(Z639*12+AB639)&gt;1,0, AF639*(1-VLOOKUP(X639,折旧码!B:D,3,FALSE))*(12/(Z639*12+AB639)))</f>
        <v>#VALUE!</v>
      </c>
      <c r="BB639" s="2" t="e">
        <f t="shared" si="101"/>
        <v>#VALUE!</v>
      </c>
      <c r="BC639" s="2">
        <f t="shared" si="102"/>
        <v>0</v>
      </c>
      <c r="BD639" s="2" t="e">
        <f t="shared" si="103"/>
        <v>#VALUE!</v>
      </c>
      <c r="BE639" s="4" t="e">
        <f t="shared" si="104"/>
        <v>#VALUE!</v>
      </c>
      <c r="BF639" s="56" t="e">
        <f t="shared" si="105"/>
        <v>#VALUE!</v>
      </c>
      <c r="BG639" s="56" t="e">
        <f>IF(BE639="否",0,AF639*(1-VLOOKUP(X639,折旧码!B:D,3,FALSE))/BC639)</f>
        <v>#VALUE!</v>
      </c>
      <c r="BH639" s="56" t="e">
        <f t="shared" si="106"/>
        <v>#VALUE!</v>
      </c>
      <c r="BI639" s="4" t="e">
        <f>IF(OR(BE639="否",BC639&lt;=BD639),ROUND(AF639-ABS(AG639)-ABS(AI639)-AF639*VLOOKUP(X639,折旧码!B:D,3,FALSE),2)=0,ROUND(AF639-ABS(AG639)-ABS(AI639)-AF639*VLOOKUP(X639,折旧码!B:D,3,FALSE),2)&lt;&gt;0)</f>
        <v>#VALUE!</v>
      </c>
      <c r="BJ639" s="4" t="e">
        <f>ROUND(AF639-ABS(AG639)-ABS(AI639)-AF639*VLOOKUP(X639,折旧码!B:D,3,FALSE),2)</f>
        <v>#N/A</v>
      </c>
    </row>
    <row r="640" spans="1:62" ht="17.25" x14ac:dyDescent="0.35">
      <c r="A640" s="3"/>
      <c r="B640" s="3"/>
      <c r="C640" s="3"/>
      <c r="D640" s="3"/>
      <c r="E640" s="3"/>
      <c r="F640" s="3"/>
      <c r="G640" s="3"/>
      <c r="H640" s="3"/>
      <c r="I640" s="12"/>
      <c r="J640" s="12"/>
      <c r="K640" s="12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12"/>
      <c r="AE640" s="12"/>
      <c r="AF640" s="3"/>
      <c r="AG640" s="3"/>
      <c r="AH640" s="3"/>
      <c r="AI640" s="3"/>
      <c r="AJ640" s="3"/>
      <c r="AK640" s="3"/>
      <c r="AL640" s="3"/>
      <c r="AM640" s="3"/>
      <c r="AN640" s="4" t="b">
        <f>COUNTIF(资产分类!B:B,以前年度!A640)=1</f>
        <v>0</v>
      </c>
      <c r="AO640" s="4" t="b">
        <f>COUNTIF(单位编码!C:C,H640)=1</f>
        <v>0</v>
      </c>
      <c r="AP640" s="4" t="e">
        <f t="shared" si="107"/>
        <v>#VALUE!</v>
      </c>
      <c r="AQ640" s="4" t="b">
        <f>COUNTIF(业务范围!B:B,以前年度!L640)=1</f>
        <v>0</v>
      </c>
      <c r="AR640" s="4" t="b">
        <f>COUNTIF(成本中心!B:B,以前年度!M640)=1</f>
        <v>0</v>
      </c>
      <c r="AS640" s="4" t="b">
        <f>COUNTIF(成本中心!B:B,以前年度!N640)=1</f>
        <v>0</v>
      </c>
      <c r="AT640" s="4" t="b">
        <f>COUNTIF(资产状态!B:B,Q640)=1</f>
        <v>0</v>
      </c>
      <c r="AU640" s="4" t="b">
        <f>COUNTIF(资产增加、减少方式!B:C,以前年度!R640)=1</f>
        <v>0</v>
      </c>
      <c r="AV640" s="4" t="b">
        <f t="shared" si="108"/>
        <v>1</v>
      </c>
      <c r="AW640" s="4" t="b">
        <f>COUNTIF(折旧码!B:B,以前年度!X640)=1</f>
        <v>0</v>
      </c>
      <c r="AX640" s="5" t="b">
        <f t="shared" si="99"/>
        <v>0</v>
      </c>
      <c r="AY640" s="59" t="e">
        <f>IF(((2015-LEFT(AD640,4))*12+12-MID(AD640,5,2)+1)/(Z640*12+AB640)&gt;1,AF640*(1-VLOOKUP(X640,折旧码!B:D,3,FALSE)),AF640*(1-VLOOKUP(X640,折旧码!B:D,3,FALSE))*((2015-LEFT(AD640,4))*12+12-MID(AD640,5,2)+1)/(Z640*12+AB640))</f>
        <v>#VALUE!</v>
      </c>
      <c r="AZ640" s="60" t="e">
        <f t="shared" si="100"/>
        <v>#VALUE!</v>
      </c>
      <c r="BA640" s="5" t="e">
        <f>IF(((2015-LEFT(AD640,4))*12+12-MID(AD640,5,2)+1)/(Z640*12+AB640)&gt;1,0, AF640*(1-VLOOKUP(X640,折旧码!B:D,3,FALSE))*(12/(Z640*12+AB640)))</f>
        <v>#VALUE!</v>
      </c>
      <c r="BB640" s="2" t="e">
        <f t="shared" si="101"/>
        <v>#VALUE!</v>
      </c>
      <c r="BC640" s="2">
        <f t="shared" si="102"/>
        <v>0</v>
      </c>
      <c r="BD640" s="2" t="e">
        <f t="shared" si="103"/>
        <v>#VALUE!</v>
      </c>
      <c r="BE640" s="4" t="e">
        <f t="shared" si="104"/>
        <v>#VALUE!</v>
      </c>
      <c r="BF640" s="56" t="e">
        <f t="shared" si="105"/>
        <v>#VALUE!</v>
      </c>
      <c r="BG640" s="56" t="e">
        <f>IF(BE640="否",0,AF640*(1-VLOOKUP(X640,折旧码!B:D,3,FALSE))/BC640)</f>
        <v>#VALUE!</v>
      </c>
      <c r="BH640" s="56" t="e">
        <f t="shared" si="106"/>
        <v>#VALUE!</v>
      </c>
      <c r="BI640" s="4" t="e">
        <f>IF(OR(BE640="否",BC640&lt;=BD640),ROUND(AF640-ABS(AG640)-ABS(AI640)-AF640*VLOOKUP(X640,折旧码!B:D,3,FALSE),2)=0,ROUND(AF640-ABS(AG640)-ABS(AI640)-AF640*VLOOKUP(X640,折旧码!B:D,3,FALSE),2)&lt;&gt;0)</f>
        <v>#VALUE!</v>
      </c>
      <c r="BJ640" s="4" t="e">
        <f>ROUND(AF640-ABS(AG640)-ABS(AI640)-AF640*VLOOKUP(X640,折旧码!B:D,3,FALSE),2)</f>
        <v>#N/A</v>
      </c>
    </row>
    <row r="641" spans="1:62" ht="17.25" x14ac:dyDescent="0.35">
      <c r="A641" s="3"/>
      <c r="B641" s="3"/>
      <c r="C641" s="3"/>
      <c r="D641" s="3"/>
      <c r="E641" s="3"/>
      <c r="F641" s="3"/>
      <c r="G641" s="3"/>
      <c r="H641" s="3"/>
      <c r="I641" s="12"/>
      <c r="J641" s="12"/>
      <c r="K641" s="12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12"/>
      <c r="AE641" s="12"/>
      <c r="AF641" s="3"/>
      <c r="AG641" s="3"/>
      <c r="AH641" s="3"/>
      <c r="AI641" s="3"/>
      <c r="AJ641" s="3"/>
      <c r="AK641" s="3"/>
      <c r="AL641" s="3"/>
      <c r="AM641" s="3"/>
      <c r="AN641" s="4" t="b">
        <f>COUNTIF(资产分类!B:B,以前年度!A641)=1</f>
        <v>0</v>
      </c>
      <c r="AO641" s="4" t="b">
        <f>COUNTIF(单位编码!C:C,H641)=1</f>
        <v>0</v>
      </c>
      <c r="AP641" s="4" t="e">
        <f t="shared" si="107"/>
        <v>#VALUE!</v>
      </c>
      <c r="AQ641" s="4" t="b">
        <f>COUNTIF(业务范围!B:B,以前年度!L641)=1</f>
        <v>0</v>
      </c>
      <c r="AR641" s="4" t="b">
        <f>COUNTIF(成本中心!B:B,以前年度!M641)=1</f>
        <v>0</v>
      </c>
      <c r="AS641" s="4" t="b">
        <f>COUNTIF(成本中心!B:B,以前年度!N641)=1</f>
        <v>0</v>
      </c>
      <c r="AT641" s="4" t="b">
        <f>COUNTIF(资产状态!B:B,Q641)=1</f>
        <v>0</v>
      </c>
      <c r="AU641" s="4" t="b">
        <f>COUNTIF(资产增加、减少方式!B:C,以前年度!R641)=1</f>
        <v>0</v>
      </c>
      <c r="AV641" s="4" t="b">
        <f t="shared" si="108"/>
        <v>1</v>
      </c>
      <c r="AW641" s="4" t="b">
        <f>COUNTIF(折旧码!B:B,以前年度!X641)=1</f>
        <v>0</v>
      </c>
      <c r="AX641" s="5" t="b">
        <f t="shared" si="99"/>
        <v>0</v>
      </c>
      <c r="AY641" s="59" t="e">
        <f>IF(((2015-LEFT(AD641,4))*12+12-MID(AD641,5,2)+1)/(Z641*12+AB641)&gt;1,AF641*(1-VLOOKUP(X641,折旧码!B:D,3,FALSE)),AF641*(1-VLOOKUP(X641,折旧码!B:D,3,FALSE))*((2015-LEFT(AD641,4))*12+12-MID(AD641,5,2)+1)/(Z641*12+AB641))</f>
        <v>#VALUE!</v>
      </c>
      <c r="AZ641" s="60" t="e">
        <f t="shared" si="100"/>
        <v>#VALUE!</v>
      </c>
      <c r="BA641" s="5" t="e">
        <f>IF(((2015-LEFT(AD641,4))*12+12-MID(AD641,5,2)+1)/(Z641*12+AB641)&gt;1,0, AF641*(1-VLOOKUP(X641,折旧码!B:D,3,FALSE))*(12/(Z641*12+AB641)))</f>
        <v>#VALUE!</v>
      </c>
      <c r="BB641" s="2" t="e">
        <f t="shared" si="101"/>
        <v>#VALUE!</v>
      </c>
      <c r="BC641" s="2">
        <f t="shared" si="102"/>
        <v>0</v>
      </c>
      <c r="BD641" s="2" t="e">
        <f t="shared" si="103"/>
        <v>#VALUE!</v>
      </c>
      <c r="BE641" s="4" t="e">
        <f t="shared" si="104"/>
        <v>#VALUE!</v>
      </c>
      <c r="BF641" s="56" t="e">
        <f t="shared" si="105"/>
        <v>#VALUE!</v>
      </c>
      <c r="BG641" s="56" t="e">
        <f>IF(BE641="否",0,AF641*(1-VLOOKUP(X641,折旧码!B:D,3,FALSE))/BC641)</f>
        <v>#VALUE!</v>
      </c>
      <c r="BH641" s="56" t="e">
        <f t="shared" si="106"/>
        <v>#VALUE!</v>
      </c>
      <c r="BI641" s="4" t="e">
        <f>IF(OR(BE641="否",BC641&lt;=BD641),ROUND(AF641-ABS(AG641)-ABS(AI641)-AF641*VLOOKUP(X641,折旧码!B:D,3,FALSE),2)=0,ROUND(AF641-ABS(AG641)-ABS(AI641)-AF641*VLOOKUP(X641,折旧码!B:D,3,FALSE),2)&lt;&gt;0)</f>
        <v>#VALUE!</v>
      </c>
      <c r="BJ641" s="4" t="e">
        <f>ROUND(AF641-ABS(AG641)-ABS(AI641)-AF641*VLOOKUP(X641,折旧码!B:D,3,FALSE),2)</f>
        <v>#N/A</v>
      </c>
    </row>
    <row r="642" spans="1:62" ht="17.25" x14ac:dyDescent="0.35">
      <c r="A642" s="3"/>
      <c r="B642" s="3"/>
      <c r="C642" s="3"/>
      <c r="D642" s="3"/>
      <c r="E642" s="3"/>
      <c r="F642" s="3"/>
      <c r="G642" s="3"/>
      <c r="H642" s="3"/>
      <c r="I642" s="12"/>
      <c r="J642" s="12"/>
      <c r="K642" s="12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12"/>
      <c r="AE642" s="12"/>
      <c r="AF642" s="3"/>
      <c r="AG642" s="3"/>
      <c r="AH642" s="3"/>
      <c r="AI642" s="3"/>
      <c r="AJ642" s="3"/>
      <c r="AK642" s="3"/>
      <c r="AL642" s="3"/>
      <c r="AM642" s="3"/>
      <c r="AN642" s="4" t="b">
        <f>COUNTIF(资产分类!B:B,以前年度!A642)=1</f>
        <v>0</v>
      </c>
      <c r="AO642" s="4" t="b">
        <f>COUNTIF(单位编码!C:C,H642)=1</f>
        <v>0</v>
      </c>
      <c r="AP642" s="4" t="e">
        <f t="shared" si="107"/>
        <v>#VALUE!</v>
      </c>
      <c r="AQ642" s="4" t="b">
        <f>COUNTIF(业务范围!B:B,以前年度!L642)=1</f>
        <v>0</v>
      </c>
      <c r="AR642" s="4" t="b">
        <f>COUNTIF(成本中心!B:B,以前年度!M642)=1</f>
        <v>0</v>
      </c>
      <c r="AS642" s="4" t="b">
        <f>COUNTIF(成本中心!B:B,以前年度!N642)=1</f>
        <v>0</v>
      </c>
      <c r="AT642" s="4" t="b">
        <f>COUNTIF(资产状态!B:B,Q642)=1</f>
        <v>0</v>
      </c>
      <c r="AU642" s="4" t="b">
        <f>COUNTIF(资产增加、减少方式!B:C,以前年度!R642)=1</f>
        <v>0</v>
      </c>
      <c r="AV642" s="4" t="b">
        <f t="shared" si="108"/>
        <v>1</v>
      </c>
      <c r="AW642" s="4" t="b">
        <f>COUNTIF(折旧码!B:B,以前年度!X642)=1</f>
        <v>0</v>
      </c>
      <c r="AX642" s="5" t="b">
        <f t="shared" si="99"/>
        <v>0</v>
      </c>
      <c r="AY642" s="59" t="e">
        <f>IF(((2015-LEFT(AD642,4))*12+12-MID(AD642,5,2)+1)/(Z642*12+AB642)&gt;1,AF642*(1-VLOOKUP(X642,折旧码!B:D,3,FALSE)),AF642*(1-VLOOKUP(X642,折旧码!B:D,3,FALSE))*((2015-LEFT(AD642,4))*12+12-MID(AD642,5,2)+1)/(Z642*12+AB642))</f>
        <v>#VALUE!</v>
      </c>
      <c r="AZ642" s="60" t="e">
        <f t="shared" si="100"/>
        <v>#VALUE!</v>
      </c>
      <c r="BA642" s="5" t="e">
        <f>IF(((2015-LEFT(AD642,4))*12+12-MID(AD642,5,2)+1)/(Z642*12+AB642)&gt;1,0, AF642*(1-VLOOKUP(X642,折旧码!B:D,3,FALSE))*(12/(Z642*12+AB642)))</f>
        <v>#VALUE!</v>
      </c>
      <c r="BB642" s="2" t="e">
        <f t="shared" si="101"/>
        <v>#VALUE!</v>
      </c>
      <c r="BC642" s="2">
        <f t="shared" si="102"/>
        <v>0</v>
      </c>
      <c r="BD642" s="2" t="e">
        <f t="shared" si="103"/>
        <v>#VALUE!</v>
      </c>
      <c r="BE642" s="4" t="e">
        <f t="shared" si="104"/>
        <v>#VALUE!</v>
      </c>
      <c r="BF642" s="56" t="e">
        <f t="shared" si="105"/>
        <v>#VALUE!</v>
      </c>
      <c r="BG642" s="56" t="e">
        <f>IF(BE642="否",0,AF642*(1-VLOOKUP(X642,折旧码!B:D,3,FALSE))/BC642)</f>
        <v>#VALUE!</v>
      </c>
      <c r="BH642" s="56" t="e">
        <f t="shared" si="106"/>
        <v>#VALUE!</v>
      </c>
      <c r="BI642" s="4" t="e">
        <f>IF(OR(BE642="否",BC642&lt;=BD642),ROUND(AF642-ABS(AG642)-ABS(AI642)-AF642*VLOOKUP(X642,折旧码!B:D,3,FALSE),2)=0,ROUND(AF642-ABS(AG642)-ABS(AI642)-AF642*VLOOKUP(X642,折旧码!B:D,3,FALSE),2)&lt;&gt;0)</f>
        <v>#VALUE!</v>
      </c>
      <c r="BJ642" s="4" t="e">
        <f>ROUND(AF642-ABS(AG642)-ABS(AI642)-AF642*VLOOKUP(X642,折旧码!B:D,3,FALSE),2)</f>
        <v>#N/A</v>
      </c>
    </row>
    <row r="643" spans="1:62" ht="17.25" x14ac:dyDescent="0.35">
      <c r="A643" s="3"/>
      <c r="B643" s="3"/>
      <c r="C643" s="3"/>
      <c r="D643" s="3"/>
      <c r="E643" s="3"/>
      <c r="F643" s="3"/>
      <c r="G643" s="3"/>
      <c r="H643" s="3"/>
      <c r="I643" s="12"/>
      <c r="J643" s="12"/>
      <c r="K643" s="12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12"/>
      <c r="AE643" s="12"/>
      <c r="AF643" s="3"/>
      <c r="AG643" s="3"/>
      <c r="AH643" s="3"/>
      <c r="AI643" s="3"/>
      <c r="AJ643" s="3"/>
      <c r="AK643" s="3"/>
      <c r="AL643" s="3"/>
      <c r="AM643" s="3"/>
      <c r="AN643" s="4" t="b">
        <f>COUNTIF(资产分类!B:B,以前年度!A643)=1</f>
        <v>0</v>
      </c>
      <c r="AO643" s="4" t="b">
        <f>COUNTIF(单位编码!C:C,H643)=1</f>
        <v>0</v>
      </c>
      <c r="AP643" s="4" t="e">
        <f t="shared" si="107"/>
        <v>#VALUE!</v>
      </c>
      <c r="AQ643" s="4" t="b">
        <f>COUNTIF(业务范围!B:B,以前年度!L643)=1</f>
        <v>0</v>
      </c>
      <c r="AR643" s="4" t="b">
        <f>COUNTIF(成本中心!B:B,以前年度!M643)=1</f>
        <v>0</v>
      </c>
      <c r="AS643" s="4" t="b">
        <f>COUNTIF(成本中心!B:B,以前年度!N643)=1</f>
        <v>0</v>
      </c>
      <c r="AT643" s="4" t="b">
        <f>COUNTIF(资产状态!B:B,Q643)=1</f>
        <v>0</v>
      </c>
      <c r="AU643" s="4" t="b">
        <f>COUNTIF(资产增加、减少方式!B:C,以前年度!R643)=1</f>
        <v>0</v>
      </c>
      <c r="AV643" s="4" t="b">
        <f t="shared" si="108"/>
        <v>1</v>
      </c>
      <c r="AW643" s="4" t="b">
        <f>COUNTIF(折旧码!B:B,以前年度!X643)=1</f>
        <v>0</v>
      </c>
      <c r="AX643" s="5" t="b">
        <f t="shared" si="99"/>
        <v>0</v>
      </c>
      <c r="AY643" s="59" t="e">
        <f>IF(((2015-LEFT(AD643,4))*12+12-MID(AD643,5,2)+1)/(Z643*12+AB643)&gt;1,AF643*(1-VLOOKUP(X643,折旧码!B:D,3,FALSE)),AF643*(1-VLOOKUP(X643,折旧码!B:D,3,FALSE))*((2015-LEFT(AD643,4))*12+12-MID(AD643,5,2)+1)/(Z643*12+AB643))</f>
        <v>#VALUE!</v>
      </c>
      <c r="AZ643" s="60" t="e">
        <f t="shared" si="100"/>
        <v>#VALUE!</v>
      </c>
      <c r="BA643" s="5" t="e">
        <f>IF(((2015-LEFT(AD643,4))*12+12-MID(AD643,5,2)+1)/(Z643*12+AB643)&gt;1,0, AF643*(1-VLOOKUP(X643,折旧码!B:D,3,FALSE))*(12/(Z643*12+AB643)))</f>
        <v>#VALUE!</v>
      </c>
      <c r="BB643" s="2" t="e">
        <f t="shared" si="101"/>
        <v>#VALUE!</v>
      </c>
      <c r="BC643" s="2">
        <f t="shared" si="102"/>
        <v>0</v>
      </c>
      <c r="BD643" s="2" t="e">
        <f t="shared" si="103"/>
        <v>#VALUE!</v>
      </c>
      <c r="BE643" s="4" t="e">
        <f t="shared" si="104"/>
        <v>#VALUE!</v>
      </c>
      <c r="BF643" s="56" t="e">
        <f t="shared" si="105"/>
        <v>#VALUE!</v>
      </c>
      <c r="BG643" s="56" t="e">
        <f>IF(BE643="否",0,AF643*(1-VLOOKUP(X643,折旧码!B:D,3,FALSE))/BC643)</f>
        <v>#VALUE!</v>
      </c>
      <c r="BH643" s="56" t="e">
        <f t="shared" si="106"/>
        <v>#VALUE!</v>
      </c>
      <c r="BI643" s="4" t="e">
        <f>IF(OR(BE643="否",BC643&lt;=BD643),ROUND(AF643-ABS(AG643)-ABS(AI643)-AF643*VLOOKUP(X643,折旧码!B:D,3,FALSE),2)=0,ROUND(AF643-ABS(AG643)-ABS(AI643)-AF643*VLOOKUP(X643,折旧码!B:D,3,FALSE),2)&lt;&gt;0)</f>
        <v>#VALUE!</v>
      </c>
      <c r="BJ643" s="4" t="e">
        <f>ROUND(AF643-ABS(AG643)-ABS(AI643)-AF643*VLOOKUP(X643,折旧码!B:D,3,FALSE),2)</f>
        <v>#N/A</v>
      </c>
    </row>
    <row r="644" spans="1:62" ht="17.25" x14ac:dyDescent="0.35">
      <c r="A644" s="3"/>
      <c r="B644" s="3"/>
      <c r="C644" s="3"/>
      <c r="D644" s="3"/>
      <c r="E644" s="3"/>
      <c r="F644" s="3"/>
      <c r="G644" s="3"/>
      <c r="H644" s="3"/>
      <c r="I644" s="12"/>
      <c r="J644" s="12"/>
      <c r="K644" s="12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12"/>
      <c r="AE644" s="12"/>
      <c r="AF644" s="3"/>
      <c r="AG644" s="3"/>
      <c r="AH644" s="3"/>
      <c r="AI644" s="3"/>
      <c r="AJ644" s="3"/>
      <c r="AK644" s="3"/>
      <c r="AL644" s="3"/>
      <c r="AM644" s="3"/>
      <c r="AN644" s="4" t="b">
        <f>COUNTIF(资产分类!B:B,以前年度!A644)=1</f>
        <v>0</v>
      </c>
      <c r="AO644" s="4" t="b">
        <f>COUNTIF(单位编码!C:C,H644)=1</f>
        <v>0</v>
      </c>
      <c r="AP644" s="4" t="e">
        <f t="shared" si="107"/>
        <v>#VALUE!</v>
      </c>
      <c r="AQ644" s="4" t="b">
        <f>COUNTIF(业务范围!B:B,以前年度!L644)=1</f>
        <v>0</v>
      </c>
      <c r="AR644" s="4" t="b">
        <f>COUNTIF(成本中心!B:B,以前年度!M644)=1</f>
        <v>0</v>
      </c>
      <c r="AS644" s="4" t="b">
        <f>COUNTIF(成本中心!B:B,以前年度!N644)=1</f>
        <v>0</v>
      </c>
      <c r="AT644" s="4" t="b">
        <f>COUNTIF(资产状态!B:B,Q644)=1</f>
        <v>0</v>
      </c>
      <c r="AU644" s="4" t="b">
        <f>COUNTIF(资产增加、减少方式!B:C,以前年度!R644)=1</f>
        <v>0</v>
      </c>
      <c r="AV644" s="4" t="b">
        <f t="shared" si="108"/>
        <v>1</v>
      </c>
      <c r="AW644" s="4" t="b">
        <f>COUNTIF(折旧码!B:B,以前年度!X644)=1</f>
        <v>0</v>
      </c>
      <c r="AX644" s="5" t="b">
        <f t="shared" ref="AX644:AX707" si="109">AND(AND(LEN(I644)=8,IFERROR(FIND("/",I644),0)=0),AND(LEN(J644)=8,IFERROR(FIND("/",J644),0)=0),AND(LEN(K644)=8,IFERROR(FIND("/",K644),0)=0),AND(LEN(AD644)=8,IFERROR(FIND("/",AD644),0)=0),AND(LEN(AE644)=8,IFERROR(FIND("/",AE644),0)=0))</f>
        <v>0</v>
      </c>
      <c r="AY644" s="59" t="e">
        <f>IF(((2015-LEFT(AD644,4))*12+12-MID(AD644,5,2)+1)/(Z644*12+AB644)&gt;1,AF644*(1-VLOOKUP(X644,折旧码!B:D,3,FALSE)),AF644*(1-VLOOKUP(X644,折旧码!B:D,3,FALSE))*((2015-LEFT(AD644,4))*12+12-MID(AD644,5,2)+1)/(Z644*12+AB644))</f>
        <v>#VALUE!</v>
      </c>
      <c r="AZ644" s="60" t="e">
        <f t="shared" ref="AZ644:AZ707" si="110">AY644+AK644</f>
        <v>#VALUE!</v>
      </c>
      <c r="BA644" s="5" t="e">
        <f>IF(((2015-LEFT(AD644,4))*12+12-MID(AD644,5,2)+1)/(Z644*12+AB644)&gt;1,0, AF644*(1-VLOOKUP(X644,折旧码!B:D,3,FALSE))*(12/(Z644*12+AB644)))</f>
        <v>#VALUE!</v>
      </c>
      <c r="BB644" s="2" t="e">
        <f t="shared" ref="BB644:BB707" si="111">BA644+AM644</f>
        <v>#VALUE!</v>
      </c>
      <c r="BC644" s="2">
        <f t="shared" ref="BC644:BC707" si="112">Z644*12+AB644</f>
        <v>0</v>
      </c>
      <c r="BD644" s="2" t="e">
        <f t="shared" ref="BD644:BD707" si="113">(2015-LEFT(AD644,4))*12+(12-MID(AD644,5,2))+1+11</f>
        <v>#VALUE!</v>
      </c>
      <c r="BE644" s="4" t="e">
        <f t="shared" ref="BE644:BE707" si="114">IF(BD644-BC644&gt;12,"否","是")</f>
        <v>#VALUE!</v>
      </c>
      <c r="BF644" s="56" t="e">
        <f t="shared" ref="BF644:BF707" si="115">ABS(IF(BE644="否",0,IF(BC644&gt;=BD644,AI644/11,AI644/(BC644-BD644+11))))</f>
        <v>#VALUE!</v>
      </c>
      <c r="BG644" s="56" t="e">
        <f>IF(BE644="否",0,AF644*(1-VLOOKUP(X644,折旧码!B:D,3,FALSE))/BC644)</f>
        <v>#VALUE!</v>
      </c>
      <c r="BH644" s="56" t="e">
        <f t="shared" ref="BH644:BH707" si="116">BG644-BF644</f>
        <v>#VALUE!</v>
      </c>
      <c r="BI644" s="4" t="e">
        <f>IF(OR(BE644="否",BC644&lt;=BD644),ROUND(AF644-ABS(AG644)-ABS(AI644)-AF644*VLOOKUP(X644,折旧码!B:D,3,FALSE),2)=0,ROUND(AF644-ABS(AG644)-ABS(AI644)-AF644*VLOOKUP(X644,折旧码!B:D,3,FALSE),2)&lt;&gt;0)</f>
        <v>#VALUE!</v>
      </c>
      <c r="BJ644" s="4" t="e">
        <f>ROUND(AF644-ABS(AG644)-ABS(AI644)-AF644*VLOOKUP(X644,折旧码!B:D,3,FALSE),2)</f>
        <v>#N/A</v>
      </c>
    </row>
    <row r="645" spans="1:62" ht="17.25" x14ac:dyDescent="0.35">
      <c r="A645" s="3"/>
      <c r="B645" s="3"/>
      <c r="C645" s="3"/>
      <c r="D645" s="3"/>
      <c r="E645" s="3"/>
      <c r="F645" s="3"/>
      <c r="G645" s="3"/>
      <c r="H645" s="3"/>
      <c r="I645" s="12"/>
      <c r="J645" s="12"/>
      <c r="K645" s="12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12"/>
      <c r="AE645" s="12"/>
      <c r="AF645" s="3"/>
      <c r="AG645" s="3"/>
      <c r="AH645" s="3"/>
      <c r="AI645" s="3"/>
      <c r="AJ645" s="3"/>
      <c r="AK645" s="3"/>
      <c r="AL645" s="3"/>
      <c r="AM645" s="3"/>
      <c r="AN645" s="4" t="b">
        <f>COUNTIF(资产分类!B:B,以前年度!A645)=1</f>
        <v>0</v>
      </c>
      <c r="AO645" s="4" t="b">
        <f>COUNTIF(单位编码!C:C,H645)=1</f>
        <v>0</v>
      </c>
      <c r="AP645" s="4" t="e">
        <f t="shared" si="107"/>
        <v>#VALUE!</v>
      </c>
      <c r="AQ645" s="4" t="b">
        <f>COUNTIF(业务范围!B:B,以前年度!L645)=1</f>
        <v>0</v>
      </c>
      <c r="AR645" s="4" t="b">
        <f>COUNTIF(成本中心!B:B,以前年度!M645)=1</f>
        <v>0</v>
      </c>
      <c r="AS645" s="4" t="b">
        <f>COUNTIF(成本中心!B:B,以前年度!N645)=1</f>
        <v>0</v>
      </c>
      <c r="AT645" s="4" t="b">
        <f>COUNTIF(资产状态!B:B,Q645)=1</f>
        <v>0</v>
      </c>
      <c r="AU645" s="4" t="b">
        <f>COUNTIF(资产增加、减少方式!B:C,以前年度!R645)=1</f>
        <v>0</v>
      </c>
      <c r="AV645" s="4" t="b">
        <f t="shared" si="108"/>
        <v>1</v>
      </c>
      <c r="AW645" s="4" t="b">
        <f>COUNTIF(折旧码!B:B,以前年度!X645)=1</f>
        <v>0</v>
      </c>
      <c r="AX645" s="5" t="b">
        <f t="shared" si="109"/>
        <v>0</v>
      </c>
      <c r="AY645" s="59" t="e">
        <f>IF(((2015-LEFT(AD645,4))*12+12-MID(AD645,5,2)+1)/(Z645*12+AB645)&gt;1,AF645*(1-VLOOKUP(X645,折旧码!B:D,3,FALSE)),AF645*(1-VLOOKUP(X645,折旧码!B:D,3,FALSE))*((2015-LEFT(AD645,4))*12+12-MID(AD645,5,2)+1)/(Z645*12+AB645))</f>
        <v>#VALUE!</v>
      </c>
      <c r="AZ645" s="60" t="e">
        <f t="shared" si="110"/>
        <v>#VALUE!</v>
      </c>
      <c r="BA645" s="5" t="e">
        <f>IF(((2015-LEFT(AD645,4))*12+12-MID(AD645,5,2)+1)/(Z645*12+AB645)&gt;1,0, AF645*(1-VLOOKUP(X645,折旧码!B:D,3,FALSE))*(12/(Z645*12+AB645)))</f>
        <v>#VALUE!</v>
      </c>
      <c r="BB645" s="2" t="e">
        <f t="shared" si="111"/>
        <v>#VALUE!</v>
      </c>
      <c r="BC645" s="2">
        <f t="shared" si="112"/>
        <v>0</v>
      </c>
      <c r="BD645" s="2" t="e">
        <f t="shared" si="113"/>
        <v>#VALUE!</v>
      </c>
      <c r="BE645" s="4" t="e">
        <f t="shared" si="114"/>
        <v>#VALUE!</v>
      </c>
      <c r="BF645" s="56" t="e">
        <f t="shared" si="115"/>
        <v>#VALUE!</v>
      </c>
      <c r="BG645" s="56" t="e">
        <f>IF(BE645="否",0,AF645*(1-VLOOKUP(X645,折旧码!B:D,3,FALSE))/BC645)</f>
        <v>#VALUE!</v>
      </c>
      <c r="BH645" s="56" t="e">
        <f t="shared" si="116"/>
        <v>#VALUE!</v>
      </c>
      <c r="BI645" s="4" t="e">
        <f>IF(OR(BE645="否",BC645&lt;=BD645),ROUND(AF645-ABS(AG645)-ABS(AI645)-AF645*VLOOKUP(X645,折旧码!B:D,3,FALSE),2)=0,ROUND(AF645-ABS(AG645)-ABS(AI645)-AF645*VLOOKUP(X645,折旧码!B:D,3,FALSE),2)&lt;&gt;0)</f>
        <v>#VALUE!</v>
      </c>
      <c r="BJ645" s="4" t="e">
        <f>ROUND(AF645-ABS(AG645)-ABS(AI645)-AF645*VLOOKUP(X645,折旧码!B:D,3,FALSE),2)</f>
        <v>#N/A</v>
      </c>
    </row>
    <row r="646" spans="1:62" ht="17.25" x14ac:dyDescent="0.35">
      <c r="A646" s="3"/>
      <c r="B646" s="3"/>
      <c r="C646" s="3"/>
      <c r="D646" s="3"/>
      <c r="E646" s="3"/>
      <c r="F646" s="3"/>
      <c r="G646" s="3"/>
      <c r="H646" s="3"/>
      <c r="I646" s="12"/>
      <c r="J646" s="12"/>
      <c r="K646" s="12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12"/>
      <c r="AE646" s="12"/>
      <c r="AF646" s="3"/>
      <c r="AG646" s="3"/>
      <c r="AH646" s="3"/>
      <c r="AI646" s="3"/>
      <c r="AJ646" s="3"/>
      <c r="AK646" s="3"/>
      <c r="AL646" s="3"/>
      <c r="AM646" s="3"/>
      <c r="AN646" s="4" t="b">
        <f>COUNTIF(资产分类!B:B,以前年度!A646)=1</f>
        <v>0</v>
      </c>
      <c r="AO646" s="4" t="b">
        <f>COUNTIF(单位编码!C:C,H646)=1</f>
        <v>0</v>
      </c>
      <c r="AP646" s="4" t="e">
        <f t="shared" si="107"/>
        <v>#VALUE!</v>
      </c>
      <c r="AQ646" s="4" t="b">
        <f>COUNTIF(业务范围!B:B,以前年度!L646)=1</f>
        <v>0</v>
      </c>
      <c r="AR646" s="4" t="b">
        <f>COUNTIF(成本中心!B:B,以前年度!M646)=1</f>
        <v>0</v>
      </c>
      <c r="AS646" s="4" t="b">
        <f>COUNTIF(成本中心!B:B,以前年度!N646)=1</f>
        <v>0</v>
      </c>
      <c r="AT646" s="4" t="b">
        <f>COUNTIF(资产状态!B:B,Q646)=1</f>
        <v>0</v>
      </c>
      <c r="AU646" s="4" t="b">
        <f>COUNTIF(资产增加、减少方式!B:C,以前年度!R646)=1</f>
        <v>0</v>
      </c>
      <c r="AV646" s="4" t="b">
        <f t="shared" si="108"/>
        <v>1</v>
      </c>
      <c r="AW646" s="4" t="b">
        <f>COUNTIF(折旧码!B:B,以前年度!X646)=1</f>
        <v>0</v>
      </c>
      <c r="AX646" s="5" t="b">
        <f t="shared" si="109"/>
        <v>0</v>
      </c>
      <c r="AY646" s="59" t="e">
        <f>IF(((2015-LEFT(AD646,4))*12+12-MID(AD646,5,2)+1)/(Z646*12+AB646)&gt;1,AF646*(1-VLOOKUP(X646,折旧码!B:D,3,FALSE)),AF646*(1-VLOOKUP(X646,折旧码!B:D,3,FALSE))*((2015-LEFT(AD646,4))*12+12-MID(AD646,5,2)+1)/(Z646*12+AB646))</f>
        <v>#VALUE!</v>
      </c>
      <c r="AZ646" s="60" t="e">
        <f t="shared" si="110"/>
        <v>#VALUE!</v>
      </c>
      <c r="BA646" s="5" t="e">
        <f>IF(((2015-LEFT(AD646,4))*12+12-MID(AD646,5,2)+1)/(Z646*12+AB646)&gt;1,0, AF646*(1-VLOOKUP(X646,折旧码!B:D,3,FALSE))*(12/(Z646*12+AB646)))</f>
        <v>#VALUE!</v>
      </c>
      <c r="BB646" s="2" t="e">
        <f t="shared" si="111"/>
        <v>#VALUE!</v>
      </c>
      <c r="BC646" s="2">
        <f t="shared" si="112"/>
        <v>0</v>
      </c>
      <c r="BD646" s="2" t="e">
        <f t="shared" si="113"/>
        <v>#VALUE!</v>
      </c>
      <c r="BE646" s="4" t="e">
        <f t="shared" si="114"/>
        <v>#VALUE!</v>
      </c>
      <c r="BF646" s="56" t="e">
        <f t="shared" si="115"/>
        <v>#VALUE!</v>
      </c>
      <c r="BG646" s="56" t="e">
        <f>IF(BE646="否",0,AF646*(1-VLOOKUP(X646,折旧码!B:D,3,FALSE))/BC646)</f>
        <v>#VALUE!</v>
      </c>
      <c r="BH646" s="56" t="e">
        <f t="shared" si="116"/>
        <v>#VALUE!</v>
      </c>
      <c r="BI646" s="4" t="e">
        <f>IF(OR(BE646="否",BC646&lt;=BD646),ROUND(AF646-ABS(AG646)-ABS(AI646)-AF646*VLOOKUP(X646,折旧码!B:D,3,FALSE),2)=0,ROUND(AF646-ABS(AG646)-ABS(AI646)-AF646*VLOOKUP(X646,折旧码!B:D,3,FALSE),2)&lt;&gt;0)</f>
        <v>#VALUE!</v>
      </c>
      <c r="BJ646" s="4" t="e">
        <f>ROUND(AF646-ABS(AG646)-ABS(AI646)-AF646*VLOOKUP(X646,折旧码!B:D,3,FALSE),2)</f>
        <v>#N/A</v>
      </c>
    </row>
    <row r="647" spans="1:62" ht="17.25" x14ac:dyDescent="0.35">
      <c r="A647" s="3"/>
      <c r="B647" s="3"/>
      <c r="C647" s="3"/>
      <c r="D647" s="3"/>
      <c r="E647" s="3"/>
      <c r="F647" s="3"/>
      <c r="G647" s="3"/>
      <c r="H647" s="3"/>
      <c r="I647" s="12"/>
      <c r="J647" s="12"/>
      <c r="K647" s="12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12"/>
      <c r="AE647" s="12"/>
      <c r="AF647" s="3"/>
      <c r="AG647" s="3"/>
      <c r="AH647" s="3"/>
      <c r="AI647" s="3"/>
      <c r="AJ647" s="3"/>
      <c r="AK647" s="3"/>
      <c r="AL647" s="3"/>
      <c r="AM647" s="3"/>
      <c r="AN647" s="4" t="b">
        <f>COUNTIF(资产分类!B:B,以前年度!A647)=1</f>
        <v>0</v>
      </c>
      <c r="AO647" s="4" t="b">
        <f>COUNTIF(单位编码!C:C,H647)=1</f>
        <v>0</v>
      </c>
      <c r="AP647" s="4" t="e">
        <f t="shared" si="107"/>
        <v>#VALUE!</v>
      </c>
      <c r="AQ647" s="4" t="b">
        <f>COUNTIF(业务范围!B:B,以前年度!L647)=1</f>
        <v>0</v>
      </c>
      <c r="AR647" s="4" t="b">
        <f>COUNTIF(成本中心!B:B,以前年度!M647)=1</f>
        <v>0</v>
      </c>
      <c r="AS647" s="4" t="b">
        <f>COUNTIF(成本中心!B:B,以前年度!N647)=1</f>
        <v>0</v>
      </c>
      <c r="AT647" s="4" t="b">
        <f>COUNTIF(资产状态!B:B,Q647)=1</f>
        <v>0</v>
      </c>
      <c r="AU647" s="4" t="b">
        <f>COUNTIF(资产增加、减少方式!B:C,以前年度!R647)=1</f>
        <v>0</v>
      </c>
      <c r="AV647" s="4" t="b">
        <f t="shared" si="108"/>
        <v>1</v>
      </c>
      <c r="AW647" s="4" t="b">
        <f>COUNTIF(折旧码!B:B,以前年度!X647)=1</f>
        <v>0</v>
      </c>
      <c r="AX647" s="5" t="b">
        <f t="shared" si="109"/>
        <v>0</v>
      </c>
      <c r="AY647" s="59" t="e">
        <f>IF(((2015-LEFT(AD647,4))*12+12-MID(AD647,5,2)+1)/(Z647*12+AB647)&gt;1,AF647*(1-VLOOKUP(X647,折旧码!B:D,3,FALSE)),AF647*(1-VLOOKUP(X647,折旧码!B:D,3,FALSE))*((2015-LEFT(AD647,4))*12+12-MID(AD647,5,2)+1)/(Z647*12+AB647))</f>
        <v>#VALUE!</v>
      </c>
      <c r="AZ647" s="60" t="e">
        <f t="shared" si="110"/>
        <v>#VALUE!</v>
      </c>
      <c r="BA647" s="5" t="e">
        <f>IF(((2015-LEFT(AD647,4))*12+12-MID(AD647,5,2)+1)/(Z647*12+AB647)&gt;1,0, AF647*(1-VLOOKUP(X647,折旧码!B:D,3,FALSE))*(12/(Z647*12+AB647)))</f>
        <v>#VALUE!</v>
      </c>
      <c r="BB647" s="2" t="e">
        <f t="shared" si="111"/>
        <v>#VALUE!</v>
      </c>
      <c r="BC647" s="2">
        <f t="shared" si="112"/>
        <v>0</v>
      </c>
      <c r="BD647" s="2" t="e">
        <f t="shared" si="113"/>
        <v>#VALUE!</v>
      </c>
      <c r="BE647" s="4" t="e">
        <f t="shared" si="114"/>
        <v>#VALUE!</v>
      </c>
      <c r="BF647" s="56" t="e">
        <f t="shared" si="115"/>
        <v>#VALUE!</v>
      </c>
      <c r="BG647" s="56" t="e">
        <f>IF(BE647="否",0,AF647*(1-VLOOKUP(X647,折旧码!B:D,3,FALSE))/BC647)</f>
        <v>#VALUE!</v>
      </c>
      <c r="BH647" s="56" t="e">
        <f t="shared" si="116"/>
        <v>#VALUE!</v>
      </c>
      <c r="BI647" s="4" t="e">
        <f>IF(OR(BE647="否",BC647&lt;=BD647),ROUND(AF647-ABS(AG647)-ABS(AI647)-AF647*VLOOKUP(X647,折旧码!B:D,3,FALSE),2)=0,ROUND(AF647-ABS(AG647)-ABS(AI647)-AF647*VLOOKUP(X647,折旧码!B:D,3,FALSE),2)&lt;&gt;0)</f>
        <v>#VALUE!</v>
      </c>
      <c r="BJ647" s="4" t="e">
        <f>ROUND(AF647-ABS(AG647)-ABS(AI647)-AF647*VLOOKUP(X647,折旧码!B:D,3,FALSE),2)</f>
        <v>#N/A</v>
      </c>
    </row>
    <row r="648" spans="1:62" ht="17.25" x14ac:dyDescent="0.35">
      <c r="A648" s="3"/>
      <c r="B648" s="3"/>
      <c r="C648" s="3"/>
      <c r="D648" s="3"/>
      <c r="E648" s="3"/>
      <c r="F648" s="3"/>
      <c r="G648" s="3"/>
      <c r="H648" s="3"/>
      <c r="I648" s="12"/>
      <c r="J648" s="12"/>
      <c r="K648" s="12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12"/>
      <c r="AE648" s="12"/>
      <c r="AF648" s="3"/>
      <c r="AG648" s="3"/>
      <c r="AH648" s="3"/>
      <c r="AI648" s="3"/>
      <c r="AJ648" s="3"/>
      <c r="AK648" s="3"/>
      <c r="AL648" s="3"/>
      <c r="AM648" s="3"/>
      <c r="AN648" s="4" t="b">
        <f>COUNTIF(资产分类!B:B,以前年度!A648)=1</f>
        <v>0</v>
      </c>
      <c r="AO648" s="4" t="b">
        <f>COUNTIF(单位编码!C:C,H648)=1</f>
        <v>0</v>
      </c>
      <c r="AP648" s="4" t="e">
        <f t="shared" si="107"/>
        <v>#VALUE!</v>
      </c>
      <c r="AQ648" s="4" t="b">
        <f>COUNTIF(业务范围!B:B,以前年度!L648)=1</f>
        <v>0</v>
      </c>
      <c r="AR648" s="4" t="b">
        <f>COUNTIF(成本中心!B:B,以前年度!M648)=1</f>
        <v>0</v>
      </c>
      <c r="AS648" s="4" t="b">
        <f>COUNTIF(成本中心!B:B,以前年度!N648)=1</f>
        <v>0</v>
      </c>
      <c r="AT648" s="4" t="b">
        <f>COUNTIF(资产状态!B:B,Q648)=1</f>
        <v>0</v>
      </c>
      <c r="AU648" s="4" t="b">
        <f>COUNTIF(资产增加、减少方式!B:C,以前年度!R648)=1</f>
        <v>0</v>
      </c>
      <c r="AV648" s="4" t="b">
        <f t="shared" si="108"/>
        <v>1</v>
      </c>
      <c r="AW648" s="4" t="b">
        <f>COUNTIF(折旧码!B:B,以前年度!X648)=1</f>
        <v>0</v>
      </c>
      <c r="AX648" s="5" t="b">
        <f t="shared" si="109"/>
        <v>0</v>
      </c>
      <c r="AY648" s="59" t="e">
        <f>IF(((2015-LEFT(AD648,4))*12+12-MID(AD648,5,2)+1)/(Z648*12+AB648)&gt;1,AF648*(1-VLOOKUP(X648,折旧码!B:D,3,FALSE)),AF648*(1-VLOOKUP(X648,折旧码!B:D,3,FALSE))*((2015-LEFT(AD648,4))*12+12-MID(AD648,5,2)+1)/(Z648*12+AB648))</f>
        <v>#VALUE!</v>
      </c>
      <c r="AZ648" s="60" t="e">
        <f t="shared" si="110"/>
        <v>#VALUE!</v>
      </c>
      <c r="BA648" s="5" t="e">
        <f>IF(((2015-LEFT(AD648,4))*12+12-MID(AD648,5,2)+1)/(Z648*12+AB648)&gt;1,0, AF648*(1-VLOOKUP(X648,折旧码!B:D,3,FALSE))*(12/(Z648*12+AB648)))</f>
        <v>#VALUE!</v>
      </c>
      <c r="BB648" s="2" t="e">
        <f t="shared" si="111"/>
        <v>#VALUE!</v>
      </c>
      <c r="BC648" s="2">
        <f t="shared" si="112"/>
        <v>0</v>
      </c>
      <c r="BD648" s="2" t="e">
        <f t="shared" si="113"/>
        <v>#VALUE!</v>
      </c>
      <c r="BE648" s="4" t="e">
        <f t="shared" si="114"/>
        <v>#VALUE!</v>
      </c>
      <c r="BF648" s="56" t="e">
        <f t="shared" si="115"/>
        <v>#VALUE!</v>
      </c>
      <c r="BG648" s="56" t="e">
        <f>IF(BE648="否",0,AF648*(1-VLOOKUP(X648,折旧码!B:D,3,FALSE))/BC648)</f>
        <v>#VALUE!</v>
      </c>
      <c r="BH648" s="56" t="e">
        <f t="shared" si="116"/>
        <v>#VALUE!</v>
      </c>
      <c r="BI648" s="4" t="e">
        <f>IF(OR(BE648="否",BC648&lt;=BD648),ROUND(AF648-ABS(AG648)-ABS(AI648)-AF648*VLOOKUP(X648,折旧码!B:D,3,FALSE),2)=0,ROUND(AF648-ABS(AG648)-ABS(AI648)-AF648*VLOOKUP(X648,折旧码!B:D,3,FALSE),2)&lt;&gt;0)</f>
        <v>#VALUE!</v>
      </c>
      <c r="BJ648" s="4" t="e">
        <f>ROUND(AF648-ABS(AG648)-ABS(AI648)-AF648*VLOOKUP(X648,折旧码!B:D,3,FALSE),2)</f>
        <v>#N/A</v>
      </c>
    </row>
    <row r="649" spans="1:62" ht="17.25" x14ac:dyDescent="0.35">
      <c r="A649" s="3"/>
      <c r="B649" s="3"/>
      <c r="C649" s="3"/>
      <c r="D649" s="3"/>
      <c r="E649" s="3"/>
      <c r="F649" s="3"/>
      <c r="G649" s="3"/>
      <c r="H649" s="3"/>
      <c r="I649" s="12"/>
      <c r="J649" s="12"/>
      <c r="K649" s="12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12"/>
      <c r="AE649" s="12"/>
      <c r="AF649" s="3"/>
      <c r="AG649" s="3"/>
      <c r="AH649" s="3"/>
      <c r="AI649" s="3"/>
      <c r="AJ649" s="3"/>
      <c r="AK649" s="3"/>
      <c r="AL649" s="3"/>
      <c r="AM649" s="3"/>
      <c r="AN649" s="4" t="b">
        <f>COUNTIF(资产分类!B:B,以前年度!A649)=1</f>
        <v>0</v>
      </c>
      <c r="AO649" s="4" t="b">
        <f>COUNTIF(单位编码!C:C,H649)=1</f>
        <v>0</v>
      </c>
      <c r="AP649" s="4" t="e">
        <f t="shared" si="107"/>
        <v>#VALUE!</v>
      </c>
      <c r="AQ649" s="4" t="b">
        <f>COUNTIF(业务范围!B:B,以前年度!L649)=1</f>
        <v>0</v>
      </c>
      <c r="AR649" s="4" t="b">
        <f>COUNTIF(成本中心!B:B,以前年度!M649)=1</f>
        <v>0</v>
      </c>
      <c r="AS649" s="4" t="b">
        <f>COUNTIF(成本中心!B:B,以前年度!N649)=1</f>
        <v>0</v>
      </c>
      <c r="AT649" s="4" t="b">
        <f>COUNTIF(资产状态!B:B,Q649)=1</f>
        <v>0</v>
      </c>
      <c r="AU649" s="4" t="b">
        <f>COUNTIF(资产增加、减少方式!B:C,以前年度!R649)=1</f>
        <v>0</v>
      </c>
      <c r="AV649" s="4" t="b">
        <f t="shared" si="108"/>
        <v>1</v>
      </c>
      <c r="AW649" s="4" t="b">
        <f>COUNTIF(折旧码!B:B,以前年度!X649)=1</f>
        <v>0</v>
      </c>
      <c r="AX649" s="5" t="b">
        <f t="shared" si="109"/>
        <v>0</v>
      </c>
      <c r="AY649" s="59" t="e">
        <f>IF(((2015-LEFT(AD649,4))*12+12-MID(AD649,5,2)+1)/(Z649*12+AB649)&gt;1,AF649*(1-VLOOKUP(X649,折旧码!B:D,3,FALSE)),AF649*(1-VLOOKUP(X649,折旧码!B:D,3,FALSE))*((2015-LEFT(AD649,4))*12+12-MID(AD649,5,2)+1)/(Z649*12+AB649))</f>
        <v>#VALUE!</v>
      </c>
      <c r="AZ649" s="60" t="e">
        <f t="shared" si="110"/>
        <v>#VALUE!</v>
      </c>
      <c r="BA649" s="5" t="e">
        <f>IF(((2015-LEFT(AD649,4))*12+12-MID(AD649,5,2)+1)/(Z649*12+AB649)&gt;1,0, AF649*(1-VLOOKUP(X649,折旧码!B:D,3,FALSE))*(12/(Z649*12+AB649)))</f>
        <v>#VALUE!</v>
      </c>
      <c r="BB649" s="2" t="e">
        <f t="shared" si="111"/>
        <v>#VALUE!</v>
      </c>
      <c r="BC649" s="2">
        <f t="shared" si="112"/>
        <v>0</v>
      </c>
      <c r="BD649" s="2" t="e">
        <f t="shared" si="113"/>
        <v>#VALUE!</v>
      </c>
      <c r="BE649" s="4" t="e">
        <f t="shared" si="114"/>
        <v>#VALUE!</v>
      </c>
      <c r="BF649" s="56" t="e">
        <f t="shared" si="115"/>
        <v>#VALUE!</v>
      </c>
      <c r="BG649" s="56" t="e">
        <f>IF(BE649="否",0,AF649*(1-VLOOKUP(X649,折旧码!B:D,3,FALSE))/BC649)</f>
        <v>#VALUE!</v>
      </c>
      <c r="BH649" s="56" t="e">
        <f t="shared" si="116"/>
        <v>#VALUE!</v>
      </c>
      <c r="BI649" s="4" t="e">
        <f>IF(OR(BE649="否",BC649&lt;=BD649),ROUND(AF649-ABS(AG649)-ABS(AI649)-AF649*VLOOKUP(X649,折旧码!B:D,3,FALSE),2)=0,ROUND(AF649-ABS(AG649)-ABS(AI649)-AF649*VLOOKUP(X649,折旧码!B:D,3,FALSE),2)&lt;&gt;0)</f>
        <v>#VALUE!</v>
      </c>
      <c r="BJ649" s="4" t="e">
        <f>ROUND(AF649-ABS(AG649)-ABS(AI649)-AF649*VLOOKUP(X649,折旧码!B:D,3,FALSE),2)</f>
        <v>#N/A</v>
      </c>
    </row>
    <row r="650" spans="1:62" ht="17.25" x14ac:dyDescent="0.35">
      <c r="A650" s="3"/>
      <c r="B650" s="3"/>
      <c r="C650" s="3"/>
      <c r="D650" s="3"/>
      <c r="E650" s="3"/>
      <c r="F650" s="3"/>
      <c r="G650" s="3"/>
      <c r="H650" s="3"/>
      <c r="I650" s="12"/>
      <c r="J650" s="12"/>
      <c r="K650" s="12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12"/>
      <c r="AE650" s="12"/>
      <c r="AF650" s="3"/>
      <c r="AG650" s="3"/>
      <c r="AH650" s="3"/>
      <c r="AI650" s="3"/>
      <c r="AJ650" s="3"/>
      <c r="AK650" s="3"/>
      <c r="AL650" s="3"/>
      <c r="AM650" s="3"/>
      <c r="AN650" s="4" t="b">
        <f>COUNTIF(资产分类!B:B,以前年度!A650)=1</f>
        <v>0</v>
      </c>
      <c r="AO650" s="4" t="b">
        <f>COUNTIF(单位编码!C:C,H650)=1</f>
        <v>0</v>
      </c>
      <c r="AP650" s="4" t="e">
        <f t="shared" si="107"/>
        <v>#VALUE!</v>
      </c>
      <c r="AQ650" s="4" t="b">
        <f>COUNTIF(业务范围!B:B,以前年度!L650)=1</f>
        <v>0</v>
      </c>
      <c r="AR650" s="4" t="b">
        <f>COUNTIF(成本中心!B:B,以前年度!M650)=1</f>
        <v>0</v>
      </c>
      <c r="AS650" s="4" t="b">
        <f>COUNTIF(成本中心!B:B,以前年度!N650)=1</f>
        <v>0</v>
      </c>
      <c r="AT650" s="4" t="b">
        <f>COUNTIF(资产状态!B:B,Q650)=1</f>
        <v>0</v>
      </c>
      <c r="AU650" s="4" t="b">
        <f>COUNTIF(资产增加、减少方式!B:C,以前年度!R650)=1</f>
        <v>0</v>
      </c>
      <c r="AV650" s="4" t="b">
        <f t="shared" si="108"/>
        <v>1</v>
      </c>
      <c r="AW650" s="4" t="b">
        <f>COUNTIF(折旧码!B:B,以前年度!X650)=1</f>
        <v>0</v>
      </c>
      <c r="AX650" s="5" t="b">
        <f t="shared" si="109"/>
        <v>0</v>
      </c>
      <c r="AY650" s="59" t="e">
        <f>IF(((2015-LEFT(AD650,4))*12+12-MID(AD650,5,2)+1)/(Z650*12+AB650)&gt;1,AF650*(1-VLOOKUP(X650,折旧码!B:D,3,FALSE)),AF650*(1-VLOOKUP(X650,折旧码!B:D,3,FALSE))*((2015-LEFT(AD650,4))*12+12-MID(AD650,5,2)+1)/(Z650*12+AB650))</f>
        <v>#VALUE!</v>
      </c>
      <c r="AZ650" s="60" t="e">
        <f t="shared" si="110"/>
        <v>#VALUE!</v>
      </c>
      <c r="BA650" s="5" t="e">
        <f>IF(((2015-LEFT(AD650,4))*12+12-MID(AD650,5,2)+1)/(Z650*12+AB650)&gt;1,0, AF650*(1-VLOOKUP(X650,折旧码!B:D,3,FALSE))*(12/(Z650*12+AB650)))</f>
        <v>#VALUE!</v>
      </c>
      <c r="BB650" s="2" t="e">
        <f t="shared" si="111"/>
        <v>#VALUE!</v>
      </c>
      <c r="BC650" s="2">
        <f t="shared" si="112"/>
        <v>0</v>
      </c>
      <c r="BD650" s="2" t="e">
        <f t="shared" si="113"/>
        <v>#VALUE!</v>
      </c>
      <c r="BE650" s="4" t="e">
        <f t="shared" si="114"/>
        <v>#VALUE!</v>
      </c>
      <c r="BF650" s="56" t="e">
        <f t="shared" si="115"/>
        <v>#VALUE!</v>
      </c>
      <c r="BG650" s="56" t="e">
        <f>IF(BE650="否",0,AF650*(1-VLOOKUP(X650,折旧码!B:D,3,FALSE))/BC650)</f>
        <v>#VALUE!</v>
      </c>
      <c r="BH650" s="56" t="e">
        <f t="shared" si="116"/>
        <v>#VALUE!</v>
      </c>
      <c r="BI650" s="4" t="e">
        <f>IF(OR(BE650="否",BC650&lt;=BD650),ROUND(AF650-ABS(AG650)-ABS(AI650)-AF650*VLOOKUP(X650,折旧码!B:D,3,FALSE),2)=0,ROUND(AF650-ABS(AG650)-ABS(AI650)-AF650*VLOOKUP(X650,折旧码!B:D,3,FALSE),2)&lt;&gt;0)</f>
        <v>#VALUE!</v>
      </c>
      <c r="BJ650" s="4" t="e">
        <f>ROUND(AF650-ABS(AG650)-ABS(AI650)-AF650*VLOOKUP(X650,折旧码!B:D,3,FALSE),2)</f>
        <v>#N/A</v>
      </c>
    </row>
    <row r="651" spans="1:62" ht="17.25" x14ac:dyDescent="0.35">
      <c r="A651" s="3"/>
      <c r="B651" s="3"/>
      <c r="C651" s="3"/>
      <c r="D651" s="3"/>
      <c r="E651" s="3"/>
      <c r="F651" s="3"/>
      <c r="G651" s="3"/>
      <c r="H651" s="3"/>
      <c r="I651" s="12"/>
      <c r="J651" s="12"/>
      <c r="K651" s="12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12"/>
      <c r="AE651" s="12"/>
      <c r="AF651" s="3"/>
      <c r="AG651" s="3"/>
      <c r="AH651" s="3"/>
      <c r="AI651" s="3"/>
      <c r="AJ651" s="3"/>
      <c r="AK651" s="3"/>
      <c r="AL651" s="3"/>
      <c r="AM651" s="3"/>
      <c r="AN651" s="4" t="b">
        <f>COUNTIF(资产分类!B:B,以前年度!A651)=1</f>
        <v>0</v>
      </c>
      <c r="AO651" s="4" t="b">
        <f>COUNTIF(单位编码!C:C,H651)=1</f>
        <v>0</v>
      </c>
      <c r="AP651" s="4" t="e">
        <f t="shared" si="107"/>
        <v>#VALUE!</v>
      </c>
      <c r="AQ651" s="4" t="b">
        <f>COUNTIF(业务范围!B:B,以前年度!L651)=1</f>
        <v>0</v>
      </c>
      <c r="AR651" s="4" t="b">
        <f>COUNTIF(成本中心!B:B,以前年度!M651)=1</f>
        <v>0</v>
      </c>
      <c r="AS651" s="4" t="b">
        <f>COUNTIF(成本中心!B:B,以前年度!N651)=1</f>
        <v>0</v>
      </c>
      <c r="AT651" s="4" t="b">
        <f>COUNTIF(资产状态!B:B,Q651)=1</f>
        <v>0</v>
      </c>
      <c r="AU651" s="4" t="b">
        <f>COUNTIF(资产增加、减少方式!B:C,以前年度!R651)=1</f>
        <v>0</v>
      </c>
      <c r="AV651" s="4" t="b">
        <f t="shared" si="108"/>
        <v>1</v>
      </c>
      <c r="AW651" s="4" t="b">
        <f>COUNTIF(折旧码!B:B,以前年度!X651)=1</f>
        <v>0</v>
      </c>
      <c r="AX651" s="5" t="b">
        <f t="shared" si="109"/>
        <v>0</v>
      </c>
      <c r="AY651" s="59" t="e">
        <f>IF(((2015-LEFT(AD651,4))*12+12-MID(AD651,5,2)+1)/(Z651*12+AB651)&gt;1,AF651*(1-VLOOKUP(X651,折旧码!B:D,3,FALSE)),AF651*(1-VLOOKUP(X651,折旧码!B:D,3,FALSE))*((2015-LEFT(AD651,4))*12+12-MID(AD651,5,2)+1)/(Z651*12+AB651))</f>
        <v>#VALUE!</v>
      </c>
      <c r="AZ651" s="60" t="e">
        <f t="shared" si="110"/>
        <v>#VALUE!</v>
      </c>
      <c r="BA651" s="5" t="e">
        <f>IF(((2015-LEFT(AD651,4))*12+12-MID(AD651,5,2)+1)/(Z651*12+AB651)&gt;1,0, AF651*(1-VLOOKUP(X651,折旧码!B:D,3,FALSE))*(12/(Z651*12+AB651)))</f>
        <v>#VALUE!</v>
      </c>
      <c r="BB651" s="2" t="e">
        <f t="shared" si="111"/>
        <v>#VALUE!</v>
      </c>
      <c r="BC651" s="2">
        <f t="shared" si="112"/>
        <v>0</v>
      </c>
      <c r="BD651" s="2" t="e">
        <f t="shared" si="113"/>
        <v>#VALUE!</v>
      </c>
      <c r="BE651" s="4" t="e">
        <f t="shared" si="114"/>
        <v>#VALUE!</v>
      </c>
      <c r="BF651" s="56" t="e">
        <f t="shared" si="115"/>
        <v>#VALUE!</v>
      </c>
      <c r="BG651" s="56" t="e">
        <f>IF(BE651="否",0,AF651*(1-VLOOKUP(X651,折旧码!B:D,3,FALSE))/BC651)</f>
        <v>#VALUE!</v>
      </c>
      <c r="BH651" s="56" t="e">
        <f t="shared" si="116"/>
        <v>#VALUE!</v>
      </c>
      <c r="BI651" s="4" t="e">
        <f>IF(OR(BE651="否",BC651&lt;=BD651),ROUND(AF651-ABS(AG651)-ABS(AI651)-AF651*VLOOKUP(X651,折旧码!B:D,3,FALSE),2)=0,ROUND(AF651-ABS(AG651)-ABS(AI651)-AF651*VLOOKUP(X651,折旧码!B:D,3,FALSE),2)&lt;&gt;0)</f>
        <v>#VALUE!</v>
      </c>
      <c r="BJ651" s="4" t="e">
        <f>ROUND(AF651-ABS(AG651)-ABS(AI651)-AF651*VLOOKUP(X651,折旧码!B:D,3,FALSE),2)</f>
        <v>#N/A</v>
      </c>
    </row>
    <row r="652" spans="1:62" ht="17.25" x14ac:dyDescent="0.35">
      <c r="A652" s="3"/>
      <c r="B652" s="3"/>
      <c r="C652" s="3"/>
      <c r="D652" s="3"/>
      <c r="E652" s="3"/>
      <c r="F652" s="3"/>
      <c r="G652" s="3"/>
      <c r="H652" s="3"/>
      <c r="I652" s="12"/>
      <c r="J652" s="12"/>
      <c r="K652" s="12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12"/>
      <c r="AE652" s="12"/>
      <c r="AF652" s="3"/>
      <c r="AG652" s="3"/>
      <c r="AH652" s="3"/>
      <c r="AI652" s="3"/>
      <c r="AJ652" s="3"/>
      <c r="AK652" s="3"/>
      <c r="AL652" s="3"/>
      <c r="AM652" s="3"/>
      <c r="AN652" s="4" t="b">
        <f>COUNTIF(资产分类!B:B,以前年度!A652)=1</f>
        <v>0</v>
      </c>
      <c r="AO652" s="4" t="b">
        <f>COUNTIF(单位编码!C:C,H652)=1</f>
        <v>0</v>
      </c>
      <c r="AP652" s="4" t="e">
        <f t="shared" si="107"/>
        <v>#VALUE!</v>
      </c>
      <c r="AQ652" s="4" t="b">
        <f>COUNTIF(业务范围!B:B,以前年度!L652)=1</f>
        <v>0</v>
      </c>
      <c r="AR652" s="4" t="b">
        <f>COUNTIF(成本中心!B:B,以前年度!M652)=1</f>
        <v>0</v>
      </c>
      <c r="AS652" s="4" t="b">
        <f>COUNTIF(成本中心!B:B,以前年度!N652)=1</f>
        <v>0</v>
      </c>
      <c r="AT652" s="4" t="b">
        <f>COUNTIF(资产状态!B:B,Q652)=1</f>
        <v>0</v>
      </c>
      <c r="AU652" s="4" t="b">
        <f>COUNTIF(资产增加、减少方式!B:C,以前年度!R652)=1</f>
        <v>0</v>
      </c>
      <c r="AV652" s="4" t="b">
        <f t="shared" si="108"/>
        <v>1</v>
      </c>
      <c r="AW652" s="4" t="b">
        <f>COUNTIF(折旧码!B:B,以前年度!X652)=1</f>
        <v>0</v>
      </c>
      <c r="AX652" s="5" t="b">
        <f t="shared" si="109"/>
        <v>0</v>
      </c>
      <c r="AY652" s="59" t="e">
        <f>IF(((2015-LEFT(AD652,4))*12+12-MID(AD652,5,2)+1)/(Z652*12+AB652)&gt;1,AF652*(1-VLOOKUP(X652,折旧码!B:D,3,FALSE)),AF652*(1-VLOOKUP(X652,折旧码!B:D,3,FALSE))*((2015-LEFT(AD652,4))*12+12-MID(AD652,5,2)+1)/(Z652*12+AB652))</f>
        <v>#VALUE!</v>
      </c>
      <c r="AZ652" s="60" t="e">
        <f t="shared" si="110"/>
        <v>#VALUE!</v>
      </c>
      <c r="BA652" s="5" t="e">
        <f>IF(((2015-LEFT(AD652,4))*12+12-MID(AD652,5,2)+1)/(Z652*12+AB652)&gt;1,0, AF652*(1-VLOOKUP(X652,折旧码!B:D,3,FALSE))*(12/(Z652*12+AB652)))</f>
        <v>#VALUE!</v>
      </c>
      <c r="BB652" s="2" t="e">
        <f t="shared" si="111"/>
        <v>#VALUE!</v>
      </c>
      <c r="BC652" s="2">
        <f t="shared" si="112"/>
        <v>0</v>
      </c>
      <c r="BD652" s="2" t="e">
        <f t="shared" si="113"/>
        <v>#VALUE!</v>
      </c>
      <c r="BE652" s="4" t="e">
        <f t="shared" si="114"/>
        <v>#VALUE!</v>
      </c>
      <c r="BF652" s="56" t="e">
        <f t="shared" si="115"/>
        <v>#VALUE!</v>
      </c>
      <c r="BG652" s="56" t="e">
        <f>IF(BE652="否",0,AF652*(1-VLOOKUP(X652,折旧码!B:D,3,FALSE))/BC652)</f>
        <v>#VALUE!</v>
      </c>
      <c r="BH652" s="56" t="e">
        <f t="shared" si="116"/>
        <v>#VALUE!</v>
      </c>
      <c r="BI652" s="4" t="e">
        <f>IF(OR(BE652="否",BC652&lt;=BD652),ROUND(AF652-ABS(AG652)-ABS(AI652)-AF652*VLOOKUP(X652,折旧码!B:D,3,FALSE),2)=0,ROUND(AF652-ABS(AG652)-ABS(AI652)-AF652*VLOOKUP(X652,折旧码!B:D,3,FALSE),2)&lt;&gt;0)</f>
        <v>#VALUE!</v>
      </c>
      <c r="BJ652" s="4" t="e">
        <f>ROUND(AF652-ABS(AG652)-ABS(AI652)-AF652*VLOOKUP(X652,折旧码!B:D,3,FALSE),2)</f>
        <v>#N/A</v>
      </c>
    </row>
    <row r="653" spans="1:62" ht="17.25" x14ac:dyDescent="0.35">
      <c r="A653" s="3"/>
      <c r="B653" s="3"/>
      <c r="C653" s="3"/>
      <c r="D653" s="3"/>
      <c r="E653" s="3"/>
      <c r="F653" s="3"/>
      <c r="G653" s="3"/>
      <c r="H653" s="3"/>
      <c r="I653" s="12"/>
      <c r="J653" s="12"/>
      <c r="K653" s="12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12"/>
      <c r="AE653" s="12"/>
      <c r="AF653" s="3"/>
      <c r="AG653" s="3"/>
      <c r="AH653" s="3"/>
      <c r="AI653" s="3"/>
      <c r="AJ653" s="3"/>
      <c r="AK653" s="3"/>
      <c r="AL653" s="3"/>
      <c r="AM653" s="3"/>
      <c r="AN653" s="4" t="b">
        <f>COUNTIF(资产分类!B:B,以前年度!A653)=1</f>
        <v>0</v>
      </c>
      <c r="AO653" s="4" t="b">
        <f>COUNTIF(单位编码!C:C,H653)=1</f>
        <v>0</v>
      </c>
      <c r="AP653" s="4" t="e">
        <f t="shared" si="107"/>
        <v>#VALUE!</v>
      </c>
      <c r="AQ653" s="4" t="b">
        <f>COUNTIF(业务范围!B:B,以前年度!L653)=1</f>
        <v>0</v>
      </c>
      <c r="AR653" s="4" t="b">
        <f>COUNTIF(成本中心!B:B,以前年度!M653)=1</f>
        <v>0</v>
      </c>
      <c r="AS653" s="4" t="b">
        <f>COUNTIF(成本中心!B:B,以前年度!N653)=1</f>
        <v>0</v>
      </c>
      <c r="AT653" s="4" t="b">
        <f>COUNTIF(资产状态!B:B,Q653)=1</f>
        <v>0</v>
      </c>
      <c r="AU653" s="4" t="b">
        <f>COUNTIF(资产增加、减少方式!B:C,以前年度!R653)=1</f>
        <v>0</v>
      </c>
      <c r="AV653" s="4" t="b">
        <f t="shared" si="108"/>
        <v>1</v>
      </c>
      <c r="AW653" s="4" t="b">
        <f>COUNTIF(折旧码!B:B,以前年度!X653)=1</f>
        <v>0</v>
      </c>
      <c r="AX653" s="5" t="b">
        <f t="shared" si="109"/>
        <v>0</v>
      </c>
      <c r="AY653" s="59" t="e">
        <f>IF(((2015-LEFT(AD653,4))*12+12-MID(AD653,5,2)+1)/(Z653*12+AB653)&gt;1,AF653*(1-VLOOKUP(X653,折旧码!B:D,3,FALSE)),AF653*(1-VLOOKUP(X653,折旧码!B:D,3,FALSE))*((2015-LEFT(AD653,4))*12+12-MID(AD653,5,2)+1)/(Z653*12+AB653))</f>
        <v>#VALUE!</v>
      </c>
      <c r="AZ653" s="60" t="e">
        <f t="shared" si="110"/>
        <v>#VALUE!</v>
      </c>
      <c r="BA653" s="5" t="e">
        <f>IF(((2015-LEFT(AD653,4))*12+12-MID(AD653,5,2)+1)/(Z653*12+AB653)&gt;1,0, AF653*(1-VLOOKUP(X653,折旧码!B:D,3,FALSE))*(12/(Z653*12+AB653)))</f>
        <v>#VALUE!</v>
      </c>
      <c r="BB653" s="2" t="e">
        <f t="shared" si="111"/>
        <v>#VALUE!</v>
      </c>
      <c r="BC653" s="2">
        <f t="shared" si="112"/>
        <v>0</v>
      </c>
      <c r="BD653" s="2" t="e">
        <f t="shared" si="113"/>
        <v>#VALUE!</v>
      </c>
      <c r="BE653" s="4" t="e">
        <f t="shared" si="114"/>
        <v>#VALUE!</v>
      </c>
      <c r="BF653" s="56" t="e">
        <f t="shared" si="115"/>
        <v>#VALUE!</v>
      </c>
      <c r="BG653" s="56" t="e">
        <f>IF(BE653="否",0,AF653*(1-VLOOKUP(X653,折旧码!B:D,3,FALSE))/BC653)</f>
        <v>#VALUE!</v>
      </c>
      <c r="BH653" s="56" t="e">
        <f t="shared" si="116"/>
        <v>#VALUE!</v>
      </c>
      <c r="BI653" s="4" t="e">
        <f>IF(OR(BE653="否",BC653&lt;=BD653),ROUND(AF653-ABS(AG653)-ABS(AI653)-AF653*VLOOKUP(X653,折旧码!B:D,3,FALSE),2)=0,ROUND(AF653-ABS(AG653)-ABS(AI653)-AF653*VLOOKUP(X653,折旧码!B:D,3,FALSE),2)&lt;&gt;0)</f>
        <v>#VALUE!</v>
      </c>
      <c r="BJ653" s="4" t="e">
        <f>ROUND(AF653-ABS(AG653)-ABS(AI653)-AF653*VLOOKUP(X653,折旧码!B:D,3,FALSE),2)</f>
        <v>#N/A</v>
      </c>
    </row>
    <row r="654" spans="1:62" ht="17.25" x14ac:dyDescent="0.35">
      <c r="A654" s="3"/>
      <c r="B654" s="3"/>
      <c r="C654" s="3"/>
      <c r="D654" s="3"/>
      <c r="E654" s="3"/>
      <c r="F654" s="3"/>
      <c r="G654" s="3"/>
      <c r="H654" s="3"/>
      <c r="I654" s="12"/>
      <c r="J654" s="12"/>
      <c r="K654" s="12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12"/>
      <c r="AE654" s="12"/>
      <c r="AF654" s="3"/>
      <c r="AG654" s="3"/>
      <c r="AH654" s="3"/>
      <c r="AI654" s="3"/>
      <c r="AJ654" s="3"/>
      <c r="AK654" s="3"/>
      <c r="AL654" s="3"/>
      <c r="AM654" s="3"/>
      <c r="AN654" s="4" t="b">
        <f>COUNTIF(资产分类!B:B,以前年度!A654)=1</f>
        <v>0</v>
      </c>
      <c r="AO654" s="4" t="b">
        <f>COUNTIF(单位编码!C:C,H654)=1</f>
        <v>0</v>
      </c>
      <c r="AP654" s="4" t="e">
        <f t="shared" si="107"/>
        <v>#VALUE!</v>
      </c>
      <c r="AQ654" s="4" t="b">
        <f>COUNTIF(业务范围!B:B,以前年度!L654)=1</f>
        <v>0</v>
      </c>
      <c r="AR654" s="4" t="b">
        <f>COUNTIF(成本中心!B:B,以前年度!M654)=1</f>
        <v>0</v>
      </c>
      <c r="AS654" s="4" t="b">
        <f>COUNTIF(成本中心!B:B,以前年度!N654)=1</f>
        <v>0</v>
      </c>
      <c r="AT654" s="4" t="b">
        <f>COUNTIF(资产状态!B:B,Q654)=1</f>
        <v>0</v>
      </c>
      <c r="AU654" s="4" t="b">
        <f>COUNTIF(资产增加、减少方式!B:C,以前年度!R654)=1</f>
        <v>0</v>
      </c>
      <c r="AV654" s="4" t="b">
        <f t="shared" si="108"/>
        <v>1</v>
      </c>
      <c r="AW654" s="4" t="b">
        <f>COUNTIF(折旧码!B:B,以前年度!X654)=1</f>
        <v>0</v>
      </c>
      <c r="AX654" s="5" t="b">
        <f t="shared" si="109"/>
        <v>0</v>
      </c>
      <c r="AY654" s="59" t="e">
        <f>IF(((2015-LEFT(AD654,4))*12+12-MID(AD654,5,2)+1)/(Z654*12+AB654)&gt;1,AF654*(1-VLOOKUP(X654,折旧码!B:D,3,FALSE)),AF654*(1-VLOOKUP(X654,折旧码!B:D,3,FALSE))*((2015-LEFT(AD654,4))*12+12-MID(AD654,5,2)+1)/(Z654*12+AB654))</f>
        <v>#VALUE!</v>
      </c>
      <c r="AZ654" s="60" t="e">
        <f t="shared" si="110"/>
        <v>#VALUE!</v>
      </c>
      <c r="BA654" s="5" t="e">
        <f>IF(((2015-LEFT(AD654,4))*12+12-MID(AD654,5,2)+1)/(Z654*12+AB654)&gt;1,0, AF654*(1-VLOOKUP(X654,折旧码!B:D,3,FALSE))*(12/(Z654*12+AB654)))</f>
        <v>#VALUE!</v>
      </c>
      <c r="BB654" s="2" t="e">
        <f t="shared" si="111"/>
        <v>#VALUE!</v>
      </c>
      <c r="BC654" s="2">
        <f t="shared" si="112"/>
        <v>0</v>
      </c>
      <c r="BD654" s="2" t="e">
        <f t="shared" si="113"/>
        <v>#VALUE!</v>
      </c>
      <c r="BE654" s="4" t="e">
        <f t="shared" si="114"/>
        <v>#VALUE!</v>
      </c>
      <c r="BF654" s="56" t="e">
        <f t="shared" si="115"/>
        <v>#VALUE!</v>
      </c>
      <c r="BG654" s="56" t="e">
        <f>IF(BE654="否",0,AF654*(1-VLOOKUP(X654,折旧码!B:D,3,FALSE))/BC654)</f>
        <v>#VALUE!</v>
      </c>
      <c r="BH654" s="56" t="e">
        <f t="shared" si="116"/>
        <v>#VALUE!</v>
      </c>
      <c r="BI654" s="4" t="e">
        <f>IF(OR(BE654="否",BC654&lt;=BD654),ROUND(AF654-ABS(AG654)-ABS(AI654)-AF654*VLOOKUP(X654,折旧码!B:D,3,FALSE),2)=0,ROUND(AF654-ABS(AG654)-ABS(AI654)-AF654*VLOOKUP(X654,折旧码!B:D,3,FALSE),2)&lt;&gt;0)</f>
        <v>#VALUE!</v>
      </c>
      <c r="BJ654" s="4" t="e">
        <f>ROUND(AF654-ABS(AG654)-ABS(AI654)-AF654*VLOOKUP(X654,折旧码!B:D,3,FALSE),2)</f>
        <v>#N/A</v>
      </c>
    </row>
    <row r="655" spans="1:62" ht="17.25" x14ac:dyDescent="0.35">
      <c r="A655" s="3"/>
      <c r="B655" s="3"/>
      <c r="C655" s="3"/>
      <c r="D655" s="3"/>
      <c r="E655" s="3"/>
      <c r="F655" s="3"/>
      <c r="G655" s="3"/>
      <c r="H655" s="3"/>
      <c r="I655" s="12"/>
      <c r="J655" s="12"/>
      <c r="K655" s="12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12"/>
      <c r="AE655" s="12"/>
      <c r="AF655" s="3"/>
      <c r="AG655" s="3"/>
      <c r="AH655" s="3"/>
      <c r="AI655" s="3"/>
      <c r="AJ655" s="3"/>
      <c r="AK655" s="3"/>
      <c r="AL655" s="3"/>
      <c r="AM655" s="3"/>
      <c r="AN655" s="4" t="b">
        <f>COUNTIF(资产分类!B:B,以前年度!A655)=1</f>
        <v>0</v>
      </c>
      <c r="AO655" s="4" t="b">
        <f>COUNTIF(单位编码!C:C,H655)=1</f>
        <v>0</v>
      </c>
      <c r="AP655" s="4" t="e">
        <f t="shared" si="107"/>
        <v>#VALUE!</v>
      </c>
      <c r="AQ655" s="4" t="b">
        <f>COUNTIF(业务范围!B:B,以前年度!L655)=1</f>
        <v>0</v>
      </c>
      <c r="AR655" s="4" t="b">
        <f>COUNTIF(成本中心!B:B,以前年度!M655)=1</f>
        <v>0</v>
      </c>
      <c r="AS655" s="4" t="b">
        <f>COUNTIF(成本中心!B:B,以前年度!N655)=1</f>
        <v>0</v>
      </c>
      <c r="AT655" s="4" t="b">
        <f>COUNTIF(资产状态!B:B,Q655)=1</f>
        <v>0</v>
      </c>
      <c r="AU655" s="4" t="b">
        <f>COUNTIF(资产增加、减少方式!B:C,以前年度!R655)=1</f>
        <v>0</v>
      </c>
      <c r="AV655" s="4" t="b">
        <f t="shared" si="108"/>
        <v>1</v>
      </c>
      <c r="AW655" s="4" t="b">
        <f>COUNTIF(折旧码!B:B,以前年度!X655)=1</f>
        <v>0</v>
      </c>
      <c r="AX655" s="5" t="b">
        <f t="shared" si="109"/>
        <v>0</v>
      </c>
      <c r="AY655" s="59" t="e">
        <f>IF(((2015-LEFT(AD655,4))*12+12-MID(AD655,5,2)+1)/(Z655*12+AB655)&gt;1,AF655*(1-VLOOKUP(X655,折旧码!B:D,3,FALSE)),AF655*(1-VLOOKUP(X655,折旧码!B:D,3,FALSE))*((2015-LEFT(AD655,4))*12+12-MID(AD655,5,2)+1)/(Z655*12+AB655))</f>
        <v>#VALUE!</v>
      </c>
      <c r="AZ655" s="60" t="e">
        <f t="shared" si="110"/>
        <v>#VALUE!</v>
      </c>
      <c r="BA655" s="5" t="e">
        <f>IF(((2015-LEFT(AD655,4))*12+12-MID(AD655,5,2)+1)/(Z655*12+AB655)&gt;1,0, AF655*(1-VLOOKUP(X655,折旧码!B:D,3,FALSE))*(12/(Z655*12+AB655)))</f>
        <v>#VALUE!</v>
      </c>
      <c r="BB655" s="2" t="e">
        <f t="shared" si="111"/>
        <v>#VALUE!</v>
      </c>
      <c r="BC655" s="2">
        <f t="shared" si="112"/>
        <v>0</v>
      </c>
      <c r="BD655" s="2" t="e">
        <f t="shared" si="113"/>
        <v>#VALUE!</v>
      </c>
      <c r="BE655" s="4" t="e">
        <f t="shared" si="114"/>
        <v>#VALUE!</v>
      </c>
      <c r="BF655" s="56" t="e">
        <f t="shared" si="115"/>
        <v>#VALUE!</v>
      </c>
      <c r="BG655" s="56" t="e">
        <f>IF(BE655="否",0,AF655*(1-VLOOKUP(X655,折旧码!B:D,3,FALSE))/BC655)</f>
        <v>#VALUE!</v>
      </c>
      <c r="BH655" s="56" t="e">
        <f t="shared" si="116"/>
        <v>#VALUE!</v>
      </c>
      <c r="BI655" s="4" t="e">
        <f>IF(OR(BE655="否",BC655&lt;=BD655),ROUND(AF655-ABS(AG655)-ABS(AI655)-AF655*VLOOKUP(X655,折旧码!B:D,3,FALSE),2)=0,ROUND(AF655-ABS(AG655)-ABS(AI655)-AF655*VLOOKUP(X655,折旧码!B:D,3,FALSE),2)&lt;&gt;0)</f>
        <v>#VALUE!</v>
      </c>
      <c r="BJ655" s="4" t="e">
        <f>ROUND(AF655-ABS(AG655)-ABS(AI655)-AF655*VLOOKUP(X655,折旧码!B:D,3,FALSE),2)</f>
        <v>#N/A</v>
      </c>
    </row>
    <row r="656" spans="1:62" ht="17.25" x14ac:dyDescent="0.35">
      <c r="A656" s="3"/>
      <c r="B656" s="3"/>
      <c r="C656" s="3"/>
      <c r="D656" s="3"/>
      <c r="E656" s="3"/>
      <c r="F656" s="3"/>
      <c r="G656" s="3"/>
      <c r="H656" s="3"/>
      <c r="I656" s="12"/>
      <c r="J656" s="12"/>
      <c r="K656" s="12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12"/>
      <c r="AE656" s="12"/>
      <c r="AF656" s="3"/>
      <c r="AG656" s="3"/>
      <c r="AH656" s="3"/>
      <c r="AI656" s="3"/>
      <c r="AJ656" s="3"/>
      <c r="AK656" s="3"/>
      <c r="AL656" s="3"/>
      <c r="AM656" s="3"/>
      <c r="AN656" s="4" t="b">
        <f>COUNTIF(资产分类!B:B,以前年度!A656)=1</f>
        <v>0</v>
      </c>
      <c r="AO656" s="4" t="b">
        <f>COUNTIF(单位编码!C:C,H656)=1</f>
        <v>0</v>
      </c>
      <c r="AP656" s="4" t="e">
        <f t="shared" si="107"/>
        <v>#VALUE!</v>
      </c>
      <c r="AQ656" s="4" t="b">
        <f>COUNTIF(业务范围!B:B,以前年度!L656)=1</f>
        <v>0</v>
      </c>
      <c r="AR656" s="4" t="b">
        <f>COUNTIF(成本中心!B:B,以前年度!M656)=1</f>
        <v>0</v>
      </c>
      <c r="AS656" s="4" t="b">
        <f>COUNTIF(成本中心!B:B,以前年度!N656)=1</f>
        <v>0</v>
      </c>
      <c r="AT656" s="4" t="b">
        <f>COUNTIF(资产状态!B:B,Q656)=1</f>
        <v>0</v>
      </c>
      <c r="AU656" s="4" t="b">
        <f>COUNTIF(资产增加、减少方式!B:C,以前年度!R656)=1</f>
        <v>0</v>
      </c>
      <c r="AV656" s="4" t="b">
        <f t="shared" si="108"/>
        <v>1</v>
      </c>
      <c r="AW656" s="4" t="b">
        <f>COUNTIF(折旧码!B:B,以前年度!X656)=1</f>
        <v>0</v>
      </c>
      <c r="AX656" s="5" t="b">
        <f t="shared" si="109"/>
        <v>0</v>
      </c>
      <c r="AY656" s="59" t="e">
        <f>IF(((2015-LEFT(AD656,4))*12+12-MID(AD656,5,2)+1)/(Z656*12+AB656)&gt;1,AF656*(1-VLOOKUP(X656,折旧码!B:D,3,FALSE)),AF656*(1-VLOOKUP(X656,折旧码!B:D,3,FALSE))*((2015-LEFT(AD656,4))*12+12-MID(AD656,5,2)+1)/(Z656*12+AB656))</f>
        <v>#VALUE!</v>
      </c>
      <c r="AZ656" s="60" t="e">
        <f t="shared" si="110"/>
        <v>#VALUE!</v>
      </c>
      <c r="BA656" s="5" t="e">
        <f>IF(((2015-LEFT(AD656,4))*12+12-MID(AD656,5,2)+1)/(Z656*12+AB656)&gt;1,0, AF656*(1-VLOOKUP(X656,折旧码!B:D,3,FALSE))*(12/(Z656*12+AB656)))</f>
        <v>#VALUE!</v>
      </c>
      <c r="BB656" s="2" t="e">
        <f t="shared" si="111"/>
        <v>#VALUE!</v>
      </c>
      <c r="BC656" s="2">
        <f t="shared" si="112"/>
        <v>0</v>
      </c>
      <c r="BD656" s="2" t="e">
        <f t="shared" si="113"/>
        <v>#VALUE!</v>
      </c>
      <c r="BE656" s="4" t="e">
        <f t="shared" si="114"/>
        <v>#VALUE!</v>
      </c>
      <c r="BF656" s="56" t="e">
        <f t="shared" si="115"/>
        <v>#VALUE!</v>
      </c>
      <c r="BG656" s="56" t="e">
        <f>IF(BE656="否",0,AF656*(1-VLOOKUP(X656,折旧码!B:D,3,FALSE))/BC656)</f>
        <v>#VALUE!</v>
      </c>
      <c r="BH656" s="56" t="e">
        <f t="shared" si="116"/>
        <v>#VALUE!</v>
      </c>
      <c r="BI656" s="4" t="e">
        <f>IF(OR(BE656="否",BC656&lt;=BD656),ROUND(AF656-ABS(AG656)-ABS(AI656)-AF656*VLOOKUP(X656,折旧码!B:D,3,FALSE),2)=0,ROUND(AF656-ABS(AG656)-ABS(AI656)-AF656*VLOOKUP(X656,折旧码!B:D,3,FALSE),2)&lt;&gt;0)</f>
        <v>#VALUE!</v>
      </c>
      <c r="BJ656" s="4" t="e">
        <f>ROUND(AF656-ABS(AG656)-ABS(AI656)-AF656*VLOOKUP(X656,折旧码!B:D,3,FALSE),2)</f>
        <v>#N/A</v>
      </c>
    </row>
    <row r="657" spans="1:62" ht="17.25" x14ac:dyDescent="0.35">
      <c r="A657" s="3"/>
      <c r="B657" s="3"/>
      <c r="C657" s="3"/>
      <c r="D657" s="3"/>
      <c r="E657" s="3"/>
      <c r="F657" s="3"/>
      <c r="G657" s="3"/>
      <c r="H657" s="3"/>
      <c r="I657" s="12"/>
      <c r="J657" s="12"/>
      <c r="K657" s="12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12"/>
      <c r="AE657" s="12"/>
      <c r="AF657" s="3"/>
      <c r="AG657" s="3"/>
      <c r="AH657" s="3"/>
      <c r="AI657" s="3"/>
      <c r="AJ657" s="3"/>
      <c r="AK657" s="3"/>
      <c r="AL657" s="3"/>
      <c r="AM657" s="3"/>
      <c r="AN657" s="4" t="b">
        <f>COUNTIF(资产分类!B:B,以前年度!A657)=1</f>
        <v>0</v>
      </c>
      <c r="AO657" s="4" t="b">
        <f>COUNTIF(单位编码!C:C,H657)=1</f>
        <v>0</v>
      </c>
      <c r="AP657" s="4" t="e">
        <f t="shared" si="107"/>
        <v>#VALUE!</v>
      </c>
      <c r="AQ657" s="4" t="b">
        <f>COUNTIF(业务范围!B:B,以前年度!L657)=1</f>
        <v>0</v>
      </c>
      <c r="AR657" s="4" t="b">
        <f>COUNTIF(成本中心!B:B,以前年度!M657)=1</f>
        <v>0</v>
      </c>
      <c r="AS657" s="4" t="b">
        <f>COUNTIF(成本中心!B:B,以前年度!N657)=1</f>
        <v>0</v>
      </c>
      <c r="AT657" s="4" t="b">
        <f>COUNTIF(资产状态!B:B,Q657)=1</f>
        <v>0</v>
      </c>
      <c r="AU657" s="4" t="b">
        <f>COUNTIF(资产增加、减少方式!B:C,以前年度!R657)=1</f>
        <v>0</v>
      </c>
      <c r="AV657" s="4" t="b">
        <f t="shared" si="108"/>
        <v>1</v>
      </c>
      <c r="AW657" s="4" t="b">
        <f>COUNTIF(折旧码!B:B,以前年度!X657)=1</f>
        <v>0</v>
      </c>
      <c r="AX657" s="5" t="b">
        <f t="shared" si="109"/>
        <v>0</v>
      </c>
      <c r="AY657" s="59" t="e">
        <f>IF(((2015-LEFT(AD657,4))*12+12-MID(AD657,5,2)+1)/(Z657*12+AB657)&gt;1,AF657*(1-VLOOKUP(X657,折旧码!B:D,3,FALSE)),AF657*(1-VLOOKUP(X657,折旧码!B:D,3,FALSE))*((2015-LEFT(AD657,4))*12+12-MID(AD657,5,2)+1)/(Z657*12+AB657))</f>
        <v>#VALUE!</v>
      </c>
      <c r="AZ657" s="60" t="e">
        <f t="shared" si="110"/>
        <v>#VALUE!</v>
      </c>
      <c r="BA657" s="5" t="e">
        <f>IF(((2015-LEFT(AD657,4))*12+12-MID(AD657,5,2)+1)/(Z657*12+AB657)&gt;1,0, AF657*(1-VLOOKUP(X657,折旧码!B:D,3,FALSE))*(12/(Z657*12+AB657)))</f>
        <v>#VALUE!</v>
      </c>
      <c r="BB657" s="2" t="e">
        <f t="shared" si="111"/>
        <v>#VALUE!</v>
      </c>
      <c r="BC657" s="2">
        <f t="shared" si="112"/>
        <v>0</v>
      </c>
      <c r="BD657" s="2" t="e">
        <f t="shared" si="113"/>
        <v>#VALUE!</v>
      </c>
      <c r="BE657" s="4" t="e">
        <f t="shared" si="114"/>
        <v>#VALUE!</v>
      </c>
      <c r="BF657" s="56" t="e">
        <f t="shared" si="115"/>
        <v>#VALUE!</v>
      </c>
      <c r="BG657" s="56" t="e">
        <f>IF(BE657="否",0,AF657*(1-VLOOKUP(X657,折旧码!B:D,3,FALSE))/BC657)</f>
        <v>#VALUE!</v>
      </c>
      <c r="BH657" s="56" t="e">
        <f t="shared" si="116"/>
        <v>#VALUE!</v>
      </c>
      <c r="BI657" s="4" t="e">
        <f>IF(OR(BE657="否",BC657&lt;=BD657),ROUND(AF657-ABS(AG657)-ABS(AI657)-AF657*VLOOKUP(X657,折旧码!B:D,3,FALSE),2)=0,ROUND(AF657-ABS(AG657)-ABS(AI657)-AF657*VLOOKUP(X657,折旧码!B:D,3,FALSE),2)&lt;&gt;0)</f>
        <v>#VALUE!</v>
      </c>
      <c r="BJ657" s="4" t="e">
        <f>ROUND(AF657-ABS(AG657)-ABS(AI657)-AF657*VLOOKUP(X657,折旧码!B:D,3,FALSE),2)</f>
        <v>#N/A</v>
      </c>
    </row>
    <row r="658" spans="1:62" ht="17.25" x14ac:dyDescent="0.35">
      <c r="A658" s="3"/>
      <c r="B658" s="3"/>
      <c r="C658" s="3"/>
      <c r="D658" s="3"/>
      <c r="E658" s="3"/>
      <c r="F658" s="3"/>
      <c r="G658" s="3"/>
      <c r="H658" s="3"/>
      <c r="I658" s="12"/>
      <c r="J658" s="12"/>
      <c r="K658" s="12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12"/>
      <c r="AE658" s="12"/>
      <c r="AF658" s="3"/>
      <c r="AG658" s="3"/>
      <c r="AH658" s="3"/>
      <c r="AI658" s="3"/>
      <c r="AJ658" s="3"/>
      <c r="AK658" s="3"/>
      <c r="AL658" s="3"/>
      <c r="AM658" s="3"/>
      <c r="AN658" s="4" t="b">
        <f>COUNTIF(资产分类!B:B,以前年度!A658)=1</f>
        <v>0</v>
      </c>
      <c r="AO658" s="4" t="b">
        <f>COUNTIF(单位编码!C:C,H658)=1</f>
        <v>0</v>
      </c>
      <c r="AP658" s="4" t="e">
        <f t="shared" si="107"/>
        <v>#VALUE!</v>
      </c>
      <c r="AQ658" s="4" t="b">
        <f>COUNTIF(业务范围!B:B,以前年度!L658)=1</f>
        <v>0</v>
      </c>
      <c r="AR658" s="4" t="b">
        <f>COUNTIF(成本中心!B:B,以前年度!M658)=1</f>
        <v>0</v>
      </c>
      <c r="AS658" s="4" t="b">
        <f>COUNTIF(成本中心!B:B,以前年度!N658)=1</f>
        <v>0</v>
      </c>
      <c r="AT658" s="4" t="b">
        <f>COUNTIF(资产状态!B:B,Q658)=1</f>
        <v>0</v>
      </c>
      <c r="AU658" s="4" t="b">
        <f>COUNTIF(资产增加、减少方式!B:C,以前年度!R658)=1</f>
        <v>0</v>
      </c>
      <c r="AV658" s="4" t="b">
        <f t="shared" si="108"/>
        <v>1</v>
      </c>
      <c r="AW658" s="4" t="b">
        <f>COUNTIF(折旧码!B:B,以前年度!X658)=1</f>
        <v>0</v>
      </c>
      <c r="AX658" s="5" t="b">
        <f t="shared" si="109"/>
        <v>0</v>
      </c>
      <c r="AY658" s="59" t="e">
        <f>IF(((2015-LEFT(AD658,4))*12+12-MID(AD658,5,2)+1)/(Z658*12+AB658)&gt;1,AF658*(1-VLOOKUP(X658,折旧码!B:D,3,FALSE)),AF658*(1-VLOOKUP(X658,折旧码!B:D,3,FALSE))*((2015-LEFT(AD658,4))*12+12-MID(AD658,5,2)+1)/(Z658*12+AB658))</f>
        <v>#VALUE!</v>
      </c>
      <c r="AZ658" s="60" t="e">
        <f t="shared" si="110"/>
        <v>#VALUE!</v>
      </c>
      <c r="BA658" s="5" t="e">
        <f>IF(((2015-LEFT(AD658,4))*12+12-MID(AD658,5,2)+1)/(Z658*12+AB658)&gt;1,0, AF658*(1-VLOOKUP(X658,折旧码!B:D,3,FALSE))*(12/(Z658*12+AB658)))</f>
        <v>#VALUE!</v>
      </c>
      <c r="BB658" s="2" t="e">
        <f t="shared" si="111"/>
        <v>#VALUE!</v>
      </c>
      <c r="BC658" s="2">
        <f t="shared" si="112"/>
        <v>0</v>
      </c>
      <c r="BD658" s="2" t="e">
        <f t="shared" si="113"/>
        <v>#VALUE!</v>
      </c>
      <c r="BE658" s="4" t="e">
        <f t="shared" si="114"/>
        <v>#VALUE!</v>
      </c>
      <c r="BF658" s="56" t="e">
        <f t="shared" si="115"/>
        <v>#VALUE!</v>
      </c>
      <c r="BG658" s="56" t="e">
        <f>IF(BE658="否",0,AF658*(1-VLOOKUP(X658,折旧码!B:D,3,FALSE))/BC658)</f>
        <v>#VALUE!</v>
      </c>
      <c r="BH658" s="56" t="e">
        <f t="shared" si="116"/>
        <v>#VALUE!</v>
      </c>
      <c r="BI658" s="4" t="e">
        <f>IF(OR(BE658="否",BC658&lt;=BD658),ROUND(AF658-ABS(AG658)-ABS(AI658)-AF658*VLOOKUP(X658,折旧码!B:D,3,FALSE),2)=0,ROUND(AF658-ABS(AG658)-ABS(AI658)-AF658*VLOOKUP(X658,折旧码!B:D,3,FALSE),2)&lt;&gt;0)</f>
        <v>#VALUE!</v>
      </c>
      <c r="BJ658" s="4" t="e">
        <f>ROUND(AF658-ABS(AG658)-ABS(AI658)-AF658*VLOOKUP(X658,折旧码!B:D,3,FALSE),2)</f>
        <v>#N/A</v>
      </c>
    </row>
    <row r="659" spans="1:62" ht="17.25" x14ac:dyDescent="0.35">
      <c r="A659" s="3"/>
      <c r="B659" s="3"/>
      <c r="C659" s="3"/>
      <c r="D659" s="3"/>
      <c r="E659" s="3"/>
      <c r="F659" s="3"/>
      <c r="G659" s="3"/>
      <c r="H659" s="3"/>
      <c r="I659" s="12"/>
      <c r="J659" s="12"/>
      <c r="K659" s="12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12"/>
      <c r="AE659" s="12"/>
      <c r="AF659" s="3"/>
      <c r="AG659" s="3"/>
      <c r="AH659" s="3"/>
      <c r="AI659" s="3"/>
      <c r="AJ659" s="3"/>
      <c r="AK659" s="3"/>
      <c r="AL659" s="3"/>
      <c r="AM659" s="3"/>
      <c r="AN659" s="4" t="b">
        <f>COUNTIF(资产分类!B:B,以前年度!A659)=1</f>
        <v>0</v>
      </c>
      <c r="AO659" s="4" t="b">
        <f>COUNTIF(单位编码!C:C,H659)=1</f>
        <v>0</v>
      </c>
      <c r="AP659" s="4" t="e">
        <f t="shared" si="107"/>
        <v>#VALUE!</v>
      </c>
      <c r="AQ659" s="4" t="b">
        <f>COUNTIF(业务范围!B:B,以前年度!L659)=1</f>
        <v>0</v>
      </c>
      <c r="AR659" s="4" t="b">
        <f>COUNTIF(成本中心!B:B,以前年度!M659)=1</f>
        <v>0</v>
      </c>
      <c r="AS659" s="4" t="b">
        <f>COUNTIF(成本中心!B:B,以前年度!N659)=1</f>
        <v>0</v>
      </c>
      <c r="AT659" s="4" t="b">
        <f>COUNTIF(资产状态!B:B,Q659)=1</f>
        <v>0</v>
      </c>
      <c r="AU659" s="4" t="b">
        <f>COUNTIF(资产增加、减少方式!B:C,以前年度!R659)=1</f>
        <v>0</v>
      </c>
      <c r="AV659" s="4" t="b">
        <f t="shared" si="108"/>
        <v>1</v>
      </c>
      <c r="AW659" s="4" t="b">
        <f>COUNTIF(折旧码!B:B,以前年度!X659)=1</f>
        <v>0</v>
      </c>
      <c r="AX659" s="5" t="b">
        <f t="shared" si="109"/>
        <v>0</v>
      </c>
      <c r="AY659" s="59" t="e">
        <f>IF(((2015-LEFT(AD659,4))*12+12-MID(AD659,5,2)+1)/(Z659*12+AB659)&gt;1,AF659*(1-VLOOKUP(X659,折旧码!B:D,3,FALSE)),AF659*(1-VLOOKUP(X659,折旧码!B:D,3,FALSE))*((2015-LEFT(AD659,4))*12+12-MID(AD659,5,2)+1)/(Z659*12+AB659))</f>
        <v>#VALUE!</v>
      </c>
      <c r="AZ659" s="60" t="e">
        <f t="shared" si="110"/>
        <v>#VALUE!</v>
      </c>
      <c r="BA659" s="5" t="e">
        <f>IF(((2015-LEFT(AD659,4))*12+12-MID(AD659,5,2)+1)/(Z659*12+AB659)&gt;1,0, AF659*(1-VLOOKUP(X659,折旧码!B:D,3,FALSE))*(12/(Z659*12+AB659)))</f>
        <v>#VALUE!</v>
      </c>
      <c r="BB659" s="2" t="e">
        <f t="shared" si="111"/>
        <v>#VALUE!</v>
      </c>
      <c r="BC659" s="2">
        <f t="shared" si="112"/>
        <v>0</v>
      </c>
      <c r="BD659" s="2" t="e">
        <f t="shared" si="113"/>
        <v>#VALUE!</v>
      </c>
      <c r="BE659" s="4" t="e">
        <f t="shared" si="114"/>
        <v>#VALUE!</v>
      </c>
      <c r="BF659" s="56" t="e">
        <f t="shared" si="115"/>
        <v>#VALUE!</v>
      </c>
      <c r="BG659" s="56" t="e">
        <f>IF(BE659="否",0,AF659*(1-VLOOKUP(X659,折旧码!B:D,3,FALSE))/BC659)</f>
        <v>#VALUE!</v>
      </c>
      <c r="BH659" s="56" t="e">
        <f t="shared" si="116"/>
        <v>#VALUE!</v>
      </c>
      <c r="BI659" s="4" t="e">
        <f>IF(OR(BE659="否",BC659&lt;=BD659),ROUND(AF659-ABS(AG659)-ABS(AI659)-AF659*VLOOKUP(X659,折旧码!B:D,3,FALSE),2)=0,ROUND(AF659-ABS(AG659)-ABS(AI659)-AF659*VLOOKUP(X659,折旧码!B:D,3,FALSE),2)&lt;&gt;0)</f>
        <v>#VALUE!</v>
      </c>
      <c r="BJ659" s="4" t="e">
        <f>ROUND(AF659-ABS(AG659)-ABS(AI659)-AF659*VLOOKUP(X659,折旧码!B:D,3,FALSE),2)</f>
        <v>#N/A</v>
      </c>
    </row>
    <row r="660" spans="1:62" ht="17.25" x14ac:dyDescent="0.35">
      <c r="A660" s="3"/>
      <c r="B660" s="3"/>
      <c r="C660" s="3"/>
      <c r="D660" s="3"/>
      <c r="E660" s="3"/>
      <c r="F660" s="3"/>
      <c r="G660" s="3"/>
      <c r="H660" s="3"/>
      <c r="I660" s="12"/>
      <c r="J660" s="12"/>
      <c r="K660" s="12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12"/>
      <c r="AE660" s="12"/>
      <c r="AF660" s="3"/>
      <c r="AG660" s="3"/>
      <c r="AH660" s="3"/>
      <c r="AI660" s="3"/>
      <c r="AJ660" s="3"/>
      <c r="AK660" s="3"/>
      <c r="AL660" s="3"/>
      <c r="AM660" s="3"/>
      <c r="AN660" s="4" t="b">
        <f>COUNTIF(资产分类!B:B,以前年度!A660)=1</f>
        <v>0</v>
      </c>
      <c r="AO660" s="4" t="b">
        <f>COUNTIF(单位编码!C:C,H660)=1</f>
        <v>0</v>
      </c>
      <c r="AP660" s="4" t="e">
        <f t="shared" si="107"/>
        <v>#VALUE!</v>
      </c>
      <c r="AQ660" s="4" t="b">
        <f>COUNTIF(业务范围!B:B,以前年度!L660)=1</f>
        <v>0</v>
      </c>
      <c r="AR660" s="4" t="b">
        <f>COUNTIF(成本中心!B:B,以前年度!M660)=1</f>
        <v>0</v>
      </c>
      <c r="AS660" s="4" t="b">
        <f>COUNTIF(成本中心!B:B,以前年度!N660)=1</f>
        <v>0</v>
      </c>
      <c r="AT660" s="4" t="b">
        <f>COUNTIF(资产状态!B:B,Q660)=1</f>
        <v>0</v>
      </c>
      <c r="AU660" s="4" t="b">
        <f>COUNTIF(资产增加、减少方式!B:C,以前年度!R660)=1</f>
        <v>0</v>
      </c>
      <c r="AV660" s="4" t="b">
        <f t="shared" si="108"/>
        <v>1</v>
      </c>
      <c r="AW660" s="4" t="b">
        <f>COUNTIF(折旧码!B:B,以前年度!X660)=1</f>
        <v>0</v>
      </c>
      <c r="AX660" s="5" t="b">
        <f t="shared" si="109"/>
        <v>0</v>
      </c>
      <c r="AY660" s="59" t="e">
        <f>IF(((2015-LEFT(AD660,4))*12+12-MID(AD660,5,2)+1)/(Z660*12+AB660)&gt;1,AF660*(1-VLOOKUP(X660,折旧码!B:D,3,FALSE)),AF660*(1-VLOOKUP(X660,折旧码!B:D,3,FALSE))*((2015-LEFT(AD660,4))*12+12-MID(AD660,5,2)+1)/(Z660*12+AB660))</f>
        <v>#VALUE!</v>
      </c>
      <c r="AZ660" s="60" t="e">
        <f t="shared" si="110"/>
        <v>#VALUE!</v>
      </c>
      <c r="BA660" s="5" t="e">
        <f>IF(((2015-LEFT(AD660,4))*12+12-MID(AD660,5,2)+1)/(Z660*12+AB660)&gt;1,0, AF660*(1-VLOOKUP(X660,折旧码!B:D,3,FALSE))*(12/(Z660*12+AB660)))</f>
        <v>#VALUE!</v>
      </c>
      <c r="BB660" s="2" t="e">
        <f t="shared" si="111"/>
        <v>#VALUE!</v>
      </c>
      <c r="BC660" s="2">
        <f t="shared" si="112"/>
        <v>0</v>
      </c>
      <c r="BD660" s="2" t="e">
        <f t="shared" si="113"/>
        <v>#VALUE!</v>
      </c>
      <c r="BE660" s="4" t="e">
        <f t="shared" si="114"/>
        <v>#VALUE!</v>
      </c>
      <c r="BF660" s="56" t="e">
        <f t="shared" si="115"/>
        <v>#VALUE!</v>
      </c>
      <c r="BG660" s="56" t="e">
        <f>IF(BE660="否",0,AF660*(1-VLOOKUP(X660,折旧码!B:D,3,FALSE))/BC660)</f>
        <v>#VALUE!</v>
      </c>
      <c r="BH660" s="56" t="e">
        <f t="shared" si="116"/>
        <v>#VALUE!</v>
      </c>
      <c r="BI660" s="4" t="e">
        <f>IF(OR(BE660="否",BC660&lt;=BD660),ROUND(AF660-ABS(AG660)-ABS(AI660)-AF660*VLOOKUP(X660,折旧码!B:D,3,FALSE),2)=0,ROUND(AF660-ABS(AG660)-ABS(AI660)-AF660*VLOOKUP(X660,折旧码!B:D,3,FALSE),2)&lt;&gt;0)</f>
        <v>#VALUE!</v>
      </c>
      <c r="BJ660" s="4" t="e">
        <f>ROUND(AF660-ABS(AG660)-ABS(AI660)-AF660*VLOOKUP(X660,折旧码!B:D,3,FALSE),2)</f>
        <v>#N/A</v>
      </c>
    </row>
    <row r="661" spans="1:62" ht="17.25" x14ac:dyDescent="0.35">
      <c r="A661" s="3"/>
      <c r="B661" s="3"/>
      <c r="C661" s="3"/>
      <c r="D661" s="3"/>
      <c r="E661" s="3"/>
      <c r="F661" s="3"/>
      <c r="G661" s="3"/>
      <c r="H661" s="3"/>
      <c r="I661" s="12"/>
      <c r="J661" s="12"/>
      <c r="K661" s="12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12"/>
      <c r="AE661" s="12"/>
      <c r="AF661" s="3"/>
      <c r="AG661" s="3"/>
      <c r="AH661" s="3"/>
      <c r="AI661" s="3"/>
      <c r="AJ661" s="3"/>
      <c r="AK661" s="3"/>
      <c r="AL661" s="3"/>
      <c r="AM661" s="3"/>
      <c r="AN661" s="4" t="b">
        <f>COUNTIF(资产分类!B:B,以前年度!A661)=1</f>
        <v>0</v>
      </c>
      <c r="AO661" s="4" t="b">
        <f>COUNTIF(单位编码!C:C,H661)=1</f>
        <v>0</v>
      </c>
      <c r="AP661" s="4" t="e">
        <f t="shared" si="107"/>
        <v>#VALUE!</v>
      </c>
      <c r="AQ661" s="4" t="b">
        <f>COUNTIF(业务范围!B:B,以前年度!L661)=1</f>
        <v>0</v>
      </c>
      <c r="AR661" s="4" t="b">
        <f>COUNTIF(成本中心!B:B,以前年度!M661)=1</f>
        <v>0</v>
      </c>
      <c r="AS661" s="4" t="b">
        <f>COUNTIF(成本中心!B:B,以前年度!N661)=1</f>
        <v>0</v>
      </c>
      <c r="AT661" s="4" t="b">
        <f>COUNTIF(资产状态!B:B,Q661)=1</f>
        <v>0</v>
      </c>
      <c r="AU661" s="4" t="b">
        <f>COUNTIF(资产增加、减少方式!B:C,以前年度!R661)=1</f>
        <v>0</v>
      </c>
      <c r="AV661" s="4" t="b">
        <f t="shared" si="108"/>
        <v>1</v>
      </c>
      <c r="AW661" s="4" t="b">
        <f>COUNTIF(折旧码!B:B,以前年度!X661)=1</f>
        <v>0</v>
      </c>
      <c r="AX661" s="5" t="b">
        <f t="shared" si="109"/>
        <v>0</v>
      </c>
      <c r="AY661" s="59" t="e">
        <f>IF(((2015-LEFT(AD661,4))*12+12-MID(AD661,5,2)+1)/(Z661*12+AB661)&gt;1,AF661*(1-VLOOKUP(X661,折旧码!B:D,3,FALSE)),AF661*(1-VLOOKUP(X661,折旧码!B:D,3,FALSE))*((2015-LEFT(AD661,4))*12+12-MID(AD661,5,2)+1)/(Z661*12+AB661))</f>
        <v>#VALUE!</v>
      </c>
      <c r="AZ661" s="60" t="e">
        <f t="shared" si="110"/>
        <v>#VALUE!</v>
      </c>
      <c r="BA661" s="5" t="e">
        <f>IF(((2015-LEFT(AD661,4))*12+12-MID(AD661,5,2)+1)/(Z661*12+AB661)&gt;1,0, AF661*(1-VLOOKUP(X661,折旧码!B:D,3,FALSE))*(12/(Z661*12+AB661)))</f>
        <v>#VALUE!</v>
      </c>
      <c r="BB661" s="2" t="e">
        <f t="shared" si="111"/>
        <v>#VALUE!</v>
      </c>
      <c r="BC661" s="2">
        <f t="shared" si="112"/>
        <v>0</v>
      </c>
      <c r="BD661" s="2" t="e">
        <f t="shared" si="113"/>
        <v>#VALUE!</v>
      </c>
      <c r="BE661" s="4" t="e">
        <f t="shared" si="114"/>
        <v>#VALUE!</v>
      </c>
      <c r="BF661" s="56" t="e">
        <f t="shared" si="115"/>
        <v>#VALUE!</v>
      </c>
      <c r="BG661" s="56" t="e">
        <f>IF(BE661="否",0,AF661*(1-VLOOKUP(X661,折旧码!B:D,3,FALSE))/BC661)</f>
        <v>#VALUE!</v>
      </c>
      <c r="BH661" s="56" t="e">
        <f t="shared" si="116"/>
        <v>#VALUE!</v>
      </c>
      <c r="BI661" s="4" t="e">
        <f>IF(OR(BE661="否",BC661&lt;=BD661),ROUND(AF661-ABS(AG661)-ABS(AI661)-AF661*VLOOKUP(X661,折旧码!B:D,3,FALSE),2)=0,ROUND(AF661-ABS(AG661)-ABS(AI661)-AF661*VLOOKUP(X661,折旧码!B:D,3,FALSE),2)&lt;&gt;0)</f>
        <v>#VALUE!</v>
      </c>
      <c r="BJ661" s="4" t="e">
        <f>ROUND(AF661-ABS(AG661)-ABS(AI661)-AF661*VLOOKUP(X661,折旧码!B:D,3,FALSE),2)</f>
        <v>#N/A</v>
      </c>
    </row>
    <row r="662" spans="1:62" ht="17.25" x14ac:dyDescent="0.35">
      <c r="A662" s="3"/>
      <c r="B662" s="3"/>
      <c r="C662" s="3"/>
      <c r="D662" s="3"/>
      <c r="E662" s="3"/>
      <c r="F662" s="3"/>
      <c r="G662" s="3"/>
      <c r="H662" s="3"/>
      <c r="I662" s="12"/>
      <c r="J662" s="12"/>
      <c r="K662" s="12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12"/>
      <c r="AE662" s="12"/>
      <c r="AF662" s="3"/>
      <c r="AG662" s="3"/>
      <c r="AH662" s="3"/>
      <c r="AI662" s="3"/>
      <c r="AJ662" s="3"/>
      <c r="AK662" s="3"/>
      <c r="AL662" s="3"/>
      <c r="AM662" s="3"/>
      <c r="AN662" s="4" t="b">
        <f>COUNTIF(资产分类!B:B,以前年度!A662)=1</f>
        <v>0</v>
      </c>
      <c r="AO662" s="4" t="b">
        <f>COUNTIF(单位编码!C:C,H662)=1</f>
        <v>0</v>
      </c>
      <c r="AP662" s="4" t="e">
        <f t="shared" si="107"/>
        <v>#VALUE!</v>
      </c>
      <c r="AQ662" s="4" t="b">
        <f>COUNTIF(业务范围!B:B,以前年度!L662)=1</f>
        <v>0</v>
      </c>
      <c r="AR662" s="4" t="b">
        <f>COUNTIF(成本中心!B:B,以前年度!M662)=1</f>
        <v>0</v>
      </c>
      <c r="AS662" s="4" t="b">
        <f>COUNTIF(成本中心!B:B,以前年度!N662)=1</f>
        <v>0</v>
      </c>
      <c r="AT662" s="4" t="b">
        <f>COUNTIF(资产状态!B:B,Q662)=1</f>
        <v>0</v>
      </c>
      <c r="AU662" s="4" t="b">
        <f>COUNTIF(资产增加、减少方式!B:C,以前年度!R662)=1</f>
        <v>0</v>
      </c>
      <c r="AV662" s="4" t="b">
        <f t="shared" si="108"/>
        <v>1</v>
      </c>
      <c r="AW662" s="4" t="b">
        <f>COUNTIF(折旧码!B:B,以前年度!X662)=1</f>
        <v>0</v>
      </c>
      <c r="AX662" s="5" t="b">
        <f t="shared" si="109"/>
        <v>0</v>
      </c>
      <c r="AY662" s="59" t="e">
        <f>IF(((2015-LEFT(AD662,4))*12+12-MID(AD662,5,2)+1)/(Z662*12+AB662)&gt;1,AF662*(1-VLOOKUP(X662,折旧码!B:D,3,FALSE)),AF662*(1-VLOOKUP(X662,折旧码!B:D,3,FALSE))*((2015-LEFT(AD662,4))*12+12-MID(AD662,5,2)+1)/(Z662*12+AB662))</f>
        <v>#VALUE!</v>
      </c>
      <c r="AZ662" s="60" t="e">
        <f t="shared" si="110"/>
        <v>#VALUE!</v>
      </c>
      <c r="BA662" s="5" t="e">
        <f>IF(((2015-LEFT(AD662,4))*12+12-MID(AD662,5,2)+1)/(Z662*12+AB662)&gt;1,0, AF662*(1-VLOOKUP(X662,折旧码!B:D,3,FALSE))*(12/(Z662*12+AB662)))</f>
        <v>#VALUE!</v>
      </c>
      <c r="BB662" s="2" t="e">
        <f t="shared" si="111"/>
        <v>#VALUE!</v>
      </c>
      <c r="BC662" s="2">
        <f t="shared" si="112"/>
        <v>0</v>
      </c>
      <c r="BD662" s="2" t="e">
        <f t="shared" si="113"/>
        <v>#VALUE!</v>
      </c>
      <c r="BE662" s="4" t="e">
        <f t="shared" si="114"/>
        <v>#VALUE!</v>
      </c>
      <c r="BF662" s="56" t="e">
        <f t="shared" si="115"/>
        <v>#VALUE!</v>
      </c>
      <c r="BG662" s="56" t="e">
        <f>IF(BE662="否",0,AF662*(1-VLOOKUP(X662,折旧码!B:D,3,FALSE))/BC662)</f>
        <v>#VALUE!</v>
      </c>
      <c r="BH662" s="56" t="e">
        <f t="shared" si="116"/>
        <v>#VALUE!</v>
      </c>
      <c r="BI662" s="4" t="e">
        <f>IF(OR(BE662="否",BC662&lt;=BD662),ROUND(AF662-ABS(AG662)-ABS(AI662)-AF662*VLOOKUP(X662,折旧码!B:D,3,FALSE),2)=0,ROUND(AF662-ABS(AG662)-ABS(AI662)-AF662*VLOOKUP(X662,折旧码!B:D,3,FALSE),2)&lt;&gt;0)</f>
        <v>#VALUE!</v>
      </c>
      <c r="BJ662" s="4" t="e">
        <f>ROUND(AF662-ABS(AG662)-ABS(AI662)-AF662*VLOOKUP(X662,折旧码!B:D,3,FALSE),2)</f>
        <v>#N/A</v>
      </c>
    </row>
    <row r="663" spans="1:62" ht="17.25" x14ac:dyDescent="0.35">
      <c r="A663" s="3"/>
      <c r="B663" s="3"/>
      <c r="C663" s="3"/>
      <c r="D663" s="3"/>
      <c r="E663" s="3"/>
      <c r="F663" s="3"/>
      <c r="G663" s="3"/>
      <c r="H663" s="3"/>
      <c r="I663" s="12"/>
      <c r="J663" s="12"/>
      <c r="K663" s="12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12"/>
      <c r="AE663" s="12"/>
      <c r="AF663" s="3"/>
      <c r="AG663" s="3"/>
      <c r="AH663" s="3"/>
      <c r="AI663" s="3"/>
      <c r="AJ663" s="3"/>
      <c r="AK663" s="3"/>
      <c r="AL663" s="3"/>
      <c r="AM663" s="3"/>
      <c r="AN663" s="4" t="b">
        <f>COUNTIF(资产分类!B:B,以前年度!A663)=1</f>
        <v>0</v>
      </c>
      <c r="AO663" s="4" t="b">
        <f>COUNTIF(单位编码!C:C,H663)=1</f>
        <v>0</v>
      </c>
      <c r="AP663" s="4" t="e">
        <f t="shared" si="107"/>
        <v>#VALUE!</v>
      </c>
      <c r="AQ663" s="4" t="b">
        <f>COUNTIF(业务范围!B:B,以前年度!L663)=1</f>
        <v>0</v>
      </c>
      <c r="AR663" s="4" t="b">
        <f>COUNTIF(成本中心!B:B,以前年度!M663)=1</f>
        <v>0</v>
      </c>
      <c r="AS663" s="4" t="b">
        <f>COUNTIF(成本中心!B:B,以前年度!N663)=1</f>
        <v>0</v>
      </c>
      <c r="AT663" s="4" t="b">
        <f>COUNTIF(资产状态!B:B,Q663)=1</f>
        <v>0</v>
      </c>
      <c r="AU663" s="4" t="b">
        <f>COUNTIF(资产增加、减少方式!B:C,以前年度!R663)=1</f>
        <v>0</v>
      </c>
      <c r="AV663" s="4" t="b">
        <f t="shared" si="108"/>
        <v>1</v>
      </c>
      <c r="AW663" s="4" t="b">
        <f>COUNTIF(折旧码!B:B,以前年度!X663)=1</f>
        <v>0</v>
      </c>
      <c r="AX663" s="5" t="b">
        <f t="shared" si="109"/>
        <v>0</v>
      </c>
      <c r="AY663" s="59" t="e">
        <f>IF(((2015-LEFT(AD663,4))*12+12-MID(AD663,5,2)+1)/(Z663*12+AB663)&gt;1,AF663*(1-VLOOKUP(X663,折旧码!B:D,3,FALSE)),AF663*(1-VLOOKUP(X663,折旧码!B:D,3,FALSE))*((2015-LEFT(AD663,4))*12+12-MID(AD663,5,2)+1)/(Z663*12+AB663))</f>
        <v>#VALUE!</v>
      </c>
      <c r="AZ663" s="60" t="e">
        <f t="shared" si="110"/>
        <v>#VALUE!</v>
      </c>
      <c r="BA663" s="5" t="e">
        <f>IF(((2015-LEFT(AD663,4))*12+12-MID(AD663,5,2)+1)/(Z663*12+AB663)&gt;1,0, AF663*(1-VLOOKUP(X663,折旧码!B:D,3,FALSE))*(12/(Z663*12+AB663)))</f>
        <v>#VALUE!</v>
      </c>
      <c r="BB663" s="2" t="e">
        <f t="shared" si="111"/>
        <v>#VALUE!</v>
      </c>
      <c r="BC663" s="2">
        <f t="shared" si="112"/>
        <v>0</v>
      </c>
      <c r="BD663" s="2" t="e">
        <f t="shared" si="113"/>
        <v>#VALUE!</v>
      </c>
      <c r="BE663" s="4" t="e">
        <f t="shared" si="114"/>
        <v>#VALUE!</v>
      </c>
      <c r="BF663" s="56" t="e">
        <f t="shared" si="115"/>
        <v>#VALUE!</v>
      </c>
      <c r="BG663" s="56" t="e">
        <f>IF(BE663="否",0,AF663*(1-VLOOKUP(X663,折旧码!B:D,3,FALSE))/BC663)</f>
        <v>#VALUE!</v>
      </c>
      <c r="BH663" s="56" t="e">
        <f t="shared" si="116"/>
        <v>#VALUE!</v>
      </c>
      <c r="BI663" s="4" t="e">
        <f>IF(OR(BE663="否",BC663&lt;=BD663),ROUND(AF663-ABS(AG663)-ABS(AI663)-AF663*VLOOKUP(X663,折旧码!B:D,3,FALSE),2)=0,ROUND(AF663-ABS(AG663)-ABS(AI663)-AF663*VLOOKUP(X663,折旧码!B:D,3,FALSE),2)&lt;&gt;0)</f>
        <v>#VALUE!</v>
      </c>
      <c r="BJ663" s="4" t="e">
        <f>ROUND(AF663-ABS(AG663)-ABS(AI663)-AF663*VLOOKUP(X663,折旧码!B:D,3,FALSE),2)</f>
        <v>#N/A</v>
      </c>
    </row>
    <row r="664" spans="1:62" ht="17.25" x14ac:dyDescent="0.35">
      <c r="A664" s="3"/>
      <c r="B664" s="3"/>
      <c r="C664" s="3"/>
      <c r="D664" s="3"/>
      <c r="E664" s="3"/>
      <c r="F664" s="3"/>
      <c r="G664" s="3"/>
      <c r="H664" s="3"/>
      <c r="I664" s="12"/>
      <c r="J664" s="12"/>
      <c r="K664" s="12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12"/>
      <c r="AE664" s="12"/>
      <c r="AF664" s="3"/>
      <c r="AG664" s="3"/>
      <c r="AH664" s="3"/>
      <c r="AI664" s="3"/>
      <c r="AJ664" s="3"/>
      <c r="AK664" s="3"/>
      <c r="AL664" s="3"/>
      <c r="AM664" s="3"/>
      <c r="AN664" s="4" t="b">
        <f>COUNTIF(资产分类!B:B,以前年度!A664)=1</f>
        <v>0</v>
      </c>
      <c r="AO664" s="4" t="b">
        <f>COUNTIF(单位编码!C:C,H664)=1</f>
        <v>0</v>
      </c>
      <c r="AP664" s="4" t="e">
        <f t="shared" si="107"/>
        <v>#VALUE!</v>
      </c>
      <c r="AQ664" s="4" t="b">
        <f>COUNTIF(业务范围!B:B,以前年度!L664)=1</f>
        <v>0</v>
      </c>
      <c r="AR664" s="4" t="b">
        <f>COUNTIF(成本中心!B:B,以前年度!M664)=1</f>
        <v>0</v>
      </c>
      <c r="AS664" s="4" t="b">
        <f>COUNTIF(成本中心!B:B,以前年度!N664)=1</f>
        <v>0</v>
      </c>
      <c r="AT664" s="4" t="b">
        <f>COUNTIF(资产状态!B:B,Q664)=1</f>
        <v>0</v>
      </c>
      <c r="AU664" s="4" t="b">
        <f>COUNTIF(资产增加、减少方式!B:C,以前年度!R664)=1</f>
        <v>0</v>
      </c>
      <c r="AV664" s="4" t="b">
        <f t="shared" si="108"/>
        <v>1</v>
      </c>
      <c r="AW664" s="4" t="b">
        <f>COUNTIF(折旧码!B:B,以前年度!X664)=1</f>
        <v>0</v>
      </c>
      <c r="AX664" s="5" t="b">
        <f t="shared" si="109"/>
        <v>0</v>
      </c>
      <c r="AY664" s="59" t="e">
        <f>IF(((2015-LEFT(AD664,4))*12+12-MID(AD664,5,2)+1)/(Z664*12+AB664)&gt;1,AF664*(1-VLOOKUP(X664,折旧码!B:D,3,FALSE)),AF664*(1-VLOOKUP(X664,折旧码!B:D,3,FALSE))*((2015-LEFT(AD664,4))*12+12-MID(AD664,5,2)+1)/(Z664*12+AB664))</f>
        <v>#VALUE!</v>
      </c>
      <c r="AZ664" s="60" t="e">
        <f t="shared" si="110"/>
        <v>#VALUE!</v>
      </c>
      <c r="BA664" s="5" t="e">
        <f>IF(((2015-LEFT(AD664,4))*12+12-MID(AD664,5,2)+1)/(Z664*12+AB664)&gt;1,0, AF664*(1-VLOOKUP(X664,折旧码!B:D,3,FALSE))*(12/(Z664*12+AB664)))</f>
        <v>#VALUE!</v>
      </c>
      <c r="BB664" s="2" t="e">
        <f t="shared" si="111"/>
        <v>#VALUE!</v>
      </c>
      <c r="BC664" s="2">
        <f t="shared" si="112"/>
        <v>0</v>
      </c>
      <c r="BD664" s="2" t="e">
        <f t="shared" si="113"/>
        <v>#VALUE!</v>
      </c>
      <c r="BE664" s="4" t="e">
        <f t="shared" si="114"/>
        <v>#VALUE!</v>
      </c>
      <c r="BF664" s="56" t="e">
        <f t="shared" si="115"/>
        <v>#VALUE!</v>
      </c>
      <c r="BG664" s="56" t="e">
        <f>IF(BE664="否",0,AF664*(1-VLOOKUP(X664,折旧码!B:D,3,FALSE))/BC664)</f>
        <v>#VALUE!</v>
      </c>
      <c r="BH664" s="56" t="e">
        <f t="shared" si="116"/>
        <v>#VALUE!</v>
      </c>
      <c r="BI664" s="4" t="e">
        <f>IF(OR(BE664="否",BC664&lt;=BD664),ROUND(AF664-ABS(AG664)-ABS(AI664)-AF664*VLOOKUP(X664,折旧码!B:D,3,FALSE),2)=0,ROUND(AF664-ABS(AG664)-ABS(AI664)-AF664*VLOOKUP(X664,折旧码!B:D,3,FALSE),2)&lt;&gt;0)</f>
        <v>#VALUE!</v>
      </c>
      <c r="BJ664" s="4" t="e">
        <f>ROUND(AF664-ABS(AG664)-ABS(AI664)-AF664*VLOOKUP(X664,折旧码!B:D,3,FALSE),2)</f>
        <v>#N/A</v>
      </c>
    </row>
    <row r="665" spans="1:62" ht="17.25" x14ac:dyDescent="0.35">
      <c r="A665" s="3"/>
      <c r="B665" s="3"/>
      <c r="C665" s="3"/>
      <c r="D665" s="3"/>
      <c r="E665" s="3"/>
      <c r="F665" s="3"/>
      <c r="G665" s="3"/>
      <c r="H665" s="3"/>
      <c r="I665" s="12"/>
      <c r="J665" s="12"/>
      <c r="K665" s="12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12"/>
      <c r="AE665" s="12"/>
      <c r="AF665" s="3"/>
      <c r="AG665" s="3"/>
      <c r="AH665" s="3"/>
      <c r="AI665" s="3"/>
      <c r="AJ665" s="3"/>
      <c r="AK665" s="3"/>
      <c r="AL665" s="3"/>
      <c r="AM665" s="3"/>
      <c r="AN665" s="4" t="b">
        <f>COUNTIF(资产分类!B:B,以前年度!A665)=1</f>
        <v>0</v>
      </c>
      <c r="AO665" s="4" t="b">
        <f>COUNTIF(单位编码!C:C,H665)=1</f>
        <v>0</v>
      </c>
      <c r="AP665" s="4" t="e">
        <f t="shared" si="107"/>
        <v>#VALUE!</v>
      </c>
      <c r="AQ665" s="4" t="b">
        <f>COUNTIF(业务范围!B:B,以前年度!L665)=1</f>
        <v>0</v>
      </c>
      <c r="AR665" s="4" t="b">
        <f>COUNTIF(成本中心!B:B,以前年度!M665)=1</f>
        <v>0</v>
      </c>
      <c r="AS665" s="4" t="b">
        <f>COUNTIF(成本中心!B:B,以前年度!N665)=1</f>
        <v>0</v>
      </c>
      <c r="AT665" s="4" t="b">
        <f>COUNTIF(资产状态!B:B,Q665)=1</f>
        <v>0</v>
      </c>
      <c r="AU665" s="4" t="b">
        <f>COUNTIF(资产增加、减少方式!B:C,以前年度!R665)=1</f>
        <v>0</v>
      </c>
      <c r="AV665" s="4" t="b">
        <f t="shared" si="108"/>
        <v>1</v>
      </c>
      <c r="AW665" s="4" t="b">
        <f>COUNTIF(折旧码!B:B,以前年度!X665)=1</f>
        <v>0</v>
      </c>
      <c r="AX665" s="5" t="b">
        <f t="shared" si="109"/>
        <v>0</v>
      </c>
      <c r="AY665" s="59" t="e">
        <f>IF(((2015-LEFT(AD665,4))*12+12-MID(AD665,5,2)+1)/(Z665*12+AB665)&gt;1,AF665*(1-VLOOKUP(X665,折旧码!B:D,3,FALSE)),AF665*(1-VLOOKUP(X665,折旧码!B:D,3,FALSE))*((2015-LEFT(AD665,4))*12+12-MID(AD665,5,2)+1)/(Z665*12+AB665))</f>
        <v>#VALUE!</v>
      </c>
      <c r="AZ665" s="60" t="e">
        <f t="shared" si="110"/>
        <v>#VALUE!</v>
      </c>
      <c r="BA665" s="5" t="e">
        <f>IF(((2015-LEFT(AD665,4))*12+12-MID(AD665,5,2)+1)/(Z665*12+AB665)&gt;1,0, AF665*(1-VLOOKUP(X665,折旧码!B:D,3,FALSE))*(12/(Z665*12+AB665)))</f>
        <v>#VALUE!</v>
      </c>
      <c r="BB665" s="2" t="e">
        <f t="shared" si="111"/>
        <v>#VALUE!</v>
      </c>
      <c r="BC665" s="2">
        <f t="shared" si="112"/>
        <v>0</v>
      </c>
      <c r="BD665" s="2" t="e">
        <f t="shared" si="113"/>
        <v>#VALUE!</v>
      </c>
      <c r="BE665" s="4" t="e">
        <f t="shared" si="114"/>
        <v>#VALUE!</v>
      </c>
      <c r="BF665" s="56" t="e">
        <f t="shared" si="115"/>
        <v>#VALUE!</v>
      </c>
      <c r="BG665" s="56" t="e">
        <f>IF(BE665="否",0,AF665*(1-VLOOKUP(X665,折旧码!B:D,3,FALSE))/BC665)</f>
        <v>#VALUE!</v>
      </c>
      <c r="BH665" s="56" t="e">
        <f t="shared" si="116"/>
        <v>#VALUE!</v>
      </c>
      <c r="BI665" s="4" t="e">
        <f>IF(OR(BE665="否",BC665&lt;=BD665),ROUND(AF665-ABS(AG665)-ABS(AI665)-AF665*VLOOKUP(X665,折旧码!B:D,3,FALSE),2)=0,ROUND(AF665-ABS(AG665)-ABS(AI665)-AF665*VLOOKUP(X665,折旧码!B:D,3,FALSE),2)&lt;&gt;0)</f>
        <v>#VALUE!</v>
      </c>
      <c r="BJ665" s="4" t="e">
        <f>ROUND(AF665-ABS(AG665)-ABS(AI665)-AF665*VLOOKUP(X665,折旧码!B:D,3,FALSE),2)</f>
        <v>#N/A</v>
      </c>
    </row>
    <row r="666" spans="1:62" ht="17.25" x14ac:dyDescent="0.35">
      <c r="A666" s="3"/>
      <c r="B666" s="3"/>
      <c r="C666" s="3"/>
      <c r="D666" s="3"/>
      <c r="E666" s="3"/>
      <c r="F666" s="3"/>
      <c r="G666" s="3"/>
      <c r="H666" s="3"/>
      <c r="I666" s="12"/>
      <c r="J666" s="12"/>
      <c r="K666" s="12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12"/>
      <c r="AE666" s="12"/>
      <c r="AF666" s="3"/>
      <c r="AG666" s="3"/>
      <c r="AH666" s="3"/>
      <c r="AI666" s="3"/>
      <c r="AJ666" s="3"/>
      <c r="AK666" s="3"/>
      <c r="AL666" s="3"/>
      <c r="AM666" s="3"/>
      <c r="AN666" s="4" t="b">
        <f>COUNTIF(资产分类!B:B,以前年度!A666)=1</f>
        <v>0</v>
      </c>
      <c r="AO666" s="4" t="b">
        <f>COUNTIF(单位编码!C:C,H666)=1</f>
        <v>0</v>
      </c>
      <c r="AP666" s="4" t="e">
        <f t="shared" ref="AP666:AP729" si="117">LEFT(J666,4)*1&lt;2016</f>
        <v>#VALUE!</v>
      </c>
      <c r="AQ666" s="4" t="b">
        <f>COUNTIF(业务范围!B:B,以前年度!L666)=1</f>
        <v>0</v>
      </c>
      <c r="AR666" s="4" t="b">
        <f>COUNTIF(成本中心!B:B,以前年度!M666)=1</f>
        <v>0</v>
      </c>
      <c r="AS666" s="4" t="b">
        <f>COUNTIF(成本中心!B:B,以前年度!N666)=1</f>
        <v>0</v>
      </c>
      <c r="AT666" s="4" t="b">
        <f>COUNTIF(资产状态!B:B,Q666)=1</f>
        <v>0</v>
      </c>
      <c r="AU666" s="4" t="b">
        <f>COUNTIF(资产增加、减少方式!B:C,以前年度!R666)=1</f>
        <v>0</v>
      </c>
      <c r="AV666" s="4" t="b">
        <f t="shared" ref="AV666:AV729" si="118">IF(OR(A666="Z1005",A666="Z1004",A666="Z1003"),V666&lt;&gt;"",TRUE)</f>
        <v>1</v>
      </c>
      <c r="AW666" s="4" t="b">
        <f>COUNTIF(折旧码!B:B,以前年度!X666)=1</f>
        <v>0</v>
      </c>
      <c r="AX666" s="5" t="b">
        <f t="shared" si="109"/>
        <v>0</v>
      </c>
      <c r="AY666" s="59" t="e">
        <f>IF(((2015-LEFT(AD666,4))*12+12-MID(AD666,5,2)+1)/(Z666*12+AB666)&gt;1,AF666*(1-VLOOKUP(X666,折旧码!B:D,3,FALSE)),AF666*(1-VLOOKUP(X666,折旧码!B:D,3,FALSE))*((2015-LEFT(AD666,4))*12+12-MID(AD666,5,2)+1)/(Z666*12+AB666))</f>
        <v>#VALUE!</v>
      </c>
      <c r="AZ666" s="60" t="e">
        <f t="shared" si="110"/>
        <v>#VALUE!</v>
      </c>
      <c r="BA666" s="5" t="e">
        <f>IF(((2015-LEFT(AD666,4))*12+12-MID(AD666,5,2)+1)/(Z666*12+AB666)&gt;1,0, AF666*(1-VLOOKUP(X666,折旧码!B:D,3,FALSE))*(12/(Z666*12+AB666)))</f>
        <v>#VALUE!</v>
      </c>
      <c r="BB666" s="2" t="e">
        <f t="shared" si="111"/>
        <v>#VALUE!</v>
      </c>
      <c r="BC666" s="2">
        <f t="shared" si="112"/>
        <v>0</v>
      </c>
      <c r="BD666" s="2" t="e">
        <f t="shared" si="113"/>
        <v>#VALUE!</v>
      </c>
      <c r="BE666" s="4" t="e">
        <f t="shared" si="114"/>
        <v>#VALUE!</v>
      </c>
      <c r="BF666" s="56" t="e">
        <f t="shared" si="115"/>
        <v>#VALUE!</v>
      </c>
      <c r="BG666" s="56" t="e">
        <f>IF(BE666="否",0,AF666*(1-VLOOKUP(X666,折旧码!B:D,3,FALSE))/BC666)</f>
        <v>#VALUE!</v>
      </c>
      <c r="BH666" s="56" t="e">
        <f t="shared" si="116"/>
        <v>#VALUE!</v>
      </c>
      <c r="BI666" s="4" t="e">
        <f>IF(OR(BE666="否",BC666&lt;=BD666),ROUND(AF666-ABS(AG666)-ABS(AI666)-AF666*VLOOKUP(X666,折旧码!B:D,3,FALSE),2)=0,ROUND(AF666-ABS(AG666)-ABS(AI666)-AF666*VLOOKUP(X666,折旧码!B:D,3,FALSE),2)&lt;&gt;0)</f>
        <v>#VALUE!</v>
      </c>
      <c r="BJ666" s="4" t="e">
        <f>ROUND(AF666-ABS(AG666)-ABS(AI666)-AF666*VLOOKUP(X666,折旧码!B:D,3,FALSE),2)</f>
        <v>#N/A</v>
      </c>
    </row>
    <row r="667" spans="1:62" ht="17.25" x14ac:dyDescent="0.35">
      <c r="A667" s="3"/>
      <c r="B667" s="3"/>
      <c r="C667" s="3"/>
      <c r="D667" s="3"/>
      <c r="E667" s="3"/>
      <c r="F667" s="3"/>
      <c r="G667" s="3"/>
      <c r="H667" s="3"/>
      <c r="I667" s="12"/>
      <c r="J667" s="12"/>
      <c r="K667" s="12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12"/>
      <c r="AE667" s="12"/>
      <c r="AF667" s="3"/>
      <c r="AG667" s="3"/>
      <c r="AH667" s="3"/>
      <c r="AI667" s="3"/>
      <c r="AJ667" s="3"/>
      <c r="AK667" s="3"/>
      <c r="AL667" s="3"/>
      <c r="AM667" s="3"/>
      <c r="AN667" s="4" t="b">
        <f>COUNTIF(资产分类!B:B,以前年度!A667)=1</f>
        <v>0</v>
      </c>
      <c r="AO667" s="4" t="b">
        <f>COUNTIF(单位编码!C:C,H667)=1</f>
        <v>0</v>
      </c>
      <c r="AP667" s="4" t="e">
        <f t="shared" si="117"/>
        <v>#VALUE!</v>
      </c>
      <c r="AQ667" s="4" t="b">
        <f>COUNTIF(业务范围!B:B,以前年度!L667)=1</f>
        <v>0</v>
      </c>
      <c r="AR667" s="4" t="b">
        <f>COUNTIF(成本中心!B:B,以前年度!M667)=1</f>
        <v>0</v>
      </c>
      <c r="AS667" s="4" t="b">
        <f>COUNTIF(成本中心!B:B,以前年度!N667)=1</f>
        <v>0</v>
      </c>
      <c r="AT667" s="4" t="b">
        <f>COUNTIF(资产状态!B:B,Q667)=1</f>
        <v>0</v>
      </c>
      <c r="AU667" s="4" t="b">
        <f>COUNTIF(资产增加、减少方式!B:C,以前年度!R667)=1</f>
        <v>0</v>
      </c>
      <c r="AV667" s="4" t="b">
        <f t="shared" si="118"/>
        <v>1</v>
      </c>
      <c r="AW667" s="4" t="b">
        <f>COUNTIF(折旧码!B:B,以前年度!X667)=1</f>
        <v>0</v>
      </c>
      <c r="AX667" s="5" t="b">
        <f t="shared" si="109"/>
        <v>0</v>
      </c>
      <c r="AY667" s="59" t="e">
        <f>IF(((2015-LEFT(AD667,4))*12+12-MID(AD667,5,2)+1)/(Z667*12+AB667)&gt;1,AF667*(1-VLOOKUP(X667,折旧码!B:D,3,FALSE)),AF667*(1-VLOOKUP(X667,折旧码!B:D,3,FALSE))*((2015-LEFT(AD667,4))*12+12-MID(AD667,5,2)+1)/(Z667*12+AB667))</f>
        <v>#VALUE!</v>
      </c>
      <c r="AZ667" s="60" t="e">
        <f t="shared" si="110"/>
        <v>#VALUE!</v>
      </c>
      <c r="BA667" s="5" t="e">
        <f>IF(((2015-LEFT(AD667,4))*12+12-MID(AD667,5,2)+1)/(Z667*12+AB667)&gt;1,0, AF667*(1-VLOOKUP(X667,折旧码!B:D,3,FALSE))*(12/(Z667*12+AB667)))</f>
        <v>#VALUE!</v>
      </c>
      <c r="BB667" s="2" t="e">
        <f t="shared" si="111"/>
        <v>#VALUE!</v>
      </c>
      <c r="BC667" s="2">
        <f t="shared" si="112"/>
        <v>0</v>
      </c>
      <c r="BD667" s="2" t="e">
        <f t="shared" si="113"/>
        <v>#VALUE!</v>
      </c>
      <c r="BE667" s="4" t="e">
        <f t="shared" si="114"/>
        <v>#VALUE!</v>
      </c>
      <c r="BF667" s="56" t="e">
        <f t="shared" si="115"/>
        <v>#VALUE!</v>
      </c>
      <c r="BG667" s="56" t="e">
        <f>IF(BE667="否",0,AF667*(1-VLOOKUP(X667,折旧码!B:D,3,FALSE))/BC667)</f>
        <v>#VALUE!</v>
      </c>
      <c r="BH667" s="56" t="e">
        <f t="shared" si="116"/>
        <v>#VALUE!</v>
      </c>
      <c r="BI667" s="4" t="e">
        <f>IF(OR(BE667="否",BC667&lt;=BD667),ROUND(AF667-ABS(AG667)-ABS(AI667)-AF667*VLOOKUP(X667,折旧码!B:D,3,FALSE),2)=0,ROUND(AF667-ABS(AG667)-ABS(AI667)-AF667*VLOOKUP(X667,折旧码!B:D,3,FALSE),2)&lt;&gt;0)</f>
        <v>#VALUE!</v>
      </c>
      <c r="BJ667" s="4" t="e">
        <f>ROUND(AF667-ABS(AG667)-ABS(AI667)-AF667*VLOOKUP(X667,折旧码!B:D,3,FALSE),2)</f>
        <v>#N/A</v>
      </c>
    </row>
    <row r="668" spans="1:62" ht="17.25" x14ac:dyDescent="0.35">
      <c r="A668" s="3"/>
      <c r="B668" s="3"/>
      <c r="C668" s="3"/>
      <c r="D668" s="3"/>
      <c r="E668" s="3"/>
      <c r="F668" s="3"/>
      <c r="G668" s="3"/>
      <c r="H668" s="3"/>
      <c r="I668" s="12"/>
      <c r="J668" s="12"/>
      <c r="K668" s="12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12"/>
      <c r="AE668" s="12"/>
      <c r="AF668" s="3"/>
      <c r="AG668" s="3"/>
      <c r="AH668" s="3"/>
      <c r="AI668" s="3"/>
      <c r="AJ668" s="3"/>
      <c r="AK668" s="3"/>
      <c r="AL668" s="3"/>
      <c r="AM668" s="3"/>
      <c r="AN668" s="4" t="b">
        <f>COUNTIF(资产分类!B:B,以前年度!A668)=1</f>
        <v>0</v>
      </c>
      <c r="AO668" s="4" t="b">
        <f>COUNTIF(单位编码!C:C,H668)=1</f>
        <v>0</v>
      </c>
      <c r="AP668" s="4" t="e">
        <f t="shared" si="117"/>
        <v>#VALUE!</v>
      </c>
      <c r="AQ668" s="4" t="b">
        <f>COUNTIF(业务范围!B:B,以前年度!L668)=1</f>
        <v>0</v>
      </c>
      <c r="AR668" s="4" t="b">
        <f>COUNTIF(成本中心!B:B,以前年度!M668)=1</f>
        <v>0</v>
      </c>
      <c r="AS668" s="4" t="b">
        <f>COUNTIF(成本中心!B:B,以前年度!N668)=1</f>
        <v>0</v>
      </c>
      <c r="AT668" s="4" t="b">
        <f>COUNTIF(资产状态!B:B,Q668)=1</f>
        <v>0</v>
      </c>
      <c r="AU668" s="4" t="b">
        <f>COUNTIF(资产增加、减少方式!B:C,以前年度!R668)=1</f>
        <v>0</v>
      </c>
      <c r="AV668" s="4" t="b">
        <f t="shared" si="118"/>
        <v>1</v>
      </c>
      <c r="AW668" s="4" t="b">
        <f>COUNTIF(折旧码!B:B,以前年度!X668)=1</f>
        <v>0</v>
      </c>
      <c r="AX668" s="5" t="b">
        <f t="shared" si="109"/>
        <v>0</v>
      </c>
      <c r="AY668" s="59" t="e">
        <f>IF(((2015-LEFT(AD668,4))*12+12-MID(AD668,5,2)+1)/(Z668*12+AB668)&gt;1,AF668*(1-VLOOKUP(X668,折旧码!B:D,3,FALSE)),AF668*(1-VLOOKUP(X668,折旧码!B:D,3,FALSE))*((2015-LEFT(AD668,4))*12+12-MID(AD668,5,2)+1)/(Z668*12+AB668))</f>
        <v>#VALUE!</v>
      </c>
      <c r="AZ668" s="60" t="e">
        <f t="shared" si="110"/>
        <v>#VALUE!</v>
      </c>
      <c r="BA668" s="5" t="e">
        <f>IF(((2015-LEFT(AD668,4))*12+12-MID(AD668,5,2)+1)/(Z668*12+AB668)&gt;1,0, AF668*(1-VLOOKUP(X668,折旧码!B:D,3,FALSE))*(12/(Z668*12+AB668)))</f>
        <v>#VALUE!</v>
      </c>
      <c r="BB668" s="2" t="e">
        <f t="shared" si="111"/>
        <v>#VALUE!</v>
      </c>
      <c r="BC668" s="2">
        <f t="shared" si="112"/>
        <v>0</v>
      </c>
      <c r="BD668" s="2" t="e">
        <f t="shared" si="113"/>
        <v>#VALUE!</v>
      </c>
      <c r="BE668" s="4" t="e">
        <f t="shared" si="114"/>
        <v>#VALUE!</v>
      </c>
      <c r="BF668" s="56" t="e">
        <f t="shared" si="115"/>
        <v>#VALUE!</v>
      </c>
      <c r="BG668" s="56" t="e">
        <f>IF(BE668="否",0,AF668*(1-VLOOKUP(X668,折旧码!B:D,3,FALSE))/BC668)</f>
        <v>#VALUE!</v>
      </c>
      <c r="BH668" s="56" t="e">
        <f t="shared" si="116"/>
        <v>#VALUE!</v>
      </c>
      <c r="BI668" s="4" t="e">
        <f>IF(OR(BE668="否",BC668&lt;=BD668),ROUND(AF668-ABS(AG668)-ABS(AI668)-AF668*VLOOKUP(X668,折旧码!B:D,3,FALSE),2)=0,ROUND(AF668-ABS(AG668)-ABS(AI668)-AF668*VLOOKUP(X668,折旧码!B:D,3,FALSE),2)&lt;&gt;0)</f>
        <v>#VALUE!</v>
      </c>
      <c r="BJ668" s="4" t="e">
        <f>ROUND(AF668-ABS(AG668)-ABS(AI668)-AF668*VLOOKUP(X668,折旧码!B:D,3,FALSE),2)</f>
        <v>#N/A</v>
      </c>
    </row>
    <row r="669" spans="1:62" ht="17.25" x14ac:dyDescent="0.35">
      <c r="A669" s="3"/>
      <c r="B669" s="3"/>
      <c r="C669" s="3"/>
      <c r="D669" s="3"/>
      <c r="E669" s="3"/>
      <c r="F669" s="3"/>
      <c r="G669" s="3"/>
      <c r="H669" s="3"/>
      <c r="I669" s="12"/>
      <c r="J669" s="12"/>
      <c r="K669" s="12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12"/>
      <c r="AE669" s="12"/>
      <c r="AF669" s="3"/>
      <c r="AG669" s="3"/>
      <c r="AH669" s="3"/>
      <c r="AI669" s="3"/>
      <c r="AJ669" s="3"/>
      <c r="AK669" s="3"/>
      <c r="AL669" s="3"/>
      <c r="AM669" s="3"/>
      <c r="AN669" s="4" t="b">
        <f>COUNTIF(资产分类!B:B,以前年度!A669)=1</f>
        <v>0</v>
      </c>
      <c r="AO669" s="4" t="b">
        <f>COUNTIF(单位编码!C:C,H669)=1</f>
        <v>0</v>
      </c>
      <c r="AP669" s="4" t="e">
        <f t="shared" si="117"/>
        <v>#VALUE!</v>
      </c>
      <c r="AQ669" s="4" t="b">
        <f>COUNTIF(业务范围!B:B,以前年度!L669)=1</f>
        <v>0</v>
      </c>
      <c r="AR669" s="4" t="b">
        <f>COUNTIF(成本中心!B:B,以前年度!M669)=1</f>
        <v>0</v>
      </c>
      <c r="AS669" s="4" t="b">
        <f>COUNTIF(成本中心!B:B,以前年度!N669)=1</f>
        <v>0</v>
      </c>
      <c r="AT669" s="4" t="b">
        <f>COUNTIF(资产状态!B:B,Q669)=1</f>
        <v>0</v>
      </c>
      <c r="AU669" s="4" t="b">
        <f>COUNTIF(资产增加、减少方式!B:C,以前年度!R669)=1</f>
        <v>0</v>
      </c>
      <c r="AV669" s="4" t="b">
        <f t="shared" si="118"/>
        <v>1</v>
      </c>
      <c r="AW669" s="4" t="b">
        <f>COUNTIF(折旧码!B:B,以前年度!X669)=1</f>
        <v>0</v>
      </c>
      <c r="AX669" s="5" t="b">
        <f t="shared" si="109"/>
        <v>0</v>
      </c>
      <c r="AY669" s="59" t="e">
        <f>IF(((2015-LEFT(AD669,4))*12+12-MID(AD669,5,2)+1)/(Z669*12+AB669)&gt;1,AF669*(1-VLOOKUP(X669,折旧码!B:D,3,FALSE)),AF669*(1-VLOOKUP(X669,折旧码!B:D,3,FALSE))*((2015-LEFT(AD669,4))*12+12-MID(AD669,5,2)+1)/(Z669*12+AB669))</f>
        <v>#VALUE!</v>
      </c>
      <c r="AZ669" s="60" t="e">
        <f t="shared" si="110"/>
        <v>#VALUE!</v>
      </c>
      <c r="BA669" s="5" t="e">
        <f>IF(((2015-LEFT(AD669,4))*12+12-MID(AD669,5,2)+1)/(Z669*12+AB669)&gt;1,0, AF669*(1-VLOOKUP(X669,折旧码!B:D,3,FALSE))*(12/(Z669*12+AB669)))</f>
        <v>#VALUE!</v>
      </c>
      <c r="BB669" s="2" t="e">
        <f t="shared" si="111"/>
        <v>#VALUE!</v>
      </c>
      <c r="BC669" s="2">
        <f t="shared" si="112"/>
        <v>0</v>
      </c>
      <c r="BD669" s="2" t="e">
        <f t="shared" si="113"/>
        <v>#VALUE!</v>
      </c>
      <c r="BE669" s="4" t="e">
        <f t="shared" si="114"/>
        <v>#VALUE!</v>
      </c>
      <c r="BF669" s="56" t="e">
        <f t="shared" si="115"/>
        <v>#VALUE!</v>
      </c>
      <c r="BG669" s="56" t="e">
        <f>IF(BE669="否",0,AF669*(1-VLOOKUP(X669,折旧码!B:D,3,FALSE))/BC669)</f>
        <v>#VALUE!</v>
      </c>
      <c r="BH669" s="56" t="e">
        <f t="shared" si="116"/>
        <v>#VALUE!</v>
      </c>
      <c r="BI669" s="4" t="e">
        <f>IF(OR(BE669="否",BC669&lt;=BD669),ROUND(AF669-ABS(AG669)-ABS(AI669)-AF669*VLOOKUP(X669,折旧码!B:D,3,FALSE),2)=0,ROUND(AF669-ABS(AG669)-ABS(AI669)-AF669*VLOOKUP(X669,折旧码!B:D,3,FALSE),2)&lt;&gt;0)</f>
        <v>#VALUE!</v>
      </c>
      <c r="BJ669" s="4" t="e">
        <f>ROUND(AF669-ABS(AG669)-ABS(AI669)-AF669*VLOOKUP(X669,折旧码!B:D,3,FALSE),2)</f>
        <v>#N/A</v>
      </c>
    </row>
    <row r="670" spans="1:62" ht="17.25" x14ac:dyDescent="0.35">
      <c r="A670" s="3"/>
      <c r="B670" s="3"/>
      <c r="C670" s="3"/>
      <c r="D670" s="3"/>
      <c r="E670" s="3"/>
      <c r="F670" s="3"/>
      <c r="G670" s="3"/>
      <c r="H670" s="3"/>
      <c r="I670" s="12"/>
      <c r="J670" s="12"/>
      <c r="K670" s="12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12"/>
      <c r="AE670" s="12"/>
      <c r="AF670" s="3"/>
      <c r="AG670" s="3"/>
      <c r="AH670" s="3"/>
      <c r="AI670" s="3"/>
      <c r="AJ670" s="3"/>
      <c r="AK670" s="3"/>
      <c r="AL670" s="3"/>
      <c r="AM670" s="3"/>
      <c r="AN670" s="4" t="b">
        <f>COUNTIF(资产分类!B:B,以前年度!A670)=1</f>
        <v>0</v>
      </c>
      <c r="AO670" s="4" t="b">
        <f>COUNTIF(单位编码!C:C,H670)=1</f>
        <v>0</v>
      </c>
      <c r="AP670" s="4" t="e">
        <f t="shared" si="117"/>
        <v>#VALUE!</v>
      </c>
      <c r="AQ670" s="4" t="b">
        <f>COUNTIF(业务范围!B:B,以前年度!L670)=1</f>
        <v>0</v>
      </c>
      <c r="AR670" s="4" t="b">
        <f>COUNTIF(成本中心!B:B,以前年度!M670)=1</f>
        <v>0</v>
      </c>
      <c r="AS670" s="4" t="b">
        <f>COUNTIF(成本中心!B:B,以前年度!N670)=1</f>
        <v>0</v>
      </c>
      <c r="AT670" s="4" t="b">
        <f>COUNTIF(资产状态!B:B,Q670)=1</f>
        <v>0</v>
      </c>
      <c r="AU670" s="4" t="b">
        <f>COUNTIF(资产增加、减少方式!B:C,以前年度!R670)=1</f>
        <v>0</v>
      </c>
      <c r="AV670" s="4" t="b">
        <f t="shared" si="118"/>
        <v>1</v>
      </c>
      <c r="AW670" s="4" t="b">
        <f>COUNTIF(折旧码!B:B,以前年度!X670)=1</f>
        <v>0</v>
      </c>
      <c r="AX670" s="5" t="b">
        <f t="shared" si="109"/>
        <v>0</v>
      </c>
      <c r="AY670" s="59" t="e">
        <f>IF(((2015-LEFT(AD670,4))*12+12-MID(AD670,5,2)+1)/(Z670*12+AB670)&gt;1,AF670*(1-VLOOKUP(X670,折旧码!B:D,3,FALSE)),AF670*(1-VLOOKUP(X670,折旧码!B:D,3,FALSE))*((2015-LEFT(AD670,4))*12+12-MID(AD670,5,2)+1)/(Z670*12+AB670))</f>
        <v>#VALUE!</v>
      </c>
      <c r="AZ670" s="60" t="e">
        <f t="shared" si="110"/>
        <v>#VALUE!</v>
      </c>
      <c r="BA670" s="5" t="e">
        <f>IF(((2015-LEFT(AD670,4))*12+12-MID(AD670,5,2)+1)/(Z670*12+AB670)&gt;1,0, AF670*(1-VLOOKUP(X670,折旧码!B:D,3,FALSE))*(12/(Z670*12+AB670)))</f>
        <v>#VALUE!</v>
      </c>
      <c r="BB670" s="2" t="e">
        <f t="shared" si="111"/>
        <v>#VALUE!</v>
      </c>
      <c r="BC670" s="2">
        <f t="shared" si="112"/>
        <v>0</v>
      </c>
      <c r="BD670" s="2" t="e">
        <f t="shared" si="113"/>
        <v>#VALUE!</v>
      </c>
      <c r="BE670" s="4" t="e">
        <f t="shared" si="114"/>
        <v>#VALUE!</v>
      </c>
      <c r="BF670" s="56" t="e">
        <f t="shared" si="115"/>
        <v>#VALUE!</v>
      </c>
      <c r="BG670" s="56" t="e">
        <f>IF(BE670="否",0,AF670*(1-VLOOKUP(X670,折旧码!B:D,3,FALSE))/BC670)</f>
        <v>#VALUE!</v>
      </c>
      <c r="BH670" s="56" t="e">
        <f t="shared" si="116"/>
        <v>#VALUE!</v>
      </c>
      <c r="BI670" s="4" t="e">
        <f>IF(OR(BE670="否",BC670&lt;=BD670),ROUND(AF670-ABS(AG670)-ABS(AI670)-AF670*VLOOKUP(X670,折旧码!B:D,3,FALSE),2)=0,ROUND(AF670-ABS(AG670)-ABS(AI670)-AF670*VLOOKUP(X670,折旧码!B:D,3,FALSE),2)&lt;&gt;0)</f>
        <v>#VALUE!</v>
      </c>
      <c r="BJ670" s="4" t="e">
        <f>ROUND(AF670-ABS(AG670)-ABS(AI670)-AF670*VLOOKUP(X670,折旧码!B:D,3,FALSE),2)</f>
        <v>#N/A</v>
      </c>
    </row>
    <row r="671" spans="1:62" ht="17.25" x14ac:dyDescent="0.35">
      <c r="A671" s="3"/>
      <c r="B671" s="3"/>
      <c r="C671" s="3"/>
      <c r="D671" s="3"/>
      <c r="E671" s="3"/>
      <c r="F671" s="3"/>
      <c r="G671" s="3"/>
      <c r="H671" s="3"/>
      <c r="I671" s="12"/>
      <c r="J671" s="12"/>
      <c r="K671" s="12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12"/>
      <c r="AE671" s="12"/>
      <c r="AF671" s="3"/>
      <c r="AG671" s="3"/>
      <c r="AH671" s="3"/>
      <c r="AI671" s="3"/>
      <c r="AJ671" s="3"/>
      <c r="AK671" s="3"/>
      <c r="AL671" s="3"/>
      <c r="AM671" s="3"/>
      <c r="AN671" s="4" t="b">
        <f>COUNTIF(资产分类!B:B,以前年度!A671)=1</f>
        <v>0</v>
      </c>
      <c r="AO671" s="4" t="b">
        <f>COUNTIF(单位编码!C:C,H671)=1</f>
        <v>0</v>
      </c>
      <c r="AP671" s="4" t="e">
        <f t="shared" si="117"/>
        <v>#VALUE!</v>
      </c>
      <c r="AQ671" s="4" t="b">
        <f>COUNTIF(业务范围!B:B,以前年度!L671)=1</f>
        <v>0</v>
      </c>
      <c r="AR671" s="4" t="b">
        <f>COUNTIF(成本中心!B:B,以前年度!M671)=1</f>
        <v>0</v>
      </c>
      <c r="AS671" s="4" t="b">
        <f>COUNTIF(成本中心!B:B,以前年度!N671)=1</f>
        <v>0</v>
      </c>
      <c r="AT671" s="4" t="b">
        <f>COUNTIF(资产状态!B:B,Q671)=1</f>
        <v>0</v>
      </c>
      <c r="AU671" s="4" t="b">
        <f>COUNTIF(资产增加、减少方式!B:C,以前年度!R671)=1</f>
        <v>0</v>
      </c>
      <c r="AV671" s="4" t="b">
        <f t="shared" si="118"/>
        <v>1</v>
      </c>
      <c r="AW671" s="4" t="b">
        <f>COUNTIF(折旧码!B:B,以前年度!X671)=1</f>
        <v>0</v>
      </c>
      <c r="AX671" s="5" t="b">
        <f t="shared" si="109"/>
        <v>0</v>
      </c>
      <c r="AY671" s="59" t="e">
        <f>IF(((2015-LEFT(AD671,4))*12+12-MID(AD671,5,2)+1)/(Z671*12+AB671)&gt;1,AF671*(1-VLOOKUP(X671,折旧码!B:D,3,FALSE)),AF671*(1-VLOOKUP(X671,折旧码!B:D,3,FALSE))*((2015-LEFT(AD671,4))*12+12-MID(AD671,5,2)+1)/(Z671*12+AB671))</f>
        <v>#VALUE!</v>
      </c>
      <c r="AZ671" s="60" t="e">
        <f t="shared" si="110"/>
        <v>#VALUE!</v>
      </c>
      <c r="BA671" s="5" t="e">
        <f>IF(((2015-LEFT(AD671,4))*12+12-MID(AD671,5,2)+1)/(Z671*12+AB671)&gt;1,0, AF671*(1-VLOOKUP(X671,折旧码!B:D,3,FALSE))*(12/(Z671*12+AB671)))</f>
        <v>#VALUE!</v>
      </c>
      <c r="BB671" s="2" t="e">
        <f t="shared" si="111"/>
        <v>#VALUE!</v>
      </c>
      <c r="BC671" s="2">
        <f t="shared" si="112"/>
        <v>0</v>
      </c>
      <c r="BD671" s="2" t="e">
        <f t="shared" si="113"/>
        <v>#VALUE!</v>
      </c>
      <c r="BE671" s="4" t="e">
        <f t="shared" si="114"/>
        <v>#VALUE!</v>
      </c>
      <c r="BF671" s="56" t="e">
        <f t="shared" si="115"/>
        <v>#VALUE!</v>
      </c>
      <c r="BG671" s="56" t="e">
        <f>IF(BE671="否",0,AF671*(1-VLOOKUP(X671,折旧码!B:D,3,FALSE))/BC671)</f>
        <v>#VALUE!</v>
      </c>
      <c r="BH671" s="56" t="e">
        <f t="shared" si="116"/>
        <v>#VALUE!</v>
      </c>
      <c r="BI671" s="4" t="e">
        <f>IF(OR(BE671="否",BC671&lt;=BD671),ROUND(AF671-ABS(AG671)-ABS(AI671)-AF671*VLOOKUP(X671,折旧码!B:D,3,FALSE),2)=0,ROUND(AF671-ABS(AG671)-ABS(AI671)-AF671*VLOOKUP(X671,折旧码!B:D,3,FALSE),2)&lt;&gt;0)</f>
        <v>#VALUE!</v>
      </c>
      <c r="BJ671" s="4" t="e">
        <f>ROUND(AF671-ABS(AG671)-ABS(AI671)-AF671*VLOOKUP(X671,折旧码!B:D,3,FALSE),2)</f>
        <v>#N/A</v>
      </c>
    </row>
    <row r="672" spans="1:62" ht="17.25" x14ac:dyDescent="0.35">
      <c r="A672" s="3"/>
      <c r="B672" s="3"/>
      <c r="C672" s="3"/>
      <c r="D672" s="3"/>
      <c r="E672" s="3"/>
      <c r="F672" s="3"/>
      <c r="G672" s="3"/>
      <c r="H672" s="3"/>
      <c r="I672" s="12"/>
      <c r="J672" s="12"/>
      <c r="K672" s="12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12"/>
      <c r="AE672" s="12"/>
      <c r="AF672" s="3"/>
      <c r="AG672" s="3"/>
      <c r="AH672" s="3"/>
      <c r="AI672" s="3"/>
      <c r="AJ672" s="3"/>
      <c r="AK672" s="3"/>
      <c r="AL672" s="3"/>
      <c r="AM672" s="3"/>
      <c r="AN672" s="4" t="b">
        <f>COUNTIF(资产分类!B:B,以前年度!A672)=1</f>
        <v>0</v>
      </c>
      <c r="AO672" s="4" t="b">
        <f>COUNTIF(单位编码!C:C,H672)=1</f>
        <v>0</v>
      </c>
      <c r="AP672" s="4" t="e">
        <f t="shared" si="117"/>
        <v>#VALUE!</v>
      </c>
      <c r="AQ672" s="4" t="b">
        <f>COUNTIF(业务范围!B:B,以前年度!L672)=1</f>
        <v>0</v>
      </c>
      <c r="AR672" s="4" t="b">
        <f>COUNTIF(成本中心!B:B,以前年度!M672)=1</f>
        <v>0</v>
      </c>
      <c r="AS672" s="4" t="b">
        <f>COUNTIF(成本中心!B:B,以前年度!N672)=1</f>
        <v>0</v>
      </c>
      <c r="AT672" s="4" t="b">
        <f>COUNTIF(资产状态!B:B,Q672)=1</f>
        <v>0</v>
      </c>
      <c r="AU672" s="4" t="b">
        <f>COUNTIF(资产增加、减少方式!B:C,以前年度!R672)=1</f>
        <v>0</v>
      </c>
      <c r="AV672" s="4" t="b">
        <f t="shared" si="118"/>
        <v>1</v>
      </c>
      <c r="AW672" s="4" t="b">
        <f>COUNTIF(折旧码!B:B,以前年度!X672)=1</f>
        <v>0</v>
      </c>
      <c r="AX672" s="5" t="b">
        <f t="shared" si="109"/>
        <v>0</v>
      </c>
      <c r="AY672" s="59" t="e">
        <f>IF(((2015-LEFT(AD672,4))*12+12-MID(AD672,5,2)+1)/(Z672*12+AB672)&gt;1,AF672*(1-VLOOKUP(X672,折旧码!B:D,3,FALSE)),AF672*(1-VLOOKUP(X672,折旧码!B:D,3,FALSE))*((2015-LEFT(AD672,4))*12+12-MID(AD672,5,2)+1)/(Z672*12+AB672))</f>
        <v>#VALUE!</v>
      </c>
      <c r="AZ672" s="60" t="e">
        <f t="shared" si="110"/>
        <v>#VALUE!</v>
      </c>
      <c r="BA672" s="5" t="e">
        <f>IF(((2015-LEFT(AD672,4))*12+12-MID(AD672,5,2)+1)/(Z672*12+AB672)&gt;1,0, AF672*(1-VLOOKUP(X672,折旧码!B:D,3,FALSE))*(12/(Z672*12+AB672)))</f>
        <v>#VALUE!</v>
      </c>
      <c r="BB672" s="2" t="e">
        <f t="shared" si="111"/>
        <v>#VALUE!</v>
      </c>
      <c r="BC672" s="2">
        <f t="shared" si="112"/>
        <v>0</v>
      </c>
      <c r="BD672" s="2" t="e">
        <f t="shared" si="113"/>
        <v>#VALUE!</v>
      </c>
      <c r="BE672" s="4" t="e">
        <f t="shared" si="114"/>
        <v>#VALUE!</v>
      </c>
      <c r="BF672" s="56" t="e">
        <f t="shared" si="115"/>
        <v>#VALUE!</v>
      </c>
      <c r="BG672" s="56" t="e">
        <f>IF(BE672="否",0,AF672*(1-VLOOKUP(X672,折旧码!B:D,3,FALSE))/BC672)</f>
        <v>#VALUE!</v>
      </c>
      <c r="BH672" s="56" t="e">
        <f t="shared" si="116"/>
        <v>#VALUE!</v>
      </c>
      <c r="BI672" s="4" t="e">
        <f>IF(OR(BE672="否",BC672&lt;=BD672),ROUND(AF672-ABS(AG672)-ABS(AI672)-AF672*VLOOKUP(X672,折旧码!B:D,3,FALSE),2)=0,ROUND(AF672-ABS(AG672)-ABS(AI672)-AF672*VLOOKUP(X672,折旧码!B:D,3,FALSE),2)&lt;&gt;0)</f>
        <v>#VALUE!</v>
      </c>
      <c r="BJ672" s="4" t="e">
        <f>ROUND(AF672-ABS(AG672)-ABS(AI672)-AF672*VLOOKUP(X672,折旧码!B:D,3,FALSE),2)</f>
        <v>#N/A</v>
      </c>
    </row>
    <row r="673" spans="1:62" ht="17.25" x14ac:dyDescent="0.35">
      <c r="A673" s="3"/>
      <c r="B673" s="3"/>
      <c r="C673" s="3"/>
      <c r="D673" s="3"/>
      <c r="E673" s="3"/>
      <c r="F673" s="3"/>
      <c r="G673" s="3"/>
      <c r="H673" s="3"/>
      <c r="I673" s="12"/>
      <c r="J673" s="12"/>
      <c r="K673" s="12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12"/>
      <c r="AE673" s="12"/>
      <c r="AF673" s="3"/>
      <c r="AG673" s="3"/>
      <c r="AH673" s="3"/>
      <c r="AI673" s="3"/>
      <c r="AJ673" s="3"/>
      <c r="AK673" s="3"/>
      <c r="AL673" s="3"/>
      <c r="AM673" s="3"/>
      <c r="AN673" s="4" t="b">
        <f>COUNTIF(资产分类!B:B,以前年度!A673)=1</f>
        <v>0</v>
      </c>
      <c r="AO673" s="4" t="b">
        <f>COUNTIF(单位编码!C:C,H673)=1</f>
        <v>0</v>
      </c>
      <c r="AP673" s="4" t="e">
        <f t="shared" si="117"/>
        <v>#VALUE!</v>
      </c>
      <c r="AQ673" s="4" t="b">
        <f>COUNTIF(业务范围!B:B,以前年度!L673)=1</f>
        <v>0</v>
      </c>
      <c r="AR673" s="4" t="b">
        <f>COUNTIF(成本中心!B:B,以前年度!M673)=1</f>
        <v>0</v>
      </c>
      <c r="AS673" s="4" t="b">
        <f>COUNTIF(成本中心!B:B,以前年度!N673)=1</f>
        <v>0</v>
      </c>
      <c r="AT673" s="4" t="b">
        <f>COUNTIF(资产状态!B:B,Q673)=1</f>
        <v>0</v>
      </c>
      <c r="AU673" s="4" t="b">
        <f>COUNTIF(资产增加、减少方式!B:C,以前年度!R673)=1</f>
        <v>0</v>
      </c>
      <c r="AV673" s="4" t="b">
        <f t="shared" si="118"/>
        <v>1</v>
      </c>
      <c r="AW673" s="4" t="b">
        <f>COUNTIF(折旧码!B:B,以前年度!X673)=1</f>
        <v>0</v>
      </c>
      <c r="AX673" s="5" t="b">
        <f t="shared" si="109"/>
        <v>0</v>
      </c>
      <c r="AY673" s="59" t="e">
        <f>IF(((2015-LEFT(AD673,4))*12+12-MID(AD673,5,2)+1)/(Z673*12+AB673)&gt;1,AF673*(1-VLOOKUP(X673,折旧码!B:D,3,FALSE)),AF673*(1-VLOOKUP(X673,折旧码!B:D,3,FALSE))*((2015-LEFT(AD673,4))*12+12-MID(AD673,5,2)+1)/(Z673*12+AB673))</f>
        <v>#VALUE!</v>
      </c>
      <c r="AZ673" s="60" t="e">
        <f t="shared" si="110"/>
        <v>#VALUE!</v>
      </c>
      <c r="BA673" s="5" t="e">
        <f>IF(((2015-LEFT(AD673,4))*12+12-MID(AD673,5,2)+1)/(Z673*12+AB673)&gt;1,0, AF673*(1-VLOOKUP(X673,折旧码!B:D,3,FALSE))*(12/(Z673*12+AB673)))</f>
        <v>#VALUE!</v>
      </c>
      <c r="BB673" s="2" t="e">
        <f t="shared" si="111"/>
        <v>#VALUE!</v>
      </c>
      <c r="BC673" s="2">
        <f t="shared" si="112"/>
        <v>0</v>
      </c>
      <c r="BD673" s="2" t="e">
        <f t="shared" si="113"/>
        <v>#VALUE!</v>
      </c>
      <c r="BE673" s="4" t="e">
        <f t="shared" si="114"/>
        <v>#VALUE!</v>
      </c>
      <c r="BF673" s="56" t="e">
        <f t="shared" si="115"/>
        <v>#VALUE!</v>
      </c>
      <c r="BG673" s="56" t="e">
        <f>IF(BE673="否",0,AF673*(1-VLOOKUP(X673,折旧码!B:D,3,FALSE))/BC673)</f>
        <v>#VALUE!</v>
      </c>
      <c r="BH673" s="56" t="e">
        <f t="shared" si="116"/>
        <v>#VALUE!</v>
      </c>
      <c r="BI673" s="4" t="e">
        <f>IF(OR(BE673="否",BC673&lt;=BD673),ROUND(AF673-ABS(AG673)-ABS(AI673)-AF673*VLOOKUP(X673,折旧码!B:D,3,FALSE),2)=0,ROUND(AF673-ABS(AG673)-ABS(AI673)-AF673*VLOOKUP(X673,折旧码!B:D,3,FALSE),2)&lt;&gt;0)</f>
        <v>#VALUE!</v>
      </c>
      <c r="BJ673" s="4" t="e">
        <f>ROUND(AF673-ABS(AG673)-ABS(AI673)-AF673*VLOOKUP(X673,折旧码!B:D,3,FALSE),2)</f>
        <v>#N/A</v>
      </c>
    </row>
    <row r="674" spans="1:62" ht="17.25" x14ac:dyDescent="0.35">
      <c r="A674" s="3"/>
      <c r="B674" s="3"/>
      <c r="C674" s="3"/>
      <c r="D674" s="3"/>
      <c r="E674" s="3"/>
      <c r="F674" s="3"/>
      <c r="G674" s="3"/>
      <c r="H674" s="3"/>
      <c r="I674" s="12"/>
      <c r="J674" s="12"/>
      <c r="K674" s="12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12"/>
      <c r="AE674" s="12"/>
      <c r="AF674" s="3"/>
      <c r="AG674" s="3"/>
      <c r="AH674" s="3"/>
      <c r="AI674" s="3"/>
      <c r="AJ674" s="3"/>
      <c r="AK674" s="3"/>
      <c r="AL674" s="3"/>
      <c r="AM674" s="3"/>
      <c r="AN674" s="4" t="b">
        <f>COUNTIF(资产分类!B:B,以前年度!A674)=1</f>
        <v>0</v>
      </c>
      <c r="AO674" s="4" t="b">
        <f>COUNTIF(单位编码!C:C,H674)=1</f>
        <v>0</v>
      </c>
      <c r="AP674" s="4" t="e">
        <f t="shared" si="117"/>
        <v>#VALUE!</v>
      </c>
      <c r="AQ674" s="4" t="b">
        <f>COUNTIF(业务范围!B:B,以前年度!L674)=1</f>
        <v>0</v>
      </c>
      <c r="AR674" s="4" t="b">
        <f>COUNTIF(成本中心!B:B,以前年度!M674)=1</f>
        <v>0</v>
      </c>
      <c r="AS674" s="4" t="b">
        <f>COUNTIF(成本中心!B:B,以前年度!N674)=1</f>
        <v>0</v>
      </c>
      <c r="AT674" s="4" t="b">
        <f>COUNTIF(资产状态!B:B,Q674)=1</f>
        <v>0</v>
      </c>
      <c r="AU674" s="4" t="b">
        <f>COUNTIF(资产增加、减少方式!B:C,以前年度!R674)=1</f>
        <v>0</v>
      </c>
      <c r="AV674" s="4" t="b">
        <f t="shared" si="118"/>
        <v>1</v>
      </c>
      <c r="AW674" s="4" t="b">
        <f>COUNTIF(折旧码!B:B,以前年度!X674)=1</f>
        <v>0</v>
      </c>
      <c r="AX674" s="5" t="b">
        <f t="shared" si="109"/>
        <v>0</v>
      </c>
      <c r="AY674" s="59" t="e">
        <f>IF(((2015-LEFT(AD674,4))*12+12-MID(AD674,5,2)+1)/(Z674*12+AB674)&gt;1,AF674*(1-VLOOKUP(X674,折旧码!B:D,3,FALSE)),AF674*(1-VLOOKUP(X674,折旧码!B:D,3,FALSE))*((2015-LEFT(AD674,4))*12+12-MID(AD674,5,2)+1)/(Z674*12+AB674))</f>
        <v>#VALUE!</v>
      </c>
      <c r="AZ674" s="60" t="e">
        <f t="shared" si="110"/>
        <v>#VALUE!</v>
      </c>
      <c r="BA674" s="5" t="e">
        <f>IF(((2015-LEFT(AD674,4))*12+12-MID(AD674,5,2)+1)/(Z674*12+AB674)&gt;1,0, AF674*(1-VLOOKUP(X674,折旧码!B:D,3,FALSE))*(12/(Z674*12+AB674)))</f>
        <v>#VALUE!</v>
      </c>
      <c r="BB674" s="2" t="e">
        <f t="shared" si="111"/>
        <v>#VALUE!</v>
      </c>
      <c r="BC674" s="2">
        <f t="shared" si="112"/>
        <v>0</v>
      </c>
      <c r="BD674" s="2" t="e">
        <f t="shared" si="113"/>
        <v>#VALUE!</v>
      </c>
      <c r="BE674" s="4" t="e">
        <f t="shared" si="114"/>
        <v>#VALUE!</v>
      </c>
      <c r="BF674" s="56" t="e">
        <f t="shared" si="115"/>
        <v>#VALUE!</v>
      </c>
      <c r="BG674" s="56" t="e">
        <f>IF(BE674="否",0,AF674*(1-VLOOKUP(X674,折旧码!B:D,3,FALSE))/BC674)</f>
        <v>#VALUE!</v>
      </c>
      <c r="BH674" s="56" t="e">
        <f t="shared" si="116"/>
        <v>#VALUE!</v>
      </c>
      <c r="BI674" s="4" t="e">
        <f>IF(OR(BE674="否",BC674&lt;=BD674),ROUND(AF674-ABS(AG674)-ABS(AI674)-AF674*VLOOKUP(X674,折旧码!B:D,3,FALSE),2)=0,ROUND(AF674-ABS(AG674)-ABS(AI674)-AF674*VLOOKUP(X674,折旧码!B:D,3,FALSE),2)&lt;&gt;0)</f>
        <v>#VALUE!</v>
      </c>
      <c r="BJ674" s="4" t="e">
        <f>ROUND(AF674-ABS(AG674)-ABS(AI674)-AF674*VLOOKUP(X674,折旧码!B:D,3,FALSE),2)</f>
        <v>#N/A</v>
      </c>
    </row>
    <row r="675" spans="1:62" ht="17.25" x14ac:dyDescent="0.35">
      <c r="A675" s="3"/>
      <c r="B675" s="3"/>
      <c r="C675" s="3"/>
      <c r="D675" s="3"/>
      <c r="E675" s="3"/>
      <c r="F675" s="3"/>
      <c r="G675" s="3"/>
      <c r="H675" s="3"/>
      <c r="I675" s="12"/>
      <c r="J675" s="12"/>
      <c r="K675" s="12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12"/>
      <c r="AE675" s="12"/>
      <c r="AF675" s="3"/>
      <c r="AG675" s="3"/>
      <c r="AH675" s="3"/>
      <c r="AI675" s="3"/>
      <c r="AJ675" s="3"/>
      <c r="AK675" s="3"/>
      <c r="AL675" s="3"/>
      <c r="AM675" s="3"/>
      <c r="AN675" s="4" t="b">
        <f>COUNTIF(资产分类!B:B,以前年度!A675)=1</f>
        <v>0</v>
      </c>
      <c r="AO675" s="4" t="b">
        <f>COUNTIF(单位编码!C:C,H675)=1</f>
        <v>0</v>
      </c>
      <c r="AP675" s="4" t="e">
        <f t="shared" si="117"/>
        <v>#VALUE!</v>
      </c>
      <c r="AQ675" s="4" t="b">
        <f>COUNTIF(业务范围!B:B,以前年度!L675)=1</f>
        <v>0</v>
      </c>
      <c r="AR675" s="4" t="b">
        <f>COUNTIF(成本中心!B:B,以前年度!M675)=1</f>
        <v>0</v>
      </c>
      <c r="AS675" s="4" t="b">
        <f>COUNTIF(成本中心!B:B,以前年度!N675)=1</f>
        <v>0</v>
      </c>
      <c r="AT675" s="4" t="b">
        <f>COUNTIF(资产状态!B:B,Q675)=1</f>
        <v>0</v>
      </c>
      <c r="AU675" s="4" t="b">
        <f>COUNTIF(资产增加、减少方式!B:C,以前年度!R675)=1</f>
        <v>0</v>
      </c>
      <c r="AV675" s="4" t="b">
        <f t="shared" si="118"/>
        <v>1</v>
      </c>
      <c r="AW675" s="4" t="b">
        <f>COUNTIF(折旧码!B:B,以前年度!X675)=1</f>
        <v>0</v>
      </c>
      <c r="AX675" s="5" t="b">
        <f t="shared" si="109"/>
        <v>0</v>
      </c>
      <c r="AY675" s="59" t="e">
        <f>IF(((2015-LEFT(AD675,4))*12+12-MID(AD675,5,2)+1)/(Z675*12+AB675)&gt;1,AF675*(1-VLOOKUP(X675,折旧码!B:D,3,FALSE)),AF675*(1-VLOOKUP(X675,折旧码!B:D,3,FALSE))*((2015-LEFT(AD675,4))*12+12-MID(AD675,5,2)+1)/(Z675*12+AB675))</f>
        <v>#VALUE!</v>
      </c>
      <c r="AZ675" s="60" t="e">
        <f t="shared" si="110"/>
        <v>#VALUE!</v>
      </c>
      <c r="BA675" s="5" t="e">
        <f>IF(((2015-LEFT(AD675,4))*12+12-MID(AD675,5,2)+1)/(Z675*12+AB675)&gt;1,0, AF675*(1-VLOOKUP(X675,折旧码!B:D,3,FALSE))*(12/(Z675*12+AB675)))</f>
        <v>#VALUE!</v>
      </c>
      <c r="BB675" s="2" t="e">
        <f t="shared" si="111"/>
        <v>#VALUE!</v>
      </c>
      <c r="BC675" s="2">
        <f t="shared" si="112"/>
        <v>0</v>
      </c>
      <c r="BD675" s="2" t="e">
        <f t="shared" si="113"/>
        <v>#VALUE!</v>
      </c>
      <c r="BE675" s="4" t="e">
        <f t="shared" si="114"/>
        <v>#VALUE!</v>
      </c>
      <c r="BF675" s="56" t="e">
        <f t="shared" si="115"/>
        <v>#VALUE!</v>
      </c>
      <c r="BG675" s="56" t="e">
        <f>IF(BE675="否",0,AF675*(1-VLOOKUP(X675,折旧码!B:D,3,FALSE))/BC675)</f>
        <v>#VALUE!</v>
      </c>
      <c r="BH675" s="56" t="e">
        <f t="shared" si="116"/>
        <v>#VALUE!</v>
      </c>
      <c r="BI675" s="4" t="e">
        <f>IF(OR(BE675="否",BC675&lt;=BD675),ROUND(AF675-ABS(AG675)-ABS(AI675)-AF675*VLOOKUP(X675,折旧码!B:D,3,FALSE),2)=0,ROUND(AF675-ABS(AG675)-ABS(AI675)-AF675*VLOOKUP(X675,折旧码!B:D,3,FALSE),2)&lt;&gt;0)</f>
        <v>#VALUE!</v>
      </c>
      <c r="BJ675" s="4" t="e">
        <f>ROUND(AF675-ABS(AG675)-ABS(AI675)-AF675*VLOOKUP(X675,折旧码!B:D,3,FALSE),2)</f>
        <v>#N/A</v>
      </c>
    </row>
    <row r="676" spans="1:62" ht="17.25" x14ac:dyDescent="0.35">
      <c r="A676" s="3"/>
      <c r="B676" s="3"/>
      <c r="C676" s="3"/>
      <c r="D676" s="3"/>
      <c r="E676" s="3"/>
      <c r="F676" s="3"/>
      <c r="G676" s="3"/>
      <c r="H676" s="3"/>
      <c r="I676" s="12"/>
      <c r="J676" s="12"/>
      <c r="K676" s="12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12"/>
      <c r="AE676" s="12"/>
      <c r="AF676" s="3"/>
      <c r="AG676" s="3"/>
      <c r="AH676" s="3"/>
      <c r="AI676" s="3"/>
      <c r="AJ676" s="3"/>
      <c r="AK676" s="3"/>
      <c r="AL676" s="3"/>
      <c r="AM676" s="3"/>
      <c r="AN676" s="4" t="b">
        <f>COUNTIF(资产分类!B:B,以前年度!A676)=1</f>
        <v>0</v>
      </c>
      <c r="AO676" s="4" t="b">
        <f>COUNTIF(单位编码!C:C,H676)=1</f>
        <v>0</v>
      </c>
      <c r="AP676" s="4" t="e">
        <f t="shared" si="117"/>
        <v>#VALUE!</v>
      </c>
      <c r="AQ676" s="4" t="b">
        <f>COUNTIF(业务范围!B:B,以前年度!L676)=1</f>
        <v>0</v>
      </c>
      <c r="AR676" s="4" t="b">
        <f>COUNTIF(成本中心!B:B,以前年度!M676)=1</f>
        <v>0</v>
      </c>
      <c r="AS676" s="4" t="b">
        <f>COUNTIF(成本中心!B:B,以前年度!N676)=1</f>
        <v>0</v>
      </c>
      <c r="AT676" s="4" t="b">
        <f>COUNTIF(资产状态!B:B,Q676)=1</f>
        <v>0</v>
      </c>
      <c r="AU676" s="4" t="b">
        <f>COUNTIF(资产增加、减少方式!B:C,以前年度!R676)=1</f>
        <v>0</v>
      </c>
      <c r="AV676" s="4" t="b">
        <f t="shared" si="118"/>
        <v>1</v>
      </c>
      <c r="AW676" s="4" t="b">
        <f>COUNTIF(折旧码!B:B,以前年度!X676)=1</f>
        <v>0</v>
      </c>
      <c r="AX676" s="5" t="b">
        <f t="shared" si="109"/>
        <v>0</v>
      </c>
      <c r="AY676" s="59" t="e">
        <f>IF(((2015-LEFT(AD676,4))*12+12-MID(AD676,5,2)+1)/(Z676*12+AB676)&gt;1,AF676*(1-VLOOKUP(X676,折旧码!B:D,3,FALSE)),AF676*(1-VLOOKUP(X676,折旧码!B:D,3,FALSE))*((2015-LEFT(AD676,4))*12+12-MID(AD676,5,2)+1)/(Z676*12+AB676))</f>
        <v>#VALUE!</v>
      </c>
      <c r="AZ676" s="60" t="e">
        <f t="shared" si="110"/>
        <v>#VALUE!</v>
      </c>
      <c r="BA676" s="5" t="e">
        <f>IF(((2015-LEFT(AD676,4))*12+12-MID(AD676,5,2)+1)/(Z676*12+AB676)&gt;1,0, AF676*(1-VLOOKUP(X676,折旧码!B:D,3,FALSE))*(12/(Z676*12+AB676)))</f>
        <v>#VALUE!</v>
      </c>
      <c r="BB676" s="2" t="e">
        <f t="shared" si="111"/>
        <v>#VALUE!</v>
      </c>
      <c r="BC676" s="2">
        <f t="shared" si="112"/>
        <v>0</v>
      </c>
      <c r="BD676" s="2" t="e">
        <f t="shared" si="113"/>
        <v>#VALUE!</v>
      </c>
      <c r="BE676" s="4" t="e">
        <f t="shared" si="114"/>
        <v>#VALUE!</v>
      </c>
      <c r="BF676" s="56" t="e">
        <f t="shared" si="115"/>
        <v>#VALUE!</v>
      </c>
      <c r="BG676" s="56" t="e">
        <f>IF(BE676="否",0,AF676*(1-VLOOKUP(X676,折旧码!B:D,3,FALSE))/BC676)</f>
        <v>#VALUE!</v>
      </c>
      <c r="BH676" s="56" t="e">
        <f t="shared" si="116"/>
        <v>#VALUE!</v>
      </c>
      <c r="BI676" s="4" t="e">
        <f>IF(OR(BE676="否",BC676&lt;=BD676),ROUND(AF676-ABS(AG676)-ABS(AI676)-AF676*VLOOKUP(X676,折旧码!B:D,3,FALSE),2)=0,ROUND(AF676-ABS(AG676)-ABS(AI676)-AF676*VLOOKUP(X676,折旧码!B:D,3,FALSE),2)&lt;&gt;0)</f>
        <v>#VALUE!</v>
      </c>
      <c r="BJ676" s="4" t="e">
        <f>ROUND(AF676-ABS(AG676)-ABS(AI676)-AF676*VLOOKUP(X676,折旧码!B:D,3,FALSE),2)</f>
        <v>#N/A</v>
      </c>
    </row>
    <row r="677" spans="1:62" ht="17.25" x14ac:dyDescent="0.35">
      <c r="A677" s="3"/>
      <c r="B677" s="3"/>
      <c r="C677" s="3"/>
      <c r="D677" s="3"/>
      <c r="E677" s="3"/>
      <c r="F677" s="3"/>
      <c r="G677" s="3"/>
      <c r="H677" s="3"/>
      <c r="I677" s="12"/>
      <c r="J677" s="12"/>
      <c r="K677" s="12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12"/>
      <c r="AE677" s="12"/>
      <c r="AF677" s="3"/>
      <c r="AG677" s="3"/>
      <c r="AH677" s="3"/>
      <c r="AI677" s="3"/>
      <c r="AJ677" s="3"/>
      <c r="AK677" s="3"/>
      <c r="AL677" s="3"/>
      <c r="AM677" s="3"/>
      <c r="AN677" s="4" t="b">
        <f>COUNTIF(资产分类!B:B,以前年度!A677)=1</f>
        <v>0</v>
      </c>
      <c r="AO677" s="4" t="b">
        <f>COUNTIF(单位编码!C:C,H677)=1</f>
        <v>0</v>
      </c>
      <c r="AP677" s="4" t="e">
        <f t="shared" si="117"/>
        <v>#VALUE!</v>
      </c>
      <c r="AQ677" s="4" t="b">
        <f>COUNTIF(业务范围!B:B,以前年度!L677)=1</f>
        <v>0</v>
      </c>
      <c r="AR677" s="4" t="b">
        <f>COUNTIF(成本中心!B:B,以前年度!M677)=1</f>
        <v>0</v>
      </c>
      <c r="AS677" s="4" t="b">
        <f>COUNTIF(成本中心!B:B,以前年度!N677)=1</f>
        <v>0</v>
      </c>
      <c r="AT677" s="4" t="b">
        <f>COUNTIF(资产状态!B:B,Q677)=1</f>
        <v>0</v>
      </c>
      <c r="AU677" s="4" t="b">
        <f>COUNTIF(资产增加、减少方式!B:C,以前年度!R677)=1</f>
        <v>0</v>
      </c>
      <c r="AV677" s="4" t="b">
        <f t="shared" si="118"/>
        <v>1</v>
      </c>
      <c r="AW677" s="4" t="b">
        <f>COUNTIF(折旧码!B:B,以前年度!X677)=1</f>
        <v>0</v>
      </c>
      <c r="AX677" s="5" t="b">
        <f t="shared" si="109"/>
        <v>0</v>
      </c>
      <c r="AY677" s="59" t="e">
        <f>IF(((2015-LEFT(AD677,4))*12+12-MID(AD677,5,2)+1)/(Z677*12+AB677)&gt;1,AF677*(1-VLOOKUP(X677,折旧码!B:D,3,FALSE)),AF677*(1-VLOOKUP(X677,折旧码!B:D,3,FALSE))*((2015-LEFT(AD677,4))*12+12-MID(AD677,5,2)+1)/(Z677*12+AB677))</f>
        <v>#VALUE!</v>
      </c>
      <c r="AZ677" s="60" t="e">
        <f t="shared" si="110"/>
        <v>#VALUE!</v>
      </c>
      <c r="BA677" s="5" t="e">
        <f>IF(((2015-LEFT(AD677,4))*12+12-MID(AD677,5,2)+1)/(Z677*12+AB677)&gt;1,0, AF677*(1-VLOOKUP(X677,折旧码!B:D,3,FALSE))*(12/(Z677*12+AB677)))</f>
        <v>#VALUE!</v>
      </c>
      <c r="BB677" s="2" t="e">
        <f t="shared" si="111"/>
        <v>#VALUE!</v>
      </c>
      <c r="BC677" s="2">
        <f t="shared" si="112"/>
        <v>0</v>
      </c>
      <c r="BD677" s="2" t="e">
        <f t="shared" si="113"/>
        <v>#VALUE!</v>
      </c>
      <c r="BE677" s="4" t="e">
        <f t="shared" si="114"/>
        <v>#VALUE!</v>
      </c>
      <c r="BF677" s="56" t="e">
        <f t="shared" si="115"/>
        <v>#VALUE!</v>
      </c>
      <c r="BG677" s="56" t="e">
        <f>IF(BE677="否",0,AF677*(1-VLOOKUP(X677,折旧码!B:D,3,FALSE))/BC677)</f>
        <v>#VALUE!</v>
      </c>
      <c r="BH677" s="56" t="e">
        <f t="shared" si="116"/>
        <v>#VALUE!</v>
      </c>
      <c r="BI677" s="4" t="e">
        <f>IF(OR(BE677="否",BC677&lt;=BD677),ROUND(AF677-ABS(AG677)-ABS(AI677)-AF677*VLOOKUP(X677,折旧码!B:D,3,FALSE),2)=0,ROUND(AF677-ABS(AG677)-ABS(AI677)-AF677*VLOOKUP(X677,折旧码!B:D,3,FALSE),2)&lt;&gt;0)</f>
        <v>#VALUE!</v>
      </c>
      <c r="BJ677" s="4" t="e">
        <f>ROUND(AF677-ABS(AG677)-ABS(AI677)-AF677*VLOOKUP(X677,折旧码!B:D,3,FALSE),2)</f>
        <v>#N/A</v>
      </c>
    </row>
    <row r="678" spans="1:62" ht="17.25" x14ac:dyDescent="0.35">
      <c r="A678" s="3"/>
      <c r="B678" s="3"/>
      <c r="C678" s="3"/>
      <c r="D678" s="3"/>
      <c r="E678" s="3"/>
      <c r="F678" s="3"/>
      <c r="G678" s="3"/>
      <c r="H678" s="3"/>
      <c r="I678" s="12"/>
      <c r="J678" s="12"/>
      <c r="K678" s="12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12"/>
      <c r="AE678" s="12"/>
      <c r="AF678" s="3"/>
      <c r="AG678" s="3"/>
      <c r="AH678" s="3"/>
      <c r="AI678" s="3"/>
      <c r="AJ678" s="3"/>
      <c r="AK678" s="3"/>
      <c r="AL678" s="3"/>
      <c r="AM678" s="3"/>
      <c r="AN678" s="4" t="b">
        <f>COUNTIF(资产分类!B:B,以前年度!A678)=1</f>
        <v>0</v>
      </c>
      <c r="AO678" s="4" t="b">
        <f>COUNTIF(单位编码!C:C,H678)=1</f>
        <v>0</v>
      </c>
      <c r="AP678" s="4" t="e">
        <f t="shared" si="117"/>
        <v>#VALUE!</v>
      </c>
      <c r="AQ678" s="4" t="b">
        <f>COUNTIF(业务范围!B:B,以前年度!L678)=1</f>
        <v>0</v>
      </c>
      <c r="AR678" s="4" t="b">
        <f>COUNTIF(成本中心!B:B,以前年度!M678)=1</f>
        <v>0</v>
      </c>
      <c r="AS678" s="4" t="b">
        <f>COUNTIF(成本中心!B:B,以前年度!N678)=1</f>
        <v>0</v>
      </c>
      <c r="AT678" s="4" t="b">
        <f>COUNTIF(资产状态!B:B,Q678)=1</f>
        <v>0</v>
      </c>
      <c r="AU678" s="4" t="b">
        <f>COUNTIF(资产增加、减少方式!B:C,以前年度!R678)=1</f>
        <v>0</v>
      </c>
      <c r="AV678" s="4" t="b">
        <f t="shared" si="118"/>
        <v>1</v>
      </c>
      <c r="AW678" s="4" t="b">
        <f>COUNTIF(折旧码!B:B,以前年度!X678)=1</f>
        <v>0</v>
      </c>
      <c r="AX678" s="5" t="b">
        <f t="shared" si="109"/>
        <v>0</v>
      </c>
      <c r="AY678" s="59" t="e">
        <f>IF(((2015-LEFT(AD678,4))*12+12-MID(AD678,5,2)+1)/(Z678*12+AB678)&gt;1,AF678*(1-VLOOKUP(X678,折旧码!B:D,3,FALSE)),AF678*(1-VLOOKUP(X678,折旧码!B:D,3,FALSE))*((2015-LEFT(AD678,4))*12+12-MID(AD678,5,2)+1)/(Z678*12+AB678))</f>
        <v>#VALUE!</v>
      </c>
      <c r="AZ678" s="60" t="e">
        <f t="shared" si="110"/>
        <v>#VALUE!</v>
      </c>
      <c r="BA678" s="5" t="e">
        <f>IF(((2015-LEFT(AD678,4))*12+12-MID(AD678,5,2)+1)/(Z678*12+AB678)&gt;1,0, AF678*(1-VLOOKUP(X678,折旧码!B:D,3,FALSE))*(12/(Z678*12+AB678)))</f>
        <v>#VALUE!</v>
      </c>
      <c r="BB678" s="2" t="e">
        <f t="shared" si="111"/>
        <v>#VALUE!</v>
      </c>
      <c r="BC678" s="2">
        <f t="shared" si="112"/>
        <v>0</v>
      </c>
      <c r="BD678" s="2" t="e">
        <f t="shared" si="113"/>
        <v>#VALUE!</v>
      </c>
      <c r="BE678" s="4" t="e">
        <f t="shared" si="114"/>
        <v>#VALUE!</v>
      </c>
      <c r="BF678" s="56" t="e">
        <f t="shared" si="115"/>
        <v>#VALUE!</v>
      </c>
      <c r="BG678" s="56" t="e">
        <f>IF(BE678="否",0,AF678*(1-VLOOKUP(X678,折旧码!B:D,3,FALSE))/BC678)</f>
        <v>#VALUE!</v>
      </c>
      <c r="BH678" s="56" t="e">
        <f t="shared" si="116"/>
        <v>#VALUE!</v>
      </c>
      <c r="BI678" s="4" t="e">
        <f>IF(OR(BE678="否",BC678&lt;=BD678),ROUND(AF678-ABS(AG678)-ABS(AI678)-AF678*VLOOKUP(X678,折旧码!B:D,3,FALSE),2)=0,ROUND(AF678-ABS(AG678)-ABS(AI678)-AF678*VLOOKUP(X678,折旧码!B:D,3,FALSE),2)&lt;&gt;0)</f>
        <v>#VALUE!</v>
      </c>
      <c r="BJ678" s="4" t="e">
        <f>ROUND(AF678-ABS(AG678)-ABS(AI678)-AF678*VLOOKUP(X678,折旧码!B:D,3,FALSE),2)</f>
        <v>#N/A</v>
      </c>
    </row>
    <row r="679" spans="1:62" ht="17.25" x14ac:dyDescent="0.35">
      <c r="A679" s="3"/>
      <c r="B679" s="3"/>
      <c r="C679" s="3"/>
      <c r="D679" s="3"/>
      <c r="E679" s="3"/>
      <c r="F679" s="3"/>
      <c r="G679" s="3"/>
      <c r="H679" s="3"/>
      <c r="I679" s="12"/>
      <c r="J679" s="12"/>
      <c r="K679" s="12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12"/>
      <c r="AE679" s="12"/>
      <c r="AF679" s="3"/>
      <c r="AG679" s="3"/>
      <c r="AH679" s="3"/>
      <c r="AI679" s="3"/>
      <c r="AJ679" s="3"/>
      <c r="AK679" s="3"/>
      <c r="AL679" s="3"/>
      <c r="AM679" s="3"/>
      <c r="AN679" s="4" t="b">
        <f>COUNTIF(资产分类!B:B,以前年度!A679)=1</f>
        <v>0</v>
      </c>
      <c r="AO679" s="4" t="b">
        <f>COUNTIF(单位编码!C:C,H679)=1</f>
        <v>0</v>
      </c>
      <c r="AP679" s="4" t="e">
        <f t="shared" si="117"/>
        <v>#VALUE!</v>
      </c>
      <c r="AQ679" s="4" t="b">
        <f>COUNTIF(业务范围!B:B,以前年度!L679)=1</f>
        <v>0</v>
      </c>
      <c r="AR679" s="4" t="b">
        <f>COUNTIF(成本中心!B:B,以前年度!M679)=1</f>
        <v>0</v>
      </c>
      <c r="AS679" s="4" t="b">
        <f>COUNTIF(成本中心!B:B,以前年度!N679)=1</f>
        <v>0</v>
      </c>
      <c r="AT679" s="4" t="b">
        <f>COUNTIF(资产状态!B:B,Q679)=1</f>
        <v>0</v>
      </c>
      <c r="AU679" s="4" t="b">
        <f>COUNTIF(资产增加、减少方式!B:C,以前年度!R679)=1</f>
        <v>0</v>
      </c>
      <c r="AV679" s="4" t="b">
        <f t="shared" si="118"/>
        <v>1</v>
      </c>
      <c r="AW679" s="4" t="b">
        <f>COUNTIF(折旧码!B:B,以前年度!X679)=1</f>
        <v>0</v>
      </c>
      <c r="AX679" s="5" t="b">
        <f t="shared" si="109"/>
        <v>0</v>
      </c>
      <c r="AY679" s="59" t="e">
        <f>IF(((2015-LEFT(AD679,4))*12+12-MID(AD679,5,2)+1)/(Z679*12+AB679)&gt;1,AF679*(1-VLOOKUP(X679,折旧码!B:D,3,FALSE)),AF679*(1-VLOOKUP(X679,折旧码!B:D,3,FALSE))*((2015-LEFT(AD679,4))*12+12-MID(AD679,5,2)+1)/(Z679*12+AB679))</f>
        <v>#VALUE!</v>
      </c>
      <c r="AZ679" s="60" t="e">
        <f t="shared" si="110"/>
        <v>#VALUE!</v>
      </c>
      <c r="BA679" s="5" t="e">
        <f>IF(((2015-LEFT(AD679,4))*12+12-MID(AD679,5,2)+1)/(Z679*12+AB679)&gt;1,0, AF679*(1-VLOOKUP(X679,折旧码!B:D,3,FALSE))*(12/(Z679*12+AB679)))</f>
        <v>#VALUE!</v>
      </c>
      <c r="BB679" s="2" t="e">
        <f t="shared" si="111"/>
        <v>#VALUE!</v>
      </c>
      <c r="BC679" s="2">
        <f t="shared" si="112"/>
        <v>0</v>
      </c>
      <c r="BD679" s="2" t="e">
        <f t="shared" si="113"/>
        <v>#VALUE!</v>
      </c>
      <c r="BE679" s="4" t="e">
        <f t="shared" si="114"/>
        <v>#VALUE!</v>
      </c>
      <c r="BF679" s="56" t="e">
        <f t="shared" si="115"/>
        <v>#VALUE!</v>
      </c>
      <c r="BG679" s="56" t="e">
        <f>IF(BE679="否",0,AF679*(1-VLOOKUP(X679,折旧码!B:D,3,FALSE))/BC679)</f>
        <v>#VALUE!</v>
      </c>
      <c r="BH679" s="56" t="e">
        <f t="shared" si="116"/>
        <v>#VALUE!</v>
      </c>
      <c r="BI679" s="4" t="e">
        <f>IF(OR(BE679="否",BC679&lt;=BD679),ROUND(AF679-ABS(AG679)-ABS(AI679)-AF679*VLOOKUP(X679,折旧码!B:D,3,FALSE),2)=0,ROUND(AF679-ABS(AG679)-ABS(AI679)-AF679*VLOOKUP(X679,折旧码!B:D,3,FALSE),2)&lt;&gt;0)</f>
        <v>#VALUE!</v>
      </c>
      <c r="BJ679" s="4" t="e">
        <f>ROUND(AF679-ABS(AG679)-ABS(AI679)-AF679*VLOOKUP(X679,折旧码!B:D,3,FALSE),2)</f>
        <v>#N/A</v>
      </c>
    </row>
    <row r="680" spans="1:62" ht="17.25" x14ac:dyDescent="0.35">
      <c r="A680" s="3"/>
      <c r="B680" s="3"/>
      <c r="C680" s="3"/>
      <c r="D680" s="3"/>
      <c r="E680" s="3"/>
      <c r="F680" s="3"/>
      <c r="G680" s="3"/>
      <c r="H680" s="3"/>
      <c r="I680" s="12"/>
      <c r="J680" s="12"/>
      <c r="K680" s="12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12"/>
      <c r="AE680" s="12"/>
      <c r="AF680" s="3"/>
      <c r="AG680" s="3"/>
      <c r="AH680" s="3"/>
      <c r="AI680" s="3"/>
      <c r="AJ680" s="3"/>
      <c r="AK680" s="3"/>
      <c r="AL680" s="3"/>
      <c r="AM680" s="3"/>
      <c r="AN680" s="4" t="b">
        <f>COUNTIF(资产分类!B:B,以前年度!A680)=1</f>
        <v>0</v>
      </c>
      <c r="AO680" s="4" t="b">
        <f>COUNTIF(单位编码!C:C,H680)=1</f>
        <v>0</v>
      </c>
      <c r="AP680" s="4" t="e">
        <f t="shared" si="117"/>
        <v>#VALUE!</v>
      </c>
      <c r="AQ680" s="4" t="b">
        <f>COUNTIF(业务范围!B:B,以前年度!L680)=1</f>
        <v>0</v>
      </c>
      <c r="AR680" s="4" t="b">
        <f>COUNTIF(成本中心!B:B,以前年度!M680)=1</f>
        <v>0</v>
      </c>
      <c r="AS680" s="4" t="b">
        <f>COUNTIF(成本中心!B:B,以前年度!N680)=1</f>
        <v>0</v>
      </c>
      <c r="AT680" s="4" t="b">
        <f>COUNTIF(资产状态!B:B,Q680)=1</f>
        <v>0</v>
      </c>
      <c r="AU680" s="4" t="b">
        <f>COUNTIF(资产增加、减少方式!B:C,以前年度!R680)=1</f>
        <v>0</v>
      </c>
      <c r="AV680" s="4" t="b">
        <f t="shared" si="118"/>
        <v>1</v>
      </c>
      <c r="AW680" s="4" t="b">
        <f>COUNTIF(折旧码!B:B,以前年度!X680)=1</f>
        <v>0</v>
      </c>
      <c r="AX680" s="5" t="b">
        <f t="shared" si="109"/>
        <v>0</v>
      </c>
      <c r="AY680" s="59" t="e">
        <f>IF(((2015-LEFT(AD680,4))*12+12-MID(AD680,5,2)+1)/(Z680*12+AB680)&gt;1,AF680*(1-VLOOKUP(X680,折旧码!B:D,3,FALSE)),AF680*(1-VLOOKUP(X680,折旧码!B:D,3,FALSE))*((2015-LEFT(AD680,4))*12+12-MID(AD680,5,2)+1)/(Z680*12+AB680))</f>
        <v>#VALUE!</v>
      </c>
      <c r="AZ680" s="60" t="e">
        <f t="shared" si="110"/>
        <v>#VALUE!</v>
      </c>
      <c r="BA680" s="5" t="e">
        <f>IF(((2015-LEFT(AD680,4))*12+12-MID(AD680,5,2)+1)/(Z680*12+AB680)&gt;1,0, AF680*(1-VLOOKUP(X680,折旧码!B:D,3,FALSE))*(12/(Z680*12+AB680)))</f>
        <v>#VALUE!</v>
      </c>
      <c r="BB680" s="2" t="e">
        <f t="shared" si="111"/>
        <v>#VALUE!</v>
      </c>
      <c r="BC680" s="2">
        <f t="shared" si="112"/>
        <v>0</v>
      </c>
      <c r="BD680" s="2" t="e">
        <f t="shared" si="113"/>
        <v>#VALUE!</v>
      </c>
      <c r="BE680" s="4" t="e">
        <f t="shared" si="114"/>
        <v>#VALUE!</v>
      </c>
      <c r="BF680" s="56" t="e">
        <f t="shared" si="115"/>
        <v>#VALUE!</v>
      </c>
      <c r="BG680" s="56" t="e">
        <f>IF(BE680="否",0,AF680*(1-VLOOKUP(X680,折旧码!B:D,3,FALSE))/BC680)</f>
        <v>#VALUE!</v>
      </c>
      <c r="BH680" s="56" t="e">
        <f t="shared" si="116"/>
        <v>#VALUE!</v>
      </c>
      <c r="BI680" s="4" t="e">
        <f>IF(OR(BE680="否",BC680&lt;=BD680),ROUND(AF680-ABS(AG680)-ABS(AI680)-AF680*VLOOKUP(X680,折旧码!B:D,3,FALSE),2)=0,ROUND(AF680-ABS(AG680)-ABS(AI680)-AF680*VLOOKUP(X680,折旧码!B:D,3,FALSE),2)&lt;&gt;0)</f>
        <v>#VALUE!</v>
      </c>
      <c r="BJ680" s="4" t="e">
        <f>ROUND(AF680-ABS(AG680)-ABS(AI680)-AF680*VLOOKUP(X680,折旧码!B:D,3,FALSE),2)</f>
        <v>#N/A</v>
      </c>
    </row>
    <row r="681" spans="1:62" ht="17.25" x14ac:dyDescent="0.35">
      <c r="A681" s="3"/>
      <c r="B681" s="3"/>
      <c r="C681" s="3"/>
      <c r="D681" s="3"/>
      <c r="E681" s="3"/>
      <c r="F681" s="3"/>
      <c r="G681" s="3"/>
      <c r="H681" s="3"/>
      <c r="I681" s="12"/>
      <c r="J681" s="12"/>
      <c r="K681" s="12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12"/>
      <c r="AE681" s="12"/>
      <c r="AF681" s="3"/>
      <c r="AG681" s="3"/>
      <c r="AH681" s="3"/>
      <c r="AI681" s="3"/>
      <c r="AJ681" s="3"/>
      <c r="AK681" s="3"/>
      <c r="AL681" s="3"/>
      <c r="AM681" s="3"/>
      <c r="AN681" s="4" t="b">
        <f>COUNTIF(资产分类!B:B,以前年度!A681)=1</f>
        <v>0</v>
      </c>
      <c r="AO681" s="4" t="b">
        <f>COUNTIF(单位编码!C:C,H681)=1</f>
        <v>0</v>
      </c>
      <c r="AP681" s="4" t="e">
        <f t="shared" si="117"/>
        <v>#VALUE!</v>
      </c>
      <c r="AQ681" s="4" t="b">
        <f>COUNTIF(业务范围!B:B,以前年度!L681)=1</f>
        <v>0</v>
      </c>
      <c r="AR681" s="4" t="b">
        <f>COUNTIF(成本中心!B:B,以前年度!M681)=1</f>
        <v>0</v>
      </c>
      <c r="AS681" s="4" t="b">
        <f>COUNTIF(成本中心!B:B,以前年度!N681)=1</f>
        <v>0</v>
      </c>
      <c r="AT681" s="4" t="b">
        <f>COUNTIF(资产状态!B:B,Q681)=1</f>
        <v>0</v>
      </c>
      <c r="AU681" s="4" t="b">
        <f>COUNTIF(资产增加、减少方式!B:C,以前年度!R681)=1</f>
        <v>0</v>
      </c>
      <c r="AV681" s="4" t="b">
        <f t="shared" si="118"/>
        <v>1</v>
      </c>
      <c r="AW681" s="4" t="b">
        <f>COUNTIF(折旧码!B:B,以前年度!X681)=1</f>
        <v>0</v>
      </c>
      <c r="AX681" s="5" t="b">
        <f t="shared" si="109"/>
        <v>0</v>
      </c>
      <c r="AY681" s="59" t="e">
        <f>IF(((2015-LEFT(AD681,4))*12+12-MID(AD681,5,2)+1)/(Z681*12+AB681)&gt;1,AF681*(1-VLOOKUP(X681,折旧码!B:D,3,FALSE)),AF681*(1-VLOOKUP(X681,折旧码!B:D,3,FALSE))*((2015-LEFT(AD681,4))*12+12-MID(AD681,5,2)+1)/(Z681*12+AB681))</f>
        <v>#VALUE!</v>
      </c>
      <c r="AZ681" s="60" t="e">
        <f t="shared" si="110"/>
        <v>#VALUE!</v>
      </c>
      <c r="BA681" s="5" t="e">
        <f>IF(((2015-LEFT(AD681,4))*12+12-MID(AD681,5,2)+1)/(Z681*12+AB681)&gt;1,0, AF681*(1-VLOOKUP(X681,折旧码!B:D,3,FALSE))*(12/(Z681*12+AB681)))</f>
        <v>#VALUE!</v>
      </c>
      <c r="BB681" s="2" t="e">
        <f t="shared" si="111"/>
        <v>#VALUE!</v>
      </c>
      <c r="BC681" s="2">
        <f t="shared" si="112"/>
        <v>0</v>
      </c>
      <c r="BD681" s="2" t="e">
        <f t="shared" si="113"/>
        <v>#VALUE!</v>
      </c>
      <c r="BE681" s="4" t="e">
        <f t="shared" si="114"/>
        <v>#VALUE!</v>
      </c>
      <c r="BF681" s="56" t="e">
        <f t="shared" si="115"/>
        <v>#VALUE!</v>
      </c>
      <c r="BG681" s="56" t="e">
        <f>IF(BE681="否",0,AF681*(1-VLOOKUP(X681,折旧码!B:D,3,FALSE))/BC681)</f>
        <v>#VALUE!</v>
      </c>
      <c r="BH681" s="56" t="e">
        <f t="shared" si="116"/>
        <v>#VALUE!</v>
      </c>
      <c r="BI681" s="4" t="e">
        <f>IF(OR(BE681="否",BC681&lt;=BD681),ROUND(AF681-ABS(AG681)-ABS(AI681)-AF681*VLOOKUP(X681,折旧码!B:D,3,FALSE),2)=0,ROUND(AF681-ABS(AG681)-ABS(AI681)-AF681*VLOOKUP(X681,折旧码!B:D,3,FALSE),2)&lt;&gt;0)</f>
        <v>#VALUE!</v>
      </c>
      <c r="BJ681" s="4" t="e">
        <f>ROUND(AF681-ABS(AG681)-ABS(AI681)-AF681*VLOOKUP(X681,折旧码!B:D,3,FALSE),2)</f>
        <v>#N/A</v>
      </c>
    </row>
    <row r="682" spans="1:62" ht="17.25" x14ac:dyDescent="0.35">
      <c r="A682" s="3"/>
      <c r="B682" s="3"/>
      <c r="C682" s="3"/>
      <c r="D682" s="3"/>
      <c r="E682" s="3"/>
      <c r="F682" s="3"/>
      <c r="G682" s="3"/>
      <c r="H682" s="3"/>
      <c r="I682" s="12"/>
      <c r="J682" s="12"/>
      <c r="K682" s="12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12"/>
      <c r="AE682" s="12"/>
      <c r="AF682" s="3"/>
      <c r="AG682" s="3"/>
      <c r="AH682" s="3"/>
      <c r="AI682" s="3"/>
      <c r="AJ682" s="3"/>
      <c r="AK682" s="3"/>
      <c r="AL682" s="3"/>
      <c r="AM682" s="3"/>
      <c r="AN682" s="4" t="b">
        <f>COUNTIF(资产分类!B:B,以前年度!A682)=1</f>
        <v>0</v>
      </c>
      <c r="AO682" s="4" t="b">
        <f>COUNTIF(单位编码!C:C,H682)=1</f>
        <v>0</v>
      </c>
      <c r="AP682" s="4" t="e">
        <f t="shared" si="117"/>
        <v>#VALUE!</v>
      </c>
      <c r="AQ682" s="4" t="b">
        <f>COUNTIF(业务范围!B:B,以前年度!L682)=1</f>
        <v>0</v>
      </c>
      <c r="AR682" s="4" t="b">
        <f>COUNTIF(成本中心!B:B,以前年度!M682)=1</f>
        <v>0</v>
      </c>
      <c r="AS682" s="4" t="b">
        <f>COUNTIF(成本中心!B:B,以前年度!N682)=1</f>
        <v>0</v>
      </c>
      <c r="AT682" s="4" t="b">
        <f>COUNTIF(资产状态!B:B,Q682)=1</f>
        <v>0</v>
      </c>
      <c r="AU682" s="4" t="b">
        <f>COUNTIF(资产增加、减少方式!B:C,以前年度!R682)=1</f>
        <v>0</v>
      </c>
      <c r="AV682" s="4" t="b">
        <f t="shared" si="118"/>
        <v>1</v>
      </c>
      <c r="AW682" s="4" t="b">
        <f>COUNTIF(折旧码!B:B,以前年度!X682)=1</f>
        <v>0</v>
      </c>
      <c r="AX682" s="5" t="b">
        <f t="shared" si="109"/>
        <v>0</v>
      </c>
      <c r="AY682" s="59" t="e">
        <f>IF(((2015-LEFT(AD682,4))*12+12-MID(AD682,5,2)+1)/(Z682*12+AB682)&gt;1,AF682*(1-VLOOKUP(X682,折旧码!B:D,3,FALSE)),AF682*(1-VLOOKUP(X682,折旧码!B:D,3,FALSE))*((2015-LEFT(AD682,4))*12+12-MID(AD682,5,2)+1)/(Z682*12+AB682))</f>
        <v>#VALUE!</v>
      </c>
      <c r="AZ682" s="60" t="e">
        <f t="shared" si="110"/>
        <v>#VALUE!</v>
      </c>
      <c r="BA682" s="5" t="e">
        <f>IF(((2015-LEFT(AD682,4))*12+12-MID(AD682,5,2)+1)/(Z682*12+AB682)&gt;1,0, AF682*(1-VLOOKUP(X682,折旧码!B:D,3,FALSE))*(12/(Z682*12+AB682)))</f>
        <v>#VALUE!</v>
      </c>
      <c r="BB682" s="2" t="e">
        <f t="shared" si="111"/>
        <v>#VALUE!</v>
      </c>
      <c r="BC682" s="2">
        <f t="shared" si="112"/>
        <v>0</v>
      </c>
      <c r="BD682" s="2" t="e">
        <f t="shared" si="113"/>
        <v>#VALUE!</v>
      </c>
      <c r="BE682" s="4" t="e">
        <f t="shared" si="114"/>
        <v>#VALUE!</v>
      </c>
      <c r="BF682" s="56" t="e">
        <f t="shared" si="115"/>
        <v>#VALUE!</v>
      </c>
      <c r="BG682" s="56" t="e">
        <f>IF(BE682="否",0,AF682*(1-VLOOKUP(X682,折旧码!B:D,3,FALSE))/BC682)</f>
        <v>#VALUE!</v>
      </c>
      <c r="BH682" s="56" t="e">
        <f t="shared" si="116"/>
        <v>#VALUE!</v>
      </c>
      <c r="BI682" s="4" t="e">
        <f>IF(OR(BE682="否",BC682&lt;=BD682),ROUND(AF682-ABS(AG682)-ABS(AI682)-AF682*VLOOKUP(X682,折旧码!B:D,3,FALSE),2)=0,ROUND(AF682-ABS(AG682)-ABS(AI682)-AF682*VLOOKUP(X682,折旧码!B:D,3,FALSE),2)&lt;&gt;0)</f>
        <v>#VALUE!</v>
      </c>
      <c r="BJ682" s="4" t="e">
        <f>ROUND(AF682-ABS(AG682)-ABS(AI682)-AF682*VLOOKUP(X682,折旧码!B:D,3,FALSE),2)</f>
        <v>#N/A</v>
      </c>
    </row>
    <row r="683" spans="1:62" ht="17.25" x14ac:dyDescent="0.35">
      <c r="A683" s="3"/>
      <c r="B683" s="3"/>
      <c r="C683" s="3"/>
      <c r="D683" s="3"/>
      <c r="E683" s="3"/>
      <c r="F683" s="3"/>
      <c r="G683" s="3"/>
      <c r="H683" s="3"/>
      <c r="I683" s="12"/>
      <c r="J683" s="12"/>
      <c r="K683" s="12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12"/>
      <c r="AE683" s="12"/>
      <c r="AF683" s="3"/>
      <c r="AG683" s="3"/>
      <c r="AH683" s="3"/>
      <c r="AI683" s="3"/>
      <c r="AJ683" s="3"/>
      <c r="AK683" s="3"/>
      <c r="AL683" s="3"/>
      <c r="AM683" s="3"/>
      <c r="AN683" s="4" t="b">
        <f>COUNTIF(资产分类!B:B,以前年度!A683)=1</f>
        <v>0</v>
      </c>
      <c r="AO683" s="4" t="b">
        <f>COUNTIF(单位编码!C:C,H683)=1</f>
        <v>0</v>
      </c>
      <c r="AP683" s="4" t="e">
        <f t="shared" si="117"/>
        <v>#VALUE!</v>
      </c>
      <c r="AQ683" s="4" t="b">
        <f>COUNTIF(业务范围!B:B,以前年度!L683)=1</f>
        <v>0</v>
      </c>
      <c r="AR683" s="4" t="b">
        <f>COUNTIF(成本中心!B:B,以前年度!M683)=1</f>
        <v>0</v>
      </c>
      <c r="AS683" s="4" t="b">
        <f>COUNTIF(成本中心!B:B,以前年度!N683)=1</f>
        <v>0</v>
      </c>
      <c r="AT683" s="4" t="b">
        <f>COUNTIF(资产状态!B:B,Q683)=1</f>
        <v>0</v>
      </c>
      <c r="AU683" s="4" t="b">
        <f>COUNTIF(资产增加、减少方式!B:C,以前年度!R683)=1</f>
        <v>0</v>
      </c>
      <c r="AV683" s="4" t="b">
        <f t="shared" si="118"/>
        <v>1</v>
      </c>
      <c r="AW683" s="4" t="b">
        <f>COUNTIF(折旧码!B:B,以前年度!X683)=1</f>
        <v>0</v>
      </c>
      <c r="AX683" s="5" t="b">
        <f t="shared" si="109"/>
        <v>0</v>
      </c>
      <c r="AY683" s="59" t="e">
        <f>IF(((2015-LEFT(AD683,4))*12+12-MID(AD683,5,2)+1)/(Z683*12+AB683)&gt;1,AF683*(1-VLOOKUP(X683,折旧码!B:D,3,FALSE)),AF683*(1-VLOOKUP(X683,折旧码!B:D,3,FALSE))*((2015-LEFT(AD683,4))*12+12-MID(AD683,5,2)+1)/(Z683*12+AB683))</f>
        <v>#VALUE!</v>
      </c>
      <c r="AZ683" s="60" t="e">
        <f t="shared" si="110"/>
        <v>#VALUE!</v>
      </c>
      <c r="BA683" s="5" t="e">
        <f>IF(((2015-LEFT(AD683,4))*12+12-MID(AD683,5,2)+1)/(Z683*12+AB683)&gt;1,0, AF683*(1-VLOOKUP(X683,折旧码!B:D,3,FALSE))*(12/(Z683*12+AB683)))</f>
        <v>#VALUE!</v>
      </c>
      <c r="BB683" s="2" t="e">
        <f t="shared" si="111"/>
        <v>#VALUE!</v>
      </c>
      <c r="BC683" s="2">
        <f t="shared" si="112"/>
        <v>0</v>
      </c>
      <c r="BD683" s="2" t="e">
        <f t="shared" si="113"/>
        <v>#VALUE!</v>
      </c>
      <c r="BE683" s="4" t="e">
        <f t="shared" si="114"/>
        <v>#VALUE!</v>
      </c>
      <c r="BF683" s="56" t="e">
        <f t="shared" si="115"/>
        <v>#VALUE!</v>
      </c>
      <c r="BG683" s="56" t="e">
        <f>IF(BE683="否",0,AF683*(1-VLOOKUP(X683,折旧码!B:D,3,FALSE))/BC683)</f>
        <v>#VALUE!</v>
      </c>
      <c r="BH683" s="56" t="e">
        <f t="shared" si="116"/>
        <v>#VALUE!</v>
      </c>
      <c r="BI683" s="4" t="e">
        <f>IF(OR(BE683="否",BC683&lt;=BD683),ROUND(AF683-ABS(AG683)-ABS(AI683)-AF683*VLOOKUP(X683,折旧码!B:D,3,FALSE),2)=0,ROUND(AF683-ABS(AG683)-ABS(AI683)-AF683*VLOOKUP(X683,折旧码!B:D,3,FALSE),2)&lt;&gt;0)</f>
        <v>#VALUE!</v>
      </c>
      <c r="BJ683" s="4" t="e">
        <f>ROUND(AF683-ABS(AG683)-ABS(AI683)-AF683*VLOOKUP(X683,折旧码!B:D,3,FALSE),2)</f>
        <v>#N/A</v>
      </c>
    </row>
    <row r="684" spans="1:62" ht="17.25" x14ac:dyDescent="0.35">
      <c r="A684" s="3"/>
      <c r="B684" s="3"/>
      <c r="C684" s="3"/>
      <c r="D684" s="3"/>
      <c r="E684" s="3"/>
      <c r="F684" s="3"/>
      <c r="G684" s="3"/>
      <c r="H684" s="3"/>
      <c r="I684" s="12"/>
      <c r="J684" s="12"/>
      <c r="K684" s="12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12"/>
      <c r="AE684" s="12"/>
      <c r="AF684" s="3"/>
      <c r="AG684" s="3"/>
      <c r="AH684" s="3"/>
      <c r="AI684" s="3"/>
      <c r="AJ684" s="3"/>
      <c r="AK684" s="3"/>
      <c r="AL684" s="3"/>
      <c r="AM684" s="3"/>
      <c r="AN684" s="4" t="b">
        <f>COUNTIF(资产分类!B:B,以前年度!A684)=1</f>
        <v>0</v>
      </c>
      <c r="AO684" s="4" t="b">
        <f>COUNTIF(单位编码!C:C,H684)=1</f>
        <v>0</v>
      </c>
      <c r="AP684" s="4" t="e">
        <f t="shared" si="117"/>
        <v>#VALUE!</v>
      </c>
      <c r="AQ684" s="4" t="b">
        <f>COUNTIF(业务范围!B:B,以前年度!L684)=1</f>
        <v>0</v>
      </c>
      <c r="AR684" s="4" t="b">
        <f>COUNTIF(成本中心!B:B,以前年度!M684)=1</f>
        <v>0</v>
      </c>
      <c r="AS684" s="4" t="b">
        <f>COUNTIF(成本中心!B:B,以前年度!N684)=1</f>
        <v>0</v>
      </c>
      <c r="AT684" s="4" t="b">
        <f>COUNTIF(资产状态!B:B,Q684)=1</f>
        <v>0</v>
      </c>
      <c r="AU684" s="4" t="b">
        <f>COUNTIF(资产增加、减少方式!B:C,以前年度!R684)=1</f>
        <v>0</v>
      </c>
      <c r="AV684" s="4" t="b">
        <f t="shared" si="118"/>
        <v>1</v>
      </c>
      <c r="AW684" s="4" t="b">
        <f>COUNTIF(折旧码!B:B,以前年度!X684)=1</f>
        <v>0</v>
      </c>
      <c r="AX684" s="5" t="b">
        <f t="shared" si="109"/>
        <v>0</v>
      </c>
      <c r="AY684" s="59" t="e">
        <f>IF(((2015-LEFT(AD684,4))*12+12-MID(AD684,5,2)+1)/(Z684*12+AB684)&gt;1,AF684*(1-VLOOKUP(X684,折旧码!B:D,3,FALSE)),AF684*(1-VLOOKUP(X684,折旧码!B:D,3,FALSE))*((2015-LEFT(AD684,4))*12+12-MID(AD684,5,2)+1)/(Z684*12+AB684))</f>
        <v>#VALUE!</v>
      </c>
      <c r="AZ684" s="60" t="e">
        <f t="shared" si="110"/>
        <v>#VALUE!</v>
      </c>
      <c r="BA684" s="5" t="e">
        <f>IF(((2015-LEFT(AD684,4))*12+12-MID(AD684,5,2)+1)/(Z684*12+AB684)&gt;1,0, AF684*(1-VLOOKUP(X684,折旧码!B:D,3,FALSE))*(12/(Z684*12+AB684)))</f>
        <v>#VALUE!</v>
      </c>
      <c r="BB684" s="2" t="e">
        <f t="shared" si="111"/>
        <v>#VALUE!</v>
      </c>
      <c r="BC684" s="2">
        <f t="shared" si="112"/>
        <v>0</v>
      </c>
      <c r="BD684" s="2" t="e">
        <f t="shared" si="113"/>
        <v>#VALUE!</v>
      </c>
      <c r="BE684" s="4" t="e">
        <f t="shared" si="114"/>
        <v>#VALUE!</v>
      </c>
      <c r="BF684" s="56" t="e">
        <f t="shared" si="115"/>
        <v>#VALUE!</v>
      </c>
      <c r="BG684" s="56" t="e">
        <f>IF(BE684="否",0,AF684*(1-VLOOKUP(X684,折旧码!B:D,3,FALSE))/BC684)</f>
        <v>#VALUE!</v>
      </c>
      <c r="BH684" s="56" t="e">
        <f t="shared" si="116"/>
        <v>#VALUE!</v>
      </c>
      <c r="BI684" s="4" t="e">
        <f>IF(OR(BE684="否",BC684&lt;=BD684),ROUND(AF684-ABS(AG684)-ABS(AI684)-AF684*VLOOKUP(X684,折旧码!B:D,3,FALSE),2)=0,ROUND(AF684-ABS(AG684)-ABS(AI684)-AF684*VLOOKUP(X684,折旧码!B:D,3,FALSE),2)&lt;&gt;0)</f>
        <v>#VALUE!</v>
      </c>
      <c r="BJ684" s="4" t="e">
        <f>ROUND(AF684-ABS(AG684)-ABS(AI684)-AF684*VLOOKUP(X684,折旧码!B:D,3,FALSE),2)</f>
        <v>#N/A</v>
      </c>
    </row>
    <row r="685" spans="1:62" ht="17.25" x14ac:dyDescent="0.35">
      <c r="A685" s="3"/>
      <c r="B685" s="3"/>
      <c r="C685" s="3"/>
      <c r="D685" s="3"/>
      <c r="E685" s="3"/>
      <c r="F685" s="3"/>
      <c r="G685" s="3"/>
      <c r="H685" s="3"/>
      <c r="I685" s="12"/>
      <c r="J685" s="12"/>
      <c r="K685" s="12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12"/>
      <c r="AE685" s="12"/>
      <c r="AF685" s="3"/>
      <c r="AG685" s="3"/>
      <c r="AH685" s="3"/>
      <c r="AI685" s="3"/>
      <c r="AJ685" s="3"/>
      <c r="AK685" s="3"/>
      <c r="AL685" s="3"/>
      <c r="AM685" s="3"/>
      <c r="AN685" s="4" t="b">
        <f>COUNTIF(资产分类!B:B,以前年度!A685)=1</f>
        <v>0</v>
      </c>
      <c r="AO685" s="4" t="b">
        <f>COUNTIF(单位编码!C:C,H685)=1</f>
        <v>0</v>
      </c>
      <c r="AP685" s="4" t="e">
        <f t="shared" si="117"/>
        <v>#VALUE!</v>
      </c>
      <c r="AQ685" s="4" t="b">
        <f>COUNTIF(业务范围!B:B,以前年度!L685)=1</f>
        <v>0</v>
      </c>
      <c r="AR685" s="4" t="b">
        <f>COUNTIF(成本中心!B:B,以前年度!M685)=1</f>
        <v>0</v>
      </c>
      <c r="AS685" s="4" t="b">
        <f>COUNTIF(成本中心!B:B,以前年度!N685)=1</f>
        <v>0</v>
      </c>
      <c r="AT685" s="4" t="b">
        <f>COUNTIF(资产状态!B:B,Q685)=1</f>
        <v>0</v>
      </c>
      <c r="AU685" s="4" t="b">
        <f>COUNTIF(资产增加、减少方式!B:C,以前年度!R685)=1</f>
        <v>0</v>
      </c>
      <c r="AV685" s="4" t="b">
        <f t="shared" si="118"/>
        <v>1</v>
      </c>
      <c r="AW685" s="4" t="b">
        <f>COUNTIF(折旧码!B:B,以前年度!X685)=1</f>
        <v>0</v>
      </c>
      <c r="AX685" s="5" t="b">
        <f t="shared" si="109"/>
        <v>0</v>
      </c>
      <c r="AY685" s="59" t="e">
        <f>IF(((2015-LEFT(AD685,4))*12+12-MID(AD685,5,2)+1)/(Z685*12+AB685)&gt;1,AF685*(1-VLOOKUP(X685,折旧码!B:D,3,FALSE)),AF685*(1-VLOOKUP(X685,折旧码!B:D,3,FALSE))*((2015-LEFT(AD685,4))*12+12-MID(AD685,5,2)+1)/(Z685*12+AB685))</f>
        <v>#VALUE!</v>
      </c>
      <c r="AZ685" s="60" t="e">
        <f t="shared" si="110"/>
        <v>#VALUE!</v>
      </c>
      <c r="BA685" s="5" t="e">
        <f>IF(((2015-LEFT(AD685,4))*12+12-MID(AD685,5,2)+1)/(Z685*12+AB685)&gt;1,0, AF685*(1-VLOOKUP(X685,折旧码!B:D,3,FALSE))*(12/(Z685*12+AB685)))</f>
        <v>#VALUE!</v>
      </c>
      <c r="BB685" s="2" t="e">
        <f t="shared" si="111"/>
        <v>#VALUE!</v>
      </c>
      <c r="BC685" s="2">
        <f t="shared" si="112"/>
        <v>0</v>
      </c>
      <c r="BD685" s="2" t="e">
        <f t="shared" si="113"/>
        <v>#VALUE!</v>
      </c>
      <c r="BE685" s="4" t="e">
        <f t="shared" si="114"/>
        <v>#VALUE!</v>
      </c>
      <c r="BF685" s="56" t="e">
        <f t="shared" si="115"/>
        <v>#VALUE!</v>
      </c>
      <c r="BG685" s="56" t="e">
        <f>IF(BE685="否",0,AF685*(1-VLOOKUP(X685,折旧码!B:D,3,FALSE))/BC685)</f>
        <v>#VALUE!</v>
      </c>
      <c r="BH685" s="56" t="e">
        <f t="shared" si="116"/>
        <v>#VALUE!</v>
      </c>
      <c r="BI685" s="4" t="e">
        <f>IF(OR(BE685="否",BC685&lt;=BD685),ROUND(AF685-ABS(AG685)-ABS(AI685)-AF685*VLOOKUP(X685,折旧码!B:D,3,FALSE),2)=0,ROUND(AF685-ABS(AG685)-ABS(AI685)-AF685*VLOOKUP(X685,折旧码!B:D,3,FALSE),2)&lt;&gt;0)</f>
        <v>#VALUE!</v>
      </c>
      <c r="BJ685" s="4" t="e">
        <f>ROUND(AF685-ABS(AG685)-ABS(AI685)-AF685*VLOOKUP(X685,折旧码!B:D,3,FALSE),2)</f>
        <v>#N/A</v>
      </c>
    </row>
    <row r="686" spans="1:62" ht="17.25" x14ac:dyDescent="0.35">
      <c r="A686" s="3"/>
      <c r="B686" s="3"/>
      <c r="C686" s="3"/>
      <c r="D686" s="3"/>
      <c r="E686" s="3"/>
      <c r="F686" s="3"/>
      <c r="G686" s="3"/>
      <c r="H686" s="3"/>
      <c r="I686" s="12"/>
      <c r="J686" s="12"/>
      <c r="K686" s="12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12"/>
      <c r="AE686" s="12"/>
      <c r="AF686" s="3"/>
      <c r="AG686" s="3"/>
      <c r="AH686" s="3"/>
      <c r="AI686" s="3"/>
      <c r="AJ686" s="3"/>
      <c r="AK686" s="3"/>
      <c r="AL686" s="3"/>
      <c r="AM686" s="3"/>
      <c r="AN686" s="4" t="b">
        <f>COUNTIF(资产分类!B:B,以前年度!A686)=1</f>
        <v>0</v>
      </c>
      <c r="AO686" s="4" t="b">
        <f>COUNTIF(单位编码!C:C,H686)=1</f>
        <v>0</v>
      </c>
      <c r="AP686" s="4" t="e">
        <f t="shared" si="117"/>
        <v>#VALUE!</v>
      </c>
      <c r="AQ686" s="4" t="b">
        <f>COUNTIF(业务范围!B:B,以前年度!L686)=1</f>
        <v>0</v>
      </c>
      <c r="AR686" s="4" t="b">
        <f>COUNTIF(成本中心!B:B,以前年度!M686)=1</f>
        <v>0</v>
      </c>
      <c r="AS686" s="4" t="b">
        <f>COUNTIF(成本中心!B:B,以前年度!N686)=1</f>
        <v>0</v>
      </c>
      <c r="AT686" s="4" t="b">
        <f>COUNTIF(资产状态!B:B,Q686)=1</f>
        <v>0</v>
      </c>
      <c r="AU686" s="4" t="b">
        <f>COUNTIF(资产增加、减少方式!B:C,以前年度!R686)=1</f>
        <v>0</v>
      </c>
      <c r="AV686" s="4" t="b">
        <f t="shared" si="118"/>
        <v>1</v>
      </c>
      <c r="AW686" s="4" t="b">
        <f>COUNTIF(折旧码!B:B,以前年度!X686)=1</f>
        <v>0</v>
      </c>
      <c r="AX686" s="5" t="b">
        <f t="shared" si="109"/>
        <v>0</v>
      </c>
      <c r="AY686" s="59" t="e">
        <f>IF(((2015-LEFT(AD686,4))*12+12-MID(AD686,5,2)+1)/(Z686*12+AB686)&gt;1,AF686*(1-VLOOKUP(X686,折旧码!B:D,3,FALSE)),AF686*(1-VLOOKUP(X686,折旧码!B:D,3,FALSE))*((2015-LEFT(AD686,4))*12+12-MID(AD686,5,2)+1)/(Z686*12+AB686))</f>
        <v>#VALUE!</v>
      </c>
      <c r="AZ686" s="60" t="e">
        <f t="shared" si="110"/>
        <v>#VALUE!</v>
      </c>
      <c r="BA686" s="5" t="e">
        <f>IF(((2015-LEFT(AD686,4))*12+12-MID(AD686,5,2)+1)/(Z686*12+AB686)&gt;1,0, AF686*(1-VLOOKUP(X686,折旧码!B:D,3,FALSE))*(12/(Z686*12+AB686)))</f>
        <v>#VALUE!</v>
      </c>
      <c r="BB686" s="2" t="e">
        <f t="shared" si="111"/>
        <v>#VALUE!</v>
      </c>
      <c r="BC686" s="2">
        <f t="shared" si="112"/>
        <v>0</v>
      </c>
      <c r="BD686" s="2" t="e">
        <f t="shared" si="113"/>
        <v>#VALUE!</v>
      </c>
      <c r="BE686" s="4" t="e">
        <f t="shared" si="114"/>
        <v>#VALUE!</v>
      </c>
      <c r="BF686" s="56" t="e">
        <f t="shared" si="115"/>
        <v>#VALUE!</v>
      </c>
      <c r="BG686" s="56" t="e">
        <f>IF(BE686="否",0,AF686*(1-VLOOKUP(X686,折旧码!B:D,3,FALSE))/BC686)</f>
        <v>#VALUE!</v>
      </c>
      <c r="BH686" s="56" t="e">
        <f t="shared" si="116"/>
        <v>#VALUE!</v>
      </c>
      <c r="BI686" s="4" t="e">
        <f>IF(OR(BE686="否",BC686&lt;=BD686),ROUND(AF686-ABS(AG686)-ABS(AI686)-AF686*VLOOKUP(X686,折旧码!B:D,3,FALSE),2)=0,ROUND(AF686-ABS(AG686)-ABS(AI686)-AF686*VLOOKUP(X686,折旧码!B:D,3,FALSE),2)&lt;&gt;0)</f>
        <v>#VALUE!</v>
      </c>
      <c r="BJ686" s="4" t="e">
        <f>ROUND(AF686-ABS(AG686)-ABS(AI686)-AF686*VLOOKUP(X686,折旧码!B:D,3,FALSE),2)</f>
        <v>#N/A</v>
      </c>
    </row>
    <row r="687" spans="1:62" ht="17.25" x14ac:dyDescent="0.35">
      <c r="A687" s="3"/>
      <c r="B687" s="3"/>
      <c r="C687" s="3"/>
      <c r="D687" s="3"/>
      <c r="E687" s="3"/>
      <c r="F687" s="3"/>
      <c r="G687" s="3"/>
      <c r="H687" s="3"/>
      <c r="I687" s="12"/>
      <c r="J687" s="12"/>
      <c r="K687" s="12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12"/>
      <c r="AE687" s="12"/>
      <c r="AF687" s="3"/>
      <c r="AG687" s="3"/>
      <c r="AH687" s="3"/>
      <c r="AI687" s="3"/>
      <c r="AJ687" s="3"/>
      <c r="AK687" s="3"/>
      <c r="AL687" s="3"/>
      <c r="AM687" s="3"/>
      <c r="AN687" s="4" t="b">
        <f>COUNTIF(资产分类!B:B,以前年度!A687)=1</f>
        <v>0</v>
      </c>
      <c r="AO687" s="4" t="b">
        <f>COUNTIF(单位编码!C:C,H687)=1</f>
        <v>0</v>
      </c>
      <c r="AP687" s="4" t="e">
        <f t="shared" si="117"/>
        <v>#VALUE!</v>
      </c>
      <c r="AQ687" s="4" t="b">
        <f>COUNTIF(业务范围!B:B,以前年度!L687)=1</f>
        <v>0</v>
      </c>
      <c r="AR687" s="4" t="b">
        <f>COUNTIF(成本中心!B:B,以前年度!M687)=1</f>
        <v>0</v>
      </c>
      <c r="AS687" s="4" t="b">
        <f>COUNTIF(成本中心!B:B,以前年度!N687)=1</f>
        <v>0</v>
      </c>
      <c r="AT687" s="4" t="b">
        <f>COUNTIF(资产状态!B:B,Q687)=1</f>
        <v>0</v>
      </c>
      <c r="AU687" s="4" t="b">
        <f>COUNTIF(资产增加、减少方式!B:C,以前年度!R687)=1</f>
        <v>0</v>
      </c>
      <c r="AV687" s="4" t="b">
        <f t="shared" si="118"/>
        <v>1</v>
      </c>
      <c r="AW687" s="4" t="b">
        <f>COUNTIF(折旧码!B:B,以前年度!X687)=1</f>
        <v>0</v>
      </c>
      <c r="AX687" s="5" t="b">
        <f t="shared" si="109"/>
        <v>0</v>
      </c>
      <c r="AY687" s="59" t="e">
        <f>IF(((2015-LEFT(AD687,4))*12+12-MID(AD687,5,2)+1)/(Z687*12+AB687)&gt;1,AF687*(1-VLOOKUP(X687,折旧码!B:D,3,FALSE)),AF687*(1-VLOOKUP(X687,折旧码!B:D,3,FALSE))*((2015-LEFT(AD687,4))*12+12-MID(AD687,5,2)+1)/(Z687*12+AB687))</f>
        <v>#VALUE!</v>
      </c>
      <c r="AZ687" s="60" t="e">
        <f t="shared" si="110"/>
        <v>#VALUE!</v>
      </c>
      <c r="BA687" s="5" t="e">
        <f>IF(((2015-LEFT(AD687,4))*12+12-MID(AD687,5,2)+1)/(Z687*12+AB687)&gt;1,0, AF687*(1-VLOOKUP(X687,折旧码!B:D,3,FALSE))*(12/(Z687*12+AB687)))</f>
        <v>#VALUE!</v>
      </c>
      <c r="BB687" s="2" t="e">
        <f t="shared" si="111"/>
        <v>#VALUE!</v>
      </c>
      <c r="BC687" s="2">
        <f t="shared" si="112"/>
        <v>0</v>
      </c>
      <c r="BD687" s="2" t="e">
        <f t="shared" si="113"/>
        <v>#VALUE!</v>
      </c>
      <c r="BE687" s="4" t="e">
        <f t="shared" si="114"/>
        <v>#VALUE!</v>
      </c>
      <c r="BF687" s="56" t="e">
        <f t="shared" si="115"/>
        <v>#VALUE!</v>
      </c>
      <c r="BG687" s="56" t="e">
        <f>IF(BE687="否",0,AF687*(1-VLOOKUP(X687,折旧码!B:D,3,FALSE))/BC687)</f>
        <v>#VALUE!</v>
      </c>
      <c r="BH687" s="56" t="e">
        <f t="shared" si="116"/>
        <v>#VALUE!</v>
      </c>
      <c r="BI687" s="4" t="e">
        <f>IF(OR(BE687="否",BC687&lt;=BD687),ROUND(AF687-ABS(AG687)-ABS(AI687)-AF687*VLOOKUP(X687,折旧码!B:D,3,FALSE),2)=0,ROUND(AF687-ABS(AG687)-ABS(AI687)-AF687*VLOOKUP(X687,折旧码!B:D,3,FALSE),2)&lt;&gt;0)</f>
        <v>#VALUE!</v>
      </c>
      <c r="BJ687" s="4" t="e">
        <f>ROUND(AF687-ABS(AG687)-ABS(AI687)-AF687*VLOOKUP(X687,折旧码!B:D,3,FALSE),2)</f>
        <v>#N/A</v>
      </c>
    </row>
    <row r="688" spans="1:62" ht="17.25" x14ac:dyDescent="0.35">
      <c r="A688" s="3"/>
      <c r="B688" s="3"/>
      <c r="C688" s="3"/>
      <c r="D688" s="3"/>
      <c r="E688" s="3"/>
      <c r="F688" s="3"/>
      <c r="G688" s="3"/>
      <c r="H688" s="3"/>
      <c r="I688" s="12"/>
      <c r="J688" s="12"/>
      <c r="K688" s="12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12"/>
      <c r="AE688" s="12"/>
      <c r="AF688" s="3"/>
      <c r="AG688" s="3"/>
      <c r="AH688" s="3"/>
      <c r="AI688" s="3"/>
      <c r="AJ688" s="3"/>
      <c r="AK688" s="3"/>
      <c r="AL688" s="3"/>
      <c r="AM688" s="3"/>
      <c r="AN688" s="4" t="b">
        <f>COUNTIF(资产分类!B:B,以前年度!A688)=1</f>
        <v>0</v>
      </c>
      <c r="AO688" s="4" t="b">
        <f>COUNTIF(单位编码!C:C,H688)=1</f>
        <v>0</v>
      </c>
      <c r="AP688" s="4" t="e">
        <f t="shared" si="117"/>
        <v>#VALUE!</v>
      </c>
      <c r="AQ688" s="4" t="b">
        <f>COUNTIF(业务范围!B:B,以前年度!L688)=1</f>
        <v>0</v>
      </c>
      <c r="AR688" s="4" t="b">
        <f>COUNTIF(成本中心!B:B,以前年度!M688)=1</f>
        <v>0</v>
      </c>
      <c r="AS688" s="4" t="b">
        <f>COUNTIF(成本中心!B:B,以前年度!N688)=1</f>
        <v>0</v>
      </c>
      <c r="AT688" s="4" t="b">
        <f>COUNTIF(资产状态!B:B,Q688)=1</f>
        <v>0</v>
      </c>
      <c r="AU688" s="4" t="b">
        <f>COUNTIF(资产增加、减少方式!B:C,以前年度!R688)=1</f>
        <v>0</v>
      </c>
      <c r="AV688" s="4" t="b">
        <f t="shared" si="118"/>
        <v>1</v>
      </c>
      <c r="AW688" s="4" t="b">
        <f>COUNTIF(折旧码!B:B,以前年度!X688)=1</f>
        <v>0</v>
      </c>
      <c r="AX688" s="5" t="b">
        <f t="shared" si="109"/>
        <v>0</v>
      </c>
      <c r="AY688" s="59" t="e">
        <f>IF(((2015-LEFT(AD688,4))*12+12-MID(AD688,5,2)+1)/(Z688*12+AB688)&gt;1,AF688*(1-VLOOKUP(X688,折旧码!B:D,3,FALSE)),AF688*(1-VLOOKUP(X688,折旧码!B:D,3,FALSE))*((2015-LEFT(AD688,4))*12+12-MID(AD688,5,2)+1)/(Z688*12+AB688))</f>
        <v>#VALUE!</v>
      </c>
      <c r="AZ688" s="60" t="e">
        <f t="shared" si="110"/>
        <v>#VALUE!</v>
      </c>
      <c r="BA688" s="5" t="e">
        <f>IF(((2015-LEFT(AD688,4))*12+12-MID(AD688,5,2)+1)/(Z688*12+AB688)&gt;1,0, AF688*(1-VLOOKUP(X688,折旧码!B:D,3,FALSE))*(12/(Z688*12+AB688)))</f>
        <v>#VALUE!</v>
      </c>
      <c r="BB688" s="2" t="e">
        <f t="shared" si="111"/>
        <v>#VALUE!</v>
      </c>
      <c r="BC688" s="2">
        <f t="shared" si="112"/>
        <v>0</v>
      </c>
      <c r="BD688" s="2" t="e">
        <f t="shared" si="113"/>
        <v>#VALUE!</v>
      </c>
      <c r="BE688" s="4" t="e">
        <f t="shared" si="114"/>
        <v>#VALUE!</v>
      </c>
      <c r="BF688" s="56" t="e">
        <f t="shared" si="115"/>
        <v>#VALUE!</v>
      </c>
      <c r="BG688" s="56" t="e">
        <f>IF(BE688="否",0,AF688*(1-VLOOKUP(X688,折旧码!B:D,3,FALSE))/BC688)</f>
        <v>#VALUE!</v>
      </c>
      <c r="BH688" s="56" t="e">
        <f t="shared" si="116"/>
        <v>#VALUE!</v>
      </c>
      <c r="BI688" s="4" t="e">
        <f>IF(OR(BE688="否",BC688&lt;=BD688),ROUND(AF688-ABS(AG688)-ABS(AI688)-AF688*VLOOKUP(X688,折旧码!B:D,3,FALSE),2)=0,ROUND(AF688-ABS(AG688)-ABS(AI688)-AF688*VLOOKUP(X688,折旧码!B:D,3,FALSE),2)&lt;&gt;0)</f>
        <v>#VALUE!</v>
      </c>
      <c r="BJ688" s="4" t="e">
        <f>ROUND(AF688-ABS(AG688)-ABS(AI688)-AF688*VLOOKUP(X688,折旧码!B:D,3,FALSE),2)</f>
        <v>#N/A</v>
      </c>
    </row>
    <row r="689" spans="1:62" ht="17.25" x14ac:dyDescent="0.35">
      <c r="A689" s="3"/>
      <c r="B689" s="3"/>
      <c r="C689" s="3"/>
      <c r="D689" s="3"/>
      <c r="E689" s="3"/>
      <c r="F689" s="3"/>
      <c r="G689" s="3"/>
      <c r="H689" s="3"/>
      <c r="I689" s="12"/>
      <c r="J689" s="12"/>
      <c r="K689" s="12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12"/>
      <c r="AE689" s="12"/>
      <c r="AF689" s="3"/>
      <c r="AG689" s="3"/>
      <c r="AH689" s="3"/>
      <c r="AI689" s="3"/>
      <c r="AJ689" s="3"/>
      <c r="AK689" s="3"/>
      <c r="AL689" s="3"/>
      <c r="AM689" s="3"/>
      <c r="AN689" s="4" t="b">
        <f>COUNTIF(资产分类!B:B,以前年度!A689)=1</f>
        <v>0</v>
      </c>
      <c r="AO689" s="4" t="b">
        <f>COUNTIF(单位编码!C:C,H689)=1</f>
        <v>0</v>
      </c>
      <c r="AP689" s="4" t="e">
        <f t="shared" si="117"/>
        <v>#VALUE!</v>
      </c>
      <c r="AQ689" s="4" t="b">
        <f>COUNTIF(业务范围!B:B,以前年度!L689)=1</f>
        <v>0</v>
      </c>
      <c r="AR689" s="4" t="b">
        <f>COUNTIF(成本中心!B:B,以前年度!M689)=1</f>
        <v>0</v>
      </c>
      <c r="AS689" s="4" t="b">
        <f>COUNTIF(成本中心!B:B,以前年度!N689)=1</f>
        <v>0</v>
      </c>
      <c r="AT689" s="4" t="b">
        <f>COUNTIF(资产状态!B:B,Q689)=1</f>
        <v>0</v>
      </c>
      <c r="AU689" s="4" t="b">
        <f>COUNTIF(资产增加、减少方式!B:C,以前年度!R689)=1</f>
        <v>0</v>
      </c>
      <c r="AV689" s="4" t="b">
        <f t="shared" si="118"/>
        <v>1</v>
      </c>
      <c r="AW689" s="4" t="b">
        <f>COUNTIF(折旧码!B:B,以前年度!X689)=1</f>
        <v>0</v>
      </c>
      <c r="AX689" s="5" t="b">
        <f t="shared" si="109"/>
        <v>0</v>
      </c>
      <c r="AY689" s="59" t="e">
        <f>IF(((2015-LEFT(AD689,4))*12+12-MID(AD689,5,2)+1)/(Z689*12+AB689)&gt;1,AF689*(1-VLOOKUP(X689,折旧码!B:D,3,FALSE)),AF689*(1-VLOOKUP(X689,折旧码!B:D,3,FALSE))*((2015-LEFT(AD689,4))*12+12-MID(AD689,5,2)+1)/(Z689*12+AB689))</f>
        <v>#VALUE!</v>
      </c>
      <c r="AZ689" s="60" t="e">
        <f t="shared" si="110"/>
        <v>#VALUE!</v>
      </c>
      <c r="BA689" s="5" t="e">
        <f>IF(((2015-LEFT(AD689,4))*12+12-MID(AD689,5,2)+1)/(Z689*12+AB689)&gt;1,0, AF689*(1-VLOOKUP(X689,折旧码!B:D,3,FALSE))*(12/(Z689*12+AB689)))</f>
        <v>#VALUE!</v>
      </c>
      <c r="BB689" s="2" t="e">
        <f t="shared" si="111"/>
        <v>#VALUE!</v>
      </c>
      <c r="BC689" s="2">
        <f t="shared" si="112"/>
        <v>0</v>
      </c>
      <c r="BD689" s="2" t="e">
        <f t="shared" si="113"/>
        <v>#VALUE!</v>
      </c>
      <c r="BE689" s="4" t="e">
        <f t="shared" si="114"/>
        <v>#VALUE!</v>
      </c>
      <c r="BF689" s="56" t="e">
        <f t="shared" si="115"/>
        <v>#VALUE!</v>
      </c>
      <c r="BG689" s="56" t="e">
        <f>IF(BE689="否",0,AF689*(1-VLOOKUP(X689,折旧码!B:D,3,FALSE))/BC689)</f>
        <v>#VALUE!</v>
      </c>
      <c r="BH689" s="56" t="e">
        <f t="shared" si="116"/>
        <v>#VALUE!</v>
      </c>
      <c r="BI689" s="4" t="e">
        <f>IF(OR(BE689="否",BC689&lt;=BD689),ROUND(AF689-ABS(AG689)-ABS(AI689)-AF689*VLOOKUP(X689,折旧码!B:D,3,FALSE),2)=0,ROUND(AF689-ABS(AG689)-ABS(AI689)-AF689*VLOOKUP(X689,折旧码!B:D,3,FALSE),2)&lt;&gt;0)</f>
        <v>#VALUE!</v>
      </c>
      <c r="BJ689" s="4" t="e">
        <f>ROUND(AF689-ABS(AG689)-ABS(AI689)-AF689*VLOOKUP(X689,折旧码!B:D,3,FALSE),2)</f>
        <v>#N/A</v>
      </c>
    </row>
    <row r="690" spans="1:62" ht="17.25" x14ac:dyDescent="0.35">
      <c r="A690" s="3"/>
      <c r="B690" s="3"/>
      <c r="C690" s="3"/>
      <c r="D690" s="3"/>
      <c r="E690" s="3"/>
      <c r="F690" s="3"/>
      <c r="G690" s="3"/>
      <c r="H690" s="3"/>
      <c r="I690" s="12"/>
      <c r="J690" s="12"/>
      <c r="K690" s="12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12"/>
      <c r="AE690" s="12"/>
      <c r="AF690" s="3"/>
      <c r="AG690" s="3"/>
      <c r="AH690" s="3"/>
      <c r="AI690" s="3"/>
      <c r="AJ690" s="3"/>
      <c r="AK690" s="3"/>
      <c r="AL690" s="3"/>
      <c r="AM690" s="3"/>
      <c r="AN690" s="4" t="b">
        <f>COUNTIF(资产分类!B:B,以前年度!A690)=1</f>
        <v>0</v>
      </c>
      <c r="AO690" s="4" t="b">
        <f>COUNTIF(单位编码!C:C,H690)=1</f>
        <v>0</v>
      </c>
      <c r="AP690" s="4" t="e">
        <f t="shared" si="117"/>
        <v>#VALUE!</v>
      </c>
      <c r="AQ690" s="4" t="b">
        <f>COUNTIF(业务范围!B:B,以前年度!L690)=1</f>
        <v>0</v>
      </c>
      <c r="AR690" s="4" t="b">
        <f>COUNTIF(成本中心!B:B,以前年度!M690)=1</f>
        <v>0</v>
      </c>
      <c r="AS690" s="4" t="b">
        <f>COUNTIF(成本中心!B:B,以前年度!N690)=1</f>
        <v>0</v>
      </c>
      <c r="AT690" s="4" t="b">
        <f>COUNTIF(资产状态!B:B,Q690)=1</f>
        <v>0</v>
      </c>
      <c r="AU690" s="4" t="b">
        <f>COUNTIF(资产增加、减少方式!B:C,以前年度!R690)=1</f>
        <v>0</v>
      </c>
      <c r="AV690" s="4" t="b">
        <f t="shared" si="118"/>
        <v>1</v>
      </c>
      <c r="AW690" s="4" t="b">
        <f>COUNTIF(折旧码!B:B,以前年度!X690)=1</f>
        <v>0</v>
      </c>
      <c r="AX690" s="5" t="b">
        <f t="shared" si="109"/>
        <v>0</v>
      </c>
      <c r="AY690" s="59" t="e">
        <f>IF(((2015-LEFT(AD690,4))*12+12-MID(AD690,5,2)+1)/(Z690*12+AB690)&gt;1,AF690*(1-VLOOKUP(X690,折旧码!B:D,3,FALSE)),AF690*(1-VLOOKUP(X690,折旧码!B:D,3,FALSE))*((2015-LEFT(AD690,4))*12+12-MID(AD690,5,2)+1)/(Z690*12+AB690))</f>
        <v>#VALUE!</v>
      </c>
      <c r="AZ690" s="60" t="e">
        <f t="shared" si="110"/>
        <v>#VALUE!</v>
      </c>
      <c r="BA690" s="5" t="e">
        <f>IF(((2015-LEFT(AD690,4))*12+12-MID(AD690,5,2)+1)/(Z690*12+AB690)&gt;1,0, AF690*(1-VLOOKUP(X690,折旧码!B:D,3,FALSE))*(12/(Z690*12+AB690)))</f>
        <v>#VALUE!</v>
      </c>
      <c r="BB690" s="2" t="e">
        <f t="shared" si="111"/>
        <v>#VALUE!</v>
      </c>
      <c r="BC690" s="2">
        <f t="shared" si="112"/>
        <v>0</v>
      </c>
      <c r="BD690" s="2" t="e">
        <f t="shared" si="113"/>
        <v>#VALUE!</v>
      </c>
      <c r="BE690" s="4" t="e">
        <f t="shared" si="114"/>
        <v>#VALUE!</v>
      </c>
      <c r="BF690" s="56" t="e">
        <f t="shared" si="115"/>
        <v>#VALUE!</v>
      </c>
      <c r="BG690" s="56" t="e">
        <f>IF(BE690="否",0,AF690*(1-VLOOKUP(X690,折旧码!B:D,3,FALSE))/BC690)</f>
        <v>#VALUE!</v>
      </c>
      <c r="BH690" s="56" t="e">
        <f t="shared" si="116"/>
        <v>#VALUE!</v>
      </c>
      <c r="BI690" s="4" t="e">
        <f>IF(OR(BE690="否",BC690&lt;=BD690),ROUND(AF690-ABS(AG690)-ABS(AI690)-AF690*VLOOKUP(X690,折旧码!B:D,3,FALSE),2)=0,ROUND(AF690-ABS(AG690)-ABS(AI690)-AF690*VLOOKUP(X690,折旧码!B:D,3,FALSE),2)&lt;&gt;0)</f>
        <v>#VALUE!</v>
      </c>
      <c r="BJ690" s="4" t="e">
        <f>ROUND(AF690-ABS(AG690)-ABS(AI690)-AF690*VLOOKUP(X690,折旧码!B:D,3,FALSE),2)</f>
        <v>#N/A</v>
      </c>
    </row>
    <row r="691" spans="1:62" ht="17.25" x14ac:dyDescent="0.35">
      <c r="A691" s="3"/>
      <c r="B691" s="3"/>
      <c r="C691" s="3"/>
      <c r="D691" s="3"/>
      <c r="E691" s="3"/>
      <c r="F691" s="3"/>
      <c r="G691" s="3"/>
      <c r="H691" s="3"/>
      <c r="I691" s="12"/>
      <c r="J691" s="12"/>
      <c r="K691" s="12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12"/>
      <c r="AE691" s="12"/>
      <c r="AF691" s="3"/>
      <c r="AG691" s="3"/>
      <c r="AH691" s="3"/>
      <c r="AI691" s="3"/>
      <c r="AJ691" s="3"/>
      <c r="AK691" s="3"/>
      <c r="AL691" s="3"/>
      <c r="AM691" s="3"/>
      <c r="AN691" s="4" t="b">
        <f>COUNTIF(资产分类!B:B,以前年度!A691)=1</f>
        <v>0</v>
      </c>
      <c r="AO691" s="4" t="b">
        <f>COUNTIF(单位编码!C:C,H691)=1</f>
        <v>0</v>
      </c>
      <c r="AP691" s="4" t="e">
        <f t="shared" si="117"/>
        <v>#VALUE!</v>
      </c>
      <c r="AQ691" s="4" t="b">
        <f>COUNTIF(业务范围!B:B,以前年度!L691)=1</f>
        <v>0</v>
      </c>
      <c r="AR691" s="4" t="b">
        <f>COUNTIF(成本中心!B:B,以前年度!M691)=1</f>
        <v>0</v>
      </c>
      <c r="AS691" s="4" t="b">
        <f>COUNTIF(成本中心!B:B,以前年度!N691)=1</f>
        <v>0</v>
      </c>
      <c r="AT691" s="4" t="b">
        <f>COUNTIF(资产状态!B:B,Q691)=1</f>
        <v>0</v>
      </c>
      <c r="AU691" s="4" t="b">
        <f>COUNTIF(资产增加、减少方式!B:C,以前年度!R691)=1</f>
        <v>0</v>
      </c>
      <c r="AV691" s="4" t="b">
        <f t="shared" si="118"/>
        <v>1</v>
      </c>
      <c r="AW691" s="4" t="b">
        <f>COUNTIF(折旧码!B:B,以前年度!X691)=1</f>
        <v>0</v>
      </c>
      <c r="AX691" s="5" t="b">
        <f t="shared" si="109"/>
        <v>0</v>
      </c>
      <c r="AY691" s="59" t="e">
        <f>IF(((2015-LEFT(AD691,4))*12+12-MID(AD691,5,2)+1)/(Z691*12+AB691)&gt;1,AF691*(1-VLOOKUP(X691,折旧码!B:D,3,FALSE)),AF691*(1-VLOOKUP(X691,折旧码!B:D,3,FALSE))*((2015-LEFT(AD691,4))*12+12-MID(AD691,5,2)+1)/(Z691*12+AB691))</f>
        <v>#VALUE!</v>
      </c>
      <c r="AZ691" s="60" t="e">
        <f t="shared" si="110"/>
        <v>#VALUE!</v>
      </c>
      <c r="BA691" s="5" t="e">
        <f>IF(((2015-LEFT(AD691,4))*12+12-MID(AD691,5,2)+1)/(Z691*12+AB691)&gt;1,0, AF691*(1-VLOOKUP(X691,折旧码!B:D,3,FALSE))*(12/(Z691*12+AB691)))</f>
        <v>#VALUE!</v>
      </c>
      <c r="BB691" s="2" t="e">
        <f t="shared" si="111"/>
        <v>#VALUE!</v>
      </c>
      <c r="BC691" s="2">
        <f t="shared" si="112"/>
        <v>0</v>
      </c>
      <c r="BD691" s="2" t="e">
        <f t="shared" si="113"/>
        <v>#VALUE!</v>
      </c>
      <c r="BE691" s="4" t="e">
        <f t="shared" si="114"/>
        <v>#VALUE!</v>
      </c>
      <c r="BF691" s="56" t="e">
        <f t="shared" si="115"/>
        <v>#VALUE!</v>
      </c>
      <c r="BG691" s="56" t="e">
        <f>IF(BE691="否",0,AF691*(1-VLOOKUP(X691,折旧码!B:D,3,FALSE))/BC691)</f>
        <v>#VALUE!</v>
      </c>
      <c r="BH691" s="56" t="e">
        <f t="shared" si="116"/>
        <v>#VALUE!</v>
      </c>
      <c r="BI691" s="4" t="e">
        <f>IF(OR(BE691="否",BC691&lt;=BD691),ROUND(AF691-ABS(AG691)-ABS(AI691)-AF691*VLOOKUP(X691,折旧码!B:D,3,FALSE),2)=0,ROUND(AF691-ABS(AG691)-ABS(AI691)-AF691*VLOOKUP(X691,折旧码!B:D,3,FALSE),2)&lt;&gt;0)</f>
        <v>#VALUE!</v>
      </c>
      <c r="BJ691" s="4" t="e">
        <f>ROUND(AF691-ABS(AG691)-ABS(AI691)-AF691*VLOOKUP(X691,折旧码!B:D,3,FALSE),2)</f>
        <v>#N/A</v>
      </c>
    </row>
    <row r="692" spans="1:62" ht="17.25" x14ac:dyDescent="0.35">
      <c r="A692" s="3"/>
      <c r="B692" s="3"/>
      <c r="C692" s="3"/>
      <c r="D692" s="3"/>
      <c r="E692" s="3"/>
      <c r="F692" s="3"/>
      <c r="G692" s="3"/>
      <c r="H692" s="3"/>
      <c r="I692" s="12"/>
      <c r="J692" s="12"/>
      <c r="K692" s="12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12"/>
      <c r="AE692" s="12"/>
      <c r="AF692" s="3"/>
      <c r="AG692" s="3"/>
      <c r="AH692" s="3"/>
      <c r="AI692" s="3"/>
      <c r="AJ692" s="3"/>
      <c r="AK692" s="3"/>
      <c r="AL692" s="3"/>
      <c r="AM692" s="3"/>
      <c r="AN692" s="4" t="b">
        <f>COUNTIF(资产分类!B:B,以前年度!A692)=1</f>
        <v>0</v>
      </c>
      <c r="AO692" s="4" t="b">
        <f>COUNTIF(单位编码!C:C,H692)=1</f>
        <v>0</v>
      </c>
      <c r="AP692" s="4" t="e">
        <f t="shared" si="117"/>
        <v>#VALUE!</v>
      </c>
      <c r="AQ692" s="4" t="b">
        <f>COUNTIF(业务范围!B:B,以前年度!L692)=1</f>
        <v>0</v>
      </c>
      <c r="AR692" s="4" t="b">
        <f>COUNTIF(成本中心!B:B,以前年度!M692)=1</f>
        <v>0</v>
      </c>
      <c r="AS692" s="4" t="b">
        <f>COUNTIF(成本中心!B:B,以前年度!N692)=1</f>
        <v>0</v>
      </c>
      <c r="AT692" s="4" t="b">
        <f>COUNTIF(资产状态!B:B,Q692)=1</f>
        <v>0</v>
      </c>
      <c r="AU692" s="4" t="b">
        <f>COUNTIF(资产增加、减少方式!B:C,以前年度!R692)=1</f>
        <v>0</v>
      </c>
      <c r="AV692" s="4" t="b">
        <f t="shared" si="118"/>
        <v>1</v>
      </c>
      <c r="AW692" s="4" t="b">
        <f>COUNTIF(折旧码!B:B,以前年度!X692)=1</f>
        <v>0</v>
      </c>
      <c r="AX692" s="5" t="b">
        <f t="shared" si="109"/>
        <v>0</v>
      </c>
      <c r="AY692" s="59" t="e">
        <f>IF(((2015-LEFT(AD692,4))*12+12-MID(AD692,5,2)+1)/(Z692*12+AB692)&gt;1,AF692*(1-VLOOKUP(X692,折旧码!B:D,3,FALSE)),AF692*(1-VLOOKUP(X692,折旧码!B:D,3,FALSE))*((2015-LEFT(AD692,4))*12+12-MID(AD692,5,2)+1)/(Z692*12+AB692))</f>
        <v>#VALUE!</v>
      </c>
      <c r="AZ692" s="60" t="e">
        <f t="shared" si="110"/>
        <v>#VALUE!</v>
      </c>
      <c r="BA692" s="5" t="e">
        <f>IF(((2015-LEFT(AD692,4))*12+12-MID(AD692,5,2)+1)/(Z692*12+AB692)&gt;1,0, AF692*(1-VLOOKUP(X692,折旧码!B:D,3,FALSE))*(12/(Z692*12+AB692)))</f>
        <v>#VALUE!</v>
      </c>
      <c r="BB692" s="2" t="e">
        <f t="shared" si="111"/>
        <v>#VALUE!</v>
      </c>
      <c r="BC692" s="2">
        <f t="shared" si="112"/>
        <v>0</v>
      </c>
      <c r="BD692" s="2" t="e">
        <f t="shared" si="113"/>
        <v>#VALUE!</v>
      </c>
      <c r="BE692" s="4" t="e">
        <f t="shared" si="114"/>
        <v>#VALUE!</v>
      </c>
      <c r="BF692" s="56" t="e">
        <f t="shared" si="115"/>
        <v>#VALUE!</v>
      </c>
      <c r="BG692" s="56" t="e">
        <f>IF(BE692="否",0,AF692*(1-VLOOKUP(X692,折旧码!B:D,3,FALSE))/BC692)</f>
        <v>#VALUE!</v>
      </c>
      <c r="BH692" s="56" t="e">
        <f t="shared" si="116"/>
        <v>#VALUE!</v>
      </c>
      <c r="BI692" s="4" t="e">
        <f>IF(OR(BE692="否",BC692&lt;=BD692),ROUND(AF692-ABS(AG692)-ABS(AI692)-AF692*VLOOKUP(X692,折旧码!B:D,3,FALSE),2)=0,ROUND(AF692-ABS(AG692)-ABS(AI692)-AF692*VLOOKUP(X692,折旧码!B:D,3,FALSE),2)&lt;&gt;0)</f>
        <v>#VALUE!</v>
      </c>
      <c r="BJ692" s="4" t="e">
        <f>ROUND(AF692-ABS(AG692)-ABS(AI692)-AF692*VLOOKUP(X692,折旧码!B:D,3,FALSE),2)</f>
        <v>#N/A</v>
      </c>
    </row>
    <row r="693" spans="1:62" ht="17.25" x14ac:dyDescent="0.35">
      <c r="A693" s="3"/>
      <c r="B693" s="3"/>
      <c r="C693" s="3"/>
      <c r="D693" s="3"/>
      <c r="E693" s="3"/>
      <c r="F693" s="3"/>
      <c r="G693" s="3"/>
      <c r="H693" s="3"/>
      <c r="I693" s="12"/>
      <c r="J693" s="12"/>
      <c r="K693" s="12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12"/>
      <c r="AE693" s="12"/>
      <c r="AF693" s="3"/>
      <c r="AG693" s="3"/>
      <c r="AH693" s="3"/>
      <c r="AI693" s="3"/>
      <c r="AJ693" s="3"/>
      <c r="AK693" s="3"/>
      <c r="AL693" s="3"/>
      <c r="AM693" s="3"/>
      <c r="AN693" s="4" t="b">
        <f>COUNTIF(资产分类!B:B,以前年度!A693)=1</f>
        <v>0</v>
      </c>
      <c r="AO693" s="4" t="b">
        <f>COUNTIF(单位编码!C:C,H693)=1</f>
        <v>0</v>
      </c>
      <c r="AP693" s="4" t="e">
        <f t="shared" si="117"/>
        <v>#VALUE!</v>
      </c>
      <c r="AQ693" s="4" t="b">
        <f>COUNTIF(业务范围!B:B,以前年度!L693)=1</f>
        <v>0</v>
      </c>
      <c r="AR693" s="4" t="b">
        <f>COUNTIF(成本中心!B:B,以前年度!M693)=1</f>
        <v>0</v>
      </c>
      <c r="AS693" s="4" t="b">
        <f>COUNTIF(成本中心!B:B,以前年度!N693)=1</f>
        <v>0</v>
      </c>
      <c r="AT693" s="4" t="b">
        <f>COUNTIF(资产状态!B:B,Q693)=1</f>
        <v>0</v>
      </c>
      <c r="AU693" s="4" t="b">
        <f>COUNTIF(资产增加、减少方式!B:C,以前年度!R693)=1</f>
        <v>0</v>
      </c>
      <c r="AV693" s="4" t="b">
        <f t="shared" si="118"/>
        <v>1</v>
      </c>
      <c r="AW693" s="4" t="b">
        <f>COUNTIF(折旧码!B:B,以前年度!X693)=1</f>
        <v>0</v>
      </c>
      <c r="AX693" s="5" t="b">
        <f t="shared" si="109"/>
        <v>0</v>
      </c>
      <c r="AY693" s="59" t="e">
        <f>IF(((2015-LEFT(AD693,4))*12+12-MID(AD693,5,2)+1)/(Z693*12+AB693)&gt;1,AF693*(1-VLOOKUP(X693,折旧码!B:D,3,FALSE)),AF693*(1-VLOOKUP(X693,折旧码!B:D,3,FALSE))*((2015-LEFT(AD693,4))*12+12-MID(AD693,5,2)+1)/(Z693*12+AB693))</f>
        <v>#VALUE!</v>
      </c>
      <c r="AZ693" s="60" t="e">
        <f t="shared" si="110"/>
        <v>#VALUE!</v>
      </c>
      <c r="BA693" s="5" t="e">
        <f>IF(((2015-LEFT(AD693,4))*12+12-MID(AD693,5,2)+1)/(Z693*12+AB693)&gt;1,0, AF693*(1-VLOOKUP(X693,折旧码!B:D,3,FALSE))*(12/(Z693*12+AB693)))</f>
        <v>#VALUE!</v>
      </c>
      <c r="BB693" s="2" t="e">
        <f t="shared" si="111"/>
        <v>#VALUE!</v>
      </c>
      <c r="BC693" s="2">
        <f t="shared" si="112"/>
        <v>0</v>
      </c>
      <c r="BD693" s="2" t="e">
        <f t="shared" si="113"/>
        <v>#VALUE!</v>
      </c>
      <c r="BE693" s="4" t="e">
        <f t="shared" si="114"/>
        <v>#VALUE!</v>
      </c>
      <c r="BF693" s="56" t="e">
        <f t="shared" si="115"/>
        <v>#VALUE!</v>
      </c>
      <c r="BG693" s="56" t="e">
        <f>IF(BE693="否",0,AF693*(1-VLOOKUP(X693,折旧码!B:D,3,FALSE))/BC693)</f>
        <v>#VALUE!</v>
      </c>
      <c r="BH693" s="56" t="e">
        <f t="shared" si="116"/>
        <v>#VALUE!</v>
      </c>
      <c r="BI693" s="4" t="e">
        <f>IF(OR(BE693="否",BC693&lt;=BD693),ROUND(AF693-ABS(AG693)-ABS(AI693)-AF693*VLOOKUP(X693,折旧码!B:D,3,FALSE),2)=0,ROUND(AF693-ABS(AG693)-ABS(AI693)-AF693*VLOOKUP(X693,折旧码!B:D,3,FALSE),2)&lt;&gt;0)</f>
        <v>#VALUE!</v>
      </c>
      <c r="BJ693" s="4" t="e">
        <f>ROUND(AF693-ABS(AG693)-ABS(AI693)-AF693*VLOOKUP(X693,折旧码!B:D,3,FALSE),2)</f>
        <v>#N/A</v>
      </c>
    </row>
    <row r="694" spans="1:62" ht="17.25" x14ac:dyDescent="0.35">
      <c r="A694" s="3"/>
      <c r="B694" s="3"/>
      <c r="C694" s="3"/>
      <c r="D694" s="3"/>
      <c r="E694" s="3"/>
      <c r="F694" s="3"/>
      <c r="G694" s="3"/>
      <c r="H694" s="3"/>
      <c r="I694" s="12"/>
      <c r="J694" s="12"/>
      <c r="K694" s="12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12"/>
      <c r="AE694" s="12"/>
      <c r="AF694" s="3"/>
      <c r="AG694" s="3"/>
      <c r="AH694" s="3"/>
      <c r="AI694" s="3"/>
      <c r="AJ694" s="3"/>
      <c r="AK694" s="3"/>
      <c r="AL694" s="3"/>
      <c r="AM694" s="3"/>
      <c r="AN694" s="4" t="b">
        <f>COUNTIF(资产分类!B:B,以前年度!A694)=1</f>
        <v>0</v>
      </c>
      <c r="AO694" s="4" t="b">
        <f>COUNTIF(单位编码!C:C,H694)=1</f>
        <v>0</v>
      </c>
      <c r="AP694" s="4" t="e">
        <f t="shared" si="117"/>
        <v>#VALUE!</v>
      </c>
      <c r="AQ694" s="4" t="b">
        <f>COUNTIF(业务范围!B:B,以前年度!L694)=1</f>
        <v>0</v>
      </c>
      <c r="AR694" s="4" t="b">
        <f>COUNTIF(成本中心!B:B,以前年度!M694)=1</f>
        <v>0</v>
      </c>
      <c r="AS694" s="4" t="b">
        <f>COUNTIF(成本中心!B:B,以前年度!N694)=1</f>
        <v>0</v>
      </c>
      <c r="AT694" s="4" t="b">
        <f>COUNTIF(资产状态!B:B,Q694)=1</f>
        <v>0</v>
      </c>
      <c r="AU694" s="4" t="b">
        <f>COUNTIF(资产增加、减少方式!B:C,以前年度!R694)=1</f>
        <v>0</v>
      </c>
      <c r="AV694" s="4" t="b">
        <f t="shared" si="118"/>
        <v>1</v>
      </c>
      <c r="AW694" s="4" t="b">
        <f>COUNTIF(折旧码!B:B,以前年度!X694)=1</f>
        <v>0</v>
      </c>
      <c r="AX694" s="5" t="b">
        <f t="shared" si="109"/>
        <v>0</v>
      </c>
      <c r="AY694" s="59" t="e">
        <f>IF(((2015-LEFT(AD694,4))*12+12-MID(AD694,5,2)+1)/(Z694*12+AB694)&gt;1,AF694*(1-VLOOKUP(X694,折旧码!B:D,3,FALSE)),AF694*(1-VLOOKUP(X694,折旧码!B:D,3,FALSE))*((2015-LEFT(AD694,4))*12+12-MID(AD694,5,2)+1)/(Z694*12+AB694))</f>
        <v>#VALUE!</v>
      </c>
      <c r="AZ694" s="60" t="e">
        <f t="shared" si="110"/>
        <v>#VALUE!</v>
      </c>
      <c r="BA694" s="5" t="e">
        <f>IF(((2015-LEFT(AD694,4))*12+12-MID(AD694,5,2)+1)/(Z694*12+AB694)&gt;1,0, AF694*(1-VLOOKUP(X694,折旧码!B:D,3,FALSE))*(12/(Z694*12+AB694)))</f>
        <v>#VALUE!</v>
      </c>
      <c r="BB694" s="2" t="e">
        <f t="shared" si="111"/>
        <v>#VALUE!</v>
      </c>
      <c r="BC694" s="2">
        <f t="shared" si="112"/>
        <v>0</v>
      </c>
      <c r="BD694" s="2" t="e">
        <f t="shared" si="113"/>
        <v>#VALUE!</v>
      </c>
      <c r="BE694" s="4" t="e">
        <f t="shared" si="114"/>
        <v>#VALUE!</v>
      </c>
      <c r="BF694" s="56" t="e">
        <f t="shared" si="115"/>
        <v>#VALUE!</v>
      </c>
      <c r="BG694" s="56" t="e">
        <f>IF(BE694="否",0,AF694*(1-VLOOKUP(X694,折旧码!B:D,3,FALSE))/BC694)</f>
        <v>#VALUE!</v>
      </c>
      <c r="BH694" s="56" t="e">
        <f t="shared" si="116"/>
        <v>#VALUE!</v>
      </c>
      <c r="BI694" s="4" t="e">
        <f>IF(OR(BE694="否",BC694&lt;=BD694),ROUND(AF694-ABS(AG694)-ABS(AI694)-AF694*VLOOKUP(X694,折旧码!B:D,3,FALSE),2)=0,ROUND(AF694-ABS(AG694)-ABS(AI694)-AF694*VLOOKUP(X694,折旧码!B:D,3,FALSE),2)&lt;&gt;0)</f>
        <v>#VALUE!</v>
      </c>
      <c r="BJ694" s="4" t="e">
        <f>ROUND(AF694-ABS(AG694)-ABS(AI694)-AF694*VLOOKUP(X694,折旧码!B:D,3,FALSE),2)</f>
        <v>#N/A</v>
      </c>
    </row>
    <row r="695" spans="1:62" ht="17.25" x14ac:dyDescent="0.35">
      <c r="A695" s="3"/>
      <c r="B695" s="3"/>
      <c r="C695" s="3"/>
      <c r="D695" s="3"/>
      <c r="E695" s="3"/>
      <c r="F695" s="3"/>
      <c r="G695" s="3"/>
      <c r="H695" s="3"/>
      <c r="I695" s="12"/>
      <c r="J695" s="12"/>
      <c r="K695" s="12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12"/>
      <c r="AE695" s="12"/>
      <c r="AF695" s="3"/>
      <c r="AG695" s="3"/>
      <c r="AH695" s="3"/>
      <c r="AI695" s="3"/>
      <c r="AJ695" s="3"/>
      <c r="AK695" s="3"/>
      <c r="AL695" s="3"/>
      <c r="AM695" s="3"/>
      <c r="AN695" s="4" t="b">
        <f>COUNTIF(资产分类!B:B,以前年度!A695)=1</f>
        <v>0</v>
      </c>
      <c r="AO695" s="4" t="b">
        <f>COUNTIF(单位编码!C:C,H695)=1</f>
        <v>0</v>
      </c>
      <c r="AP695" s="4" t="e">
        <f t="shared" si="117"/>
        <v>#VALUE!</v>
      </c>
      <c r="AQ695" s="4" t="b">
        <f>COUNTIF(业务范围!B:B,以前年度!L695)=1</f>
        <v>0</v>
      </c>
      <c r="AR695" s="4" t="b">
        <f>COUNTIF(成本中心!B:B,以前年度!M695)=1</f>
        <v>0</v>
      </c>
      <c r="AS695" s="4" t="b">
        <f>COUNTIF(成本中心!B:B,以前年度!N695)=1</f>
        <v>0</v>
      </c>
      <c r="AT695" s="4" t="b">
        <f>COUNTIF(资产状态!B:B,Q695)=1</f>
        <v>0</v>
      </c>
      <c r="AU695" s="4" t="b">
        <f>COUNTIF(资产增加、减少方式!B:C,以前年度!R695)=1</f>
        <v>0</v>
      </c>
      <c r="AV695" s="4" t="b">
        <f t="shared" si="118"/>
        <v>1</v>
      </c>
      <c r="AW695" s="4" t="b">
        <f>COUNTIF(折旧码!B:B,以前年度!X695)=1</f>
        <v>0</v>
      </c>
      <c r="AX695" s="5" t="b">
        <f t="shared" si="109"/>
        <v>0</v>
      </c>
      <c r="AY695" s="59" t="e">
        <f>IF(((2015-LEFT(AD695,4))*12+12-MID(AD695,5,2)+1)/(Z695*12+AB695)&gt;1,AF695*(1-VLOOKUP(X695,折旧码!B:D,3,FALSE)),AF695*(1-VLOOKUP(X695,折旧码!B:D,3,FALSE))*((2015-LEFT(AD695,4))*12+12-MID(AD695,5,2)+1)/(Z695*12+AB695))</f>
        <v>#VALUE!</v>
      </c>
      <c r="AZ695" s="60" t="e">
        <f t="shared" si="110"/>
        <v>#VALUE!</v>
      </c>
      <c r="BA695" s="5" t="e">
        <f>IF(((2015-LEFT(AD695,4))*12+12-MID(AD695,5,2)+1)/(Z695*12+AB695)&gt;1,0, AF695*(1-VLOOKUP(X695,折旧码!B:D,3,FALSE))*(12/(Z695*12+AB695)))</f>
        <v>#VALUE!</v>
      </c>
      <c r="BB695" s="2" t="e">
        <f t="shared" si="111"/>
        <v>#VALUE!</v>
      </c>
      <c r="BC695" s="2">
        <f t="shared" si="112"/>
        <v>0</v>
      </c>
      <c r="BD695" s="2" t="e">
        <f t="shared" si="113"/>
        <v>#VALUE!</v>
      </c>
      <c r="BE695" s="4" t="e">
        <f t="shared" si="114"/>
        <v>#VALUE!</v>
      </c>
      <c r="BF695" s="56" t="e">
        <f t="shared" si="115"/>
        <v>#VALUE!</v>
      </c>
      <c r="BG695" s="56" t="e">
        <f>IF(BE695="否",0,AF695*(1-VLOOKUP(X695,折旧码!B:D,3,FALSE))/BC695)</f>
        <v>#VALUE!</v>
      </c>
      <c r="BH695" s="56" t="e">
        <f t="shared" si="116"/>
        <v>#VALUE!</v>
      </c>
      <c r="BI695" s="4" t="e">
        <f>IF(OR(BE695="否",BC695&lt;=BD695),ROUND(AF695-ABS(AG695)-ABS(AI695)-AF695*VLOOKUP(X695,折旧码!B:D,3,FALSE),2)=0,ROUND(AF695-ABS(AG695)-ABS(AI695)-AF695*VLOOKUP(X695,折旧码!B:D,3,FALSE),2)&lt;&gt;0)</f>
        <v>#VALUE!</v>
      </c>
      <c r="BJ695" s="4" t="e">
        <f>ROUND(AF695-ABS(AG695)-ABS(AI695)-AF695*VLOOKUP(X695,折旧码!B:D,3,FALSE),2)</f>
        <v>#N/A</v>
      </c>
    </row>
    <row r="696" spans="1:62" ht="17.25" x14ac:dyDescent="0.35">
      <c r="A696" s="3"/>
      <c r="B696" s="3"/>
      <c r="C696" s="3"/>
      <c r="D696" s="3"/>
      <c r="E696" s="3"/>
      <c r="F696" s="3"/>
      <c r="G696" s="3"/>
      <c r="H696" s="3"/>
      <c r="I696" s="12"/>
      <c r="J696" s="12"/>
      <c r="K696" s="12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12"/>
      <c r="AE696" s="12"/>
      <c r="AF696" s="3"/>
      <c r="AG696" s="3"/>
      <c r="AH696" s="3"/>
      <c r="AI696" s="3"/>
      <c r="AJ696" s="3"/>
      <c r="AK696" s="3"/>
      <c r="AL696" s="3"/>
      <c r="AM696" s="3"/>
      <c r="AN696" s="4" t="b">
        <f>COUNTIF(资产分类!B:B,以前年度!A696)=1</f>
        <v>0</v>
      </c>
      <c r="AO696" s="4" t="b">
        <f>COUNTIF(单位编码!C:C,H696)=1</f>
        <v>0</v>
      </c>
      <c r="AP696" s="4" t="e">
        <f t="shared" si="117"/>
        <v>#VALUE!</v>
      </c>
      <c r="AQ696" s="4" t="b">
        <f>COUNTIF(业务范围!B:B,以前年度!L696)=1</f>
        <v>0</v>
      </c>
      <c r="AR696" s="4" t="b">
        <f>COUNTIF(成本中心!B:B,以前年度!M696)=1</f>
        <v>0</v>
      </c>
      <c r="AS696" s="4" t="b">
        <f>COUNTIF(成本中心!B:B,以前年度!N696)=1</f>
        <v>0</v>
      </c>
      <c r="AT696" s="4" t="b">
        <f>COUNTIF(资产状态!B:B,Q696)=1</f>
        <v>0</v>
      </c>
      <c r="AU696" s="4" t="b">
        <f>COUNTIF(资产增加、减少方式!B:C,以前年度!R696)=1</f>
        <v>0</v>
      </c>
      <c r="AV696" s="4" t="b">
        <f t="shared" si="118"/>
        <v>1</v>
      </c>
      <c r="AW696" s="4" t="b">
        <f>COUNTIF(折旧码!B:B,以前年度!X696)=1</f>
        <v>0</v>
      </c>
      <c r="AX696" s="5" t="b">
        <f t="shared" si="109"/>
        <v>0</v>
      </c>
      <c r="AY696" s="59" t="e">
        <f>IF(((2015-LEFT(AD696,4))*12+12-MID(AD696,5,2)+1)/(Z696*12+AB696)&gt;1,AF696*(1-VLOOKUP(X696,折旧码!B:D,3,FALSE)),AF696*(1-VLOOKUP(X696,折旧码!B:D,3,FALSE))*((2015-LEFT(AD696,4))*12+12-MID(AD696,5,2)+1)/(Z696*12+AB696))</f>
        <v>#VALUE!</v>
      </c>
      <c r="AZ696" s="60" t="e">
        <f t="shared" si="110"/>
        <v>#VALUE!</v>
      </c>
      <c r="BA696" s="5" t="e">
        <f>IF(((2015-LEFT(AD696,4))*12+12-MID(AD696,5,2)+1)/(Z696*12+AB696)&gt;1,0, AF696*(1-VLOOKUP(X696,折旧码!B:D,3,FALSE))*(12/(Z696*12+AB696)))</f>
        <v>#VALUE!</v>
      </c>
      <c r="BB696" s="2" t="e">
        <f t="shared" si="111"/>
        <v>#VALUE!</v>
      </c>
      <c r="BC696" s="2">
        <f t="shared" si="112"/>
        <v>0</v>
      </c>
      <c r="BD696" s="2" t="e">
        <f t="shared" si="113"/>
        <v>#VALUE!</v>
      </c>
      <c r="BE696" s="4" t="e">
        <f t="shared" si="114"/>
        <v>#VALUE!</v>
      </c>
      <c r="BF696" s="56" t="e">
        <f t="shared" si="115"/>
        <v>#VALUE!</v>
      </c>
      <c r="BG696" s="56" t="e">
        <f>IF(BE696="否",0,AF696*(1-VLOOKUP(X696,折旧码!B:D,3,FALSE))/BC696)</f>
        <v>#VALUE!</v>
      </c>
      <c r="BH696" s="56" t="e">
        <f t="shared" si="116"/>
        <v>#VALUE!</v>
      </c>
      <c r="BI696" s="4" t="e">
        <f>IF(OR(BE696="否",BC696&lt;=BD696),ROUND(AF696-ABS(AG696)-ABS(AI696)-AF696*VLOOKUP(X696,折旧码!B:D,3,FALSE),2)=0,ROUND(AF696-ABS(AG696)-ABS(AI696)-AF696*VLOOKUP(X696,折旧码!B:D,3,FALSE),2)&lt;&gt;0)</f>
        <v>#VALUE!</v>
      </c>
      <c r="BJ696" s="4" t="e">
        <f>ROUND(AF696-ABS(AG696)-ABS(AI696)-AF696*VLOOKUP(X696,折旧码!B:D,3,FALSE),2)</f>
        <v>#N/A</v>
      </c>
    </row>
    <row r="697" spans="1:62" ht="17.25" x14ac:dyDescent="0.35">
      <c r="A697" s="3"/>
      <c r="B697" s="3"/>
      <c r="C697" s="3"/>
      <c r="D697" s="3"/>
      <c r="E697" s="3"/>
      <c r="F697" s="3"/>
      <c r="G697" s="3"/>
      <c r="H697" s="3"/>
      <c r="I697" s="12"/>
      <c r="J697" s="12"/>
      <c r="K697" s="12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12"/>
      <c r="AE697" s="12"/>
      <c r="AF697" s="3"/>
      <c r="AG697" s="3"/>
      <c r="AH697" s="3"/>
      <c r="AI697" s="3"/>
      <c r="AJ697" s="3"/>
      <c r="AK697" s="3"/>
      <c r="AL697" s="3"/>
      <c r="AM697" s="3"/>
      <c r="AN697" s="4" t="b">
        <f>COUNTIF(资产分类!B:B,以前年度!A697)=1</f>
        <v>0</v>
      </c>
      <c r="AO697" s="4" t="b">
        <f>COUNTIF(单位编码!C:C,H697)=1</f>
        <v>0</v>
      </c>
      <c r="AP697" s="4" t="e">
        <f t="shared" si="117"/>
        <v>#VALUE!</v>
      </c>
      <c r="AQ697" s="4" t="b">
        <f>COUNTIF(业务范围!B:B,以前年度!L697)=1</f>
        <v>0</v>
      </c>
      <c r="AR697" s="4" t="b">
        <f>COUNTIF(成本中心!B:B,以前年度!M697)=1</f>
        <v>0</v>
      </c>
      <c r="AS697" s="4" t="b">
        <f>COUNTIF(成本中心!B:B,以前年度!N697)=1</f>
        <v>0</v>
      </c>
      <c r="AT697" s="4" t="b">
        <f>COUNTIF(资产状态!B:B,Q697)=1</f>
        <v>0</v>
      </c>
      <c r="AU697" s="4" t="b">
        <f>COUNTIF(资产增加、减少方式!B:C,以前年度!R697)=1</f>
        <v>0</v>
      </c>
      <c r="AV697" s="4" t="b">
        <f t="shared" si="118"/>
        <v>1</v>
      </c>
      <c r="AW697" s="4" t="b">
        <f>COUNTIF(折旧码!B:B,以前年度!X697)=1</f>
        <v>0</v>
      </c>
      <c r="AX697" s="5" t="b">
        <f t="shared" si="109"/>
        <v>0</v>
      </c>
      <c r="AY697" s="59" t="e">
        <f>IF(((2015-LEFT(AD697,4))*12+12-MID(AD697,5,2)+1)/(Z697*12+AB697)&gt;1,AF697*(1-VLOOKUP(X697,折旧码!B:D,3,FALSE)),AF697*(1-VLOOKUP(X697,折旧码!B:D,3,FALSE))*((2015-LEFT(AD697,4))*12+12-MID(AD697,5,2)+1)/(Z697*12+AB697))</f>
        <v>#VALUE!</v>
      </c>
      <c r="AZ697" s="60" t="e">
        <f t="shared" si="110"/>
        <v>#VALUE!</v>
      </c>
      <c r="BA697" s="5" t="e">
        <f>IF(((2015-LEFT(AD697,4))*12+12-MID(AD697,5,2)+1)/(Z697*12+AB697)&gt;1,0, AF697*(1-VLOOKUP(X697,折旧码!B:D,3,FALSE))*(12/(Z697*12+AB697)))</f>
        <v>#VALUE!</v>
      </c>
      <c r="BB697" s="2" t="e">
        <f t="shared" si="111"/>
        <v>#VALUE!</v>
      </c>
      <c r="BC697" s="2">
        <f t="shared" si="112"/>
        <v>0</v>
      </c>
      <c r="BD697" s="2" t="e">
        <f t="shared" si="113"/>
        <v>#VALUE!</v>
      </c>
      <c r="BE697" s="4" t="e">
        <f t="shared" si="114"/>
        <v>#VALUE!</v>
      </c>
      <c r="BF697" s="56" t="e">
        <f t="shared" si="115"/>
        <v>#VALUE!</v>
      </c>
      <c r="BG697" s="56" t="e">
        <f>IF(BE697="否",0,AF697*(1-VLOOKUP(X697,折旧码!B:D,3,FALSE))/BC697)</f>
        <v>#VALUE!</v>
      </c>
      <c r="BH697" s="56" t="e">
        <f t="shared" si="116"/>
        <v>#VALUE!</v>
      </c>
      <c r="BI697" s="4" t="e">
        <f>IF(OR(BE697="否",BC697&lt;=BD697),ROUND(AF697-ABS(AG697)-ABS(AI697)-AF697*VLOOKUP(X697,折旧码!B:D,3,FALSE),2)=0,ROUND(AF697-ABS(AG697)-ABS(AI697)-AF697*VLOOKUP(X697,折旧码!B:D,3,FALSE),2)&lt;&gt;0)</f>
        <v>#VALUE!</v>
      </c>
      <c r="BJ697" s="4" t="e">
        <f>ROUND(AF697-ABS(AG697)-ABS(AI697)-AF697*VLOOKUP(X697,折旧码!B:D,3,FALSE),2)</f>
        <v>#N/A</v>
      </c>
    </row>
    <row r="698" spans="1:62" ht="17.25" x14ac:dyDescent="0.35">
      <c r="A698" s="3"/>
      <c r="B698" s="3"/>
      <c r="C698" s="3"/>
      <c r="D698" s="3"/>
      <c r="E698" s="3"/>
      <c r="F698" s="3"/>
      <c r="G698" s="3"/>
      <c r="H698" s="3"/>
      <c r="I698" s="12"/>
      <c r="J698" s="12"/>
      <c r="K698" s="12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12"/>
      <c r="AE698" s="12"/>
      <c r="AF698" s="3"/>
      <c r="AG698" s="3"/>
      <c r="AH698" s="3"/>
      <c r="AI698" s="3"/>
      <c r="AJ698" s="3"/>
      <c r="AK698" s="3"/>
      <c r="AL698" s="3"/>
      <c r="AM698" s="3"/>
      <c r="AN698" s="4" t="b">
        <f>COUNTIF(资产分类!B:B,以前年度!A698)=1</f>
        <v>0</v>
      </c>
      <c r="AO698" s="4" t="b">
        <f>COUNTIF(单位编码!C:C,H698)=1</f>
        <v>0</v>
      </c>
      <c r="AP698" s="4" t="e">
        <f t="shared" si="117"/>
        <v>#VALUE!</v>
      </c>
      <c r="AQ698" s="4" t="b">
        <f>COUNTIF(业务范围!B:B,以前年度!L698)=1</f>
        <v>0</v>
      </c>
      <c r="AR698" s="4" t="b">
        <f>COUNTIF(成本中心!B:B,以前年度!M698)=1</f>
        <v>0</v>
      </c>
      <c r="AS698" s="4" t="b">
        <f>COUNTIF(成本中心!B:B,以前年度!N698)=1</f>
        <v>0</v>
      </c>
      <c r="AT698" s="4" t="b">
        <f>COUNTIF(资产状态!B:B,Q698)=1</f>
        <v>0</v>
      </c>
      <c r="AU698" s="4" t="b">
        <f>COUNTIF(资产增加、减少方式!B:C,以前年度!R698)=1</f>
        <v>0</v>
      </c>
      <c r="AV698" s="4" t="b">
        <f t="shared" si="118"/>
        <v>1</v>
      </c>
      <c r="AW698" s="4" t="b">
        <f>COUNTIF(折旧码!B:B,以前年度!X698)=1</f>
        <v>0</v>
      </c>
      <c r="AX698" s="5" t="b">
        <f t="shared" si="109"/>
        <v>0</v>
      </c>
      <c r="AY698" s="59" t="e">
        <f>IF(((2015-LEFT(AD698,4))*12+12-MID(AD698,5,2)+1)/(Z698*12+AB698)&gt;1,AF698*(1-VLOOKUP(X698,折旧码!B:D,3,FALSE)),AF698*(1-VLOOKUP(X698,折旧码!B:D,3,FALSE))*((2015-LEFT(AD698,4))*12+12-MID(AD698,5,2)+1)/(Z698*12+AB698))</f>
        <v>#VALUE!</v>
      </c>
      <c r="AZ698" s="60" t="e">
        <f t="shared" si="110"/>
        <v>#VALUE!</v>
      </c>
      <c r="BA698" s="5" t="e">
        <f>IF(((2015-LEFT(AD698,4))*12+12-MID(AD698,5,2)+1)/(Z698*12+AB698)&gt;1,0, AF698*(1-VLOOKUP(X698,折旧码!B:D,3,FALSE))*(12/(Z698*12+AB698)))</f>
        <v>#VALUE!</v>
      </c>
      <c r="BB698" s="2" t="e">
        <f t="shared" si="111"/>
        <v>#VALUE!</v>
      </c>
      <c r="BC698" s="2">
        <f t="shared" si="112"/>
        <v>0</v>
      </c>
      <c r="BD698" s="2" t="e">
        <f t="shared" si="113"/>
        <v>#VALUE!</v>
      </c>
      <c r="BE698" s="4" t="e">
        <f t="shared" si="114"/>
        <v>#VALUE!</v>
      </c>
      <c r="BF698" s="56" t="e">
        <f t="shared" si="115"/>
        <v>#VALUE!</v>
      </c>
      <c r="BG698" s="56" t="e">
        <f>IF(BE698="否",0,AF698*(1-VLOOKUP(X698,折旧码!B:D,3,FALSE))/BC698)</f>
        <v>#VALUE!</v>
      </c>
      <c r="BH698" s="56" t="e">
        <f t="shared" si="116"/>
        <v>#VALUE!</v>
      </c>
      <c r="BI698" s="4" t="e">
        <f>IF(OR(BE698="否",BC698&lt;=BD698),ROUND(AF698-ABS(AG698)-ABS(AI698)-AF698*VLOOKUP(X698,折旧码!B:D,3,FALSE),2)=0,ROUND(AF698-ABS(AG698)-ABS(AI698)-AF698*VLOOKUP(X698,折旧码!B:D,3,FALSE),2)&lt;&gt;0)</f>
        <v>#VALUE!</v>
      </c>
      <c r="BJ698" s="4" t="e">
        <f>ROUND(AF698-ABS(AG698)-ABS(AI698)-AF698*VLOOKUP(X698,折旧码!B:D,3,FALSE),2)</f>
        <v>#N/A</v>
      </c>
    </row>
    <row r="699" spans="1:62" ht="17.25" x14ac:dyDescent="0.35">
      <c r="A699" s="3"/>
      <c r="B699" s="3"/>
      <c r="C699" s="3"/>
      <c r="D699" s="3"/>
      <c r="E699" s="3"/>
      <c r="F699" s="3"/>
      <c r="G699" s="3"/>
      <c r="H699" s="3"/>
      <c r="I699" s="12"/>
      <c r="J699" s="12"/>
      <c r="K699" s="12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12"/>
      <c r="AE699" s="12"/>
      <c r="AF699" s="3"/>
      <c r="AG699" s="3"/>
      <c r="AH699" s="3"/>
      <c r="AI699" s="3"/>
      <c r="AJ699" s="3"/>
      <c r="AK699" s="3"/>
      <c r="AL699" s="3"/>
      <c r="AM699" s="3"/>
      <c r="AN699" s="4" t="b">
        <f>COUNTIF(资产分类!B:B,以前年度!A699)=1</f>
        <v>0</v>
      </c>
      <c r="AO699" s="4" t="b">
        <f>COUNTIF(单位编码!C:C,H699)=1</f>
        <v>0</v>
      </c>
      <c r="AP699" s="4" t="e">
        <f t="shared" si="117"/>
        <v>#VALUE!</v>
      </c>
      <c r="AQ699" s="4" t="b">
        <f>COUNTIF(业务范围!B:B,以前年度!L699)=1</f>
        <v>0</v>
      </c>
      <c r="AR699" s="4" t="b">
        <f>COUNTIF(成本中心!B:B,以前年度!M699)=1</f>
        <v>0</v>
      </c>
      <c r="AS699" s="4" t="b">
        <f>COUNTIF(成本中心!B:B,以前年度!N699)=1</f>
        <v>0</v>
      </c>
      <c r="AT699" s="4" t="b">
        <f>COUNTIF(资产状态!B:B,Q699)=1</f>
        <v>0</v>
      </c>
      <c r="AU699" s="4" t="b">
        <f>COUNTIF(资产增加、减少方式!B:C,以前年度!R699)=1</f>
        <v>0</v>
      </c>
      <c r="AV699" s="4" t="b">
        <f t="shared" si="118"/>
        <v>1</v>
      </c>
      <c r="AW699" s="4" t="b">
        <f>COUNTIF(折旧码!B:B,以前年度!X699)=1</f>
        <v>0</v>
      </c>
      <c r="AX699" s="5" t="b">
        <f t="shared" si="109"/>
        <v>0</v>
      </c>
      <c r="AY699" s="59" t="e">
        <f>IF(((2015-LEFT(AD699,4))*12+12-MID(AD699,5,2)+1)/(Z699*12+AB699)&gt;1,AF699*(1-VLOOKUP(X699,折旧码!B:D,3,FALSE)),AF699*(1-VLOOKUP(X699,折旧码!B:D,3,FALSE))*((2015-LEFT(AD699,4))*12+12-MID(AD699,5,2)+1)/(Z699*12+AB699))</f>
        <v>#VALUE!</v>
      </c>
      <c r="AZ699" s="60" t="e">
        <f t="shared" si="110"/>
        <v>#VALUE!</v>
      </c>
      <c r="BA699" s="5" t="e">
        <f>IF(((2015-LEFT(AD699,4))*12+12-MID(AD699,5,2)+1)/(Z699*12+AB699)&gt;1,0, AF699*(1-VLOOKUP(X699,折旧码!B:D,3,FALSE))*(12/(Z699*12+AB699)))</f>
        <v>#VALUE!</v>
      </c>
      <c r="BB699" s="2" t="e">
        <f t="shared" si="111"/>
        <v>#VALUE!</v>
      </c>
      <c r="BC699" s="2">
        <f t="shared" si="112"/>
        <v>0</v>
      </c>
      <c r="BD699" s="2" t="e">
        <f t="shared" si="113"/>
        <v>#VALUE!</v>
      </c>
      <c r="BE699" s="4" t="e">
        <f t="shared" si="114"/>
        <v>#VALUE!</v>
      </c>
      <c r="BF699" s="56" t="e">
        <f t="shared" si="115"/>
        <v>#VALUE!</v>
      </c>
      <c r="BG699" s="56" t="e">
        <f>IF(BE699="否",0,AF699*(1-VLOOKUP(X699,折旧码!B:D,3,FALSE))/BC699)</f>
        <v>#VALUE!</v>
      </c>
      <c r="BH699" s="56" t="e">
        <f t="shared" si="116"/>
        <v>#VALUE!</v>
      </c>
      <c r="BI699" s="4" t="e">
        <f>IF(OR(BE699="否",BC699&lt;=BD699),ROUND(AF699-ABS(AG699)-ABS(AI699)-AF699*VLOOKUP(X699,折旧码!B:D,3,FALSE),2)=0,ROUND(AF699-ABS(AG699)-ABS(AI699)-AF699*VLOOKUP(X699,折旧码!B:D,3,FALSE),2)&lt;&gt;0)</f>
        <v>#VALUE!</v>
      </c>
      <c r="BJ699" s="4" t="e">
        <f>ROUND(AF699-ABS(AG699)-ABS(AI699)-AF699*VLOOKUP(X699,折旧码!B:D,3,FALSE),2)</f>
        <v>#N/A</v>
      </c>
    </row>
    <row r="700" spans="1:62" ht="17.25" x14ac:dyDescent="0.35">
      <c r="A700" s="3"/>
      <c r="B700" s="3"/>
      <c r="C700" s="3"/>
      <c r="D700" s="3"/>
      <c r="E700" s="3"/>
      <c r="F700" s="3"/>
      <c r="G700" s="3"/>
      <c r="H700" s="3"/>
      <c r="I700" s="12"/>
      <c r="J700" s="12"/>
      <c r="K700" s="12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12"/>
      <c r="AE700" s="12"/>
      <c r="AF700" s="3"/>
      <c r="AG700" s="3"/>
      <c r="AH700" s="3"/>
      <c r="AI700" s="3"/>
      <c r="AJ700" s="3"/>
      <c r="AK700" s="3"/>
      <c r="AL700" s="3"/>
      <c r="AM700" s="3"/>
      <c r="AN700" s="4" t="b">
        <f>COUNTIF(资产分类!B:B,以前年度!A700)=1</f>
        <v>0</v>
      </c>
      <c r="AO700" s="4" t="b">
        <f>COUNTIF(单位编码!C:C,H700)=1</f>
        <v>0</v>
      </c>
      <c r="AP700" s="4" t="e">
        <f t="shared" si="117"/>
        <v>#VALUE!</v>
      </c>
      <c r="AQ700" s="4" t="b">
        <f>COUNTIF(业务范围!B:B,以前年度!L700)=1</f>
        <v>0</v>
      </c>
      <c r="AR700" s="4" t="b">
        <f>COUNTIF(成本中心!B:B,以前年度!M700)=1</f>
        <v>0</v>
      </c>
      <c r="AS700" s="4" t="b">
        <f>COUNTIF(成本中心!B:B,以前年度!N700)=1</f>
        <v>0</v>
      </c>
      <c r="AT700" s="4" t="b">
        <f>COUNTIF(资产状态!B:B,Q700)=1</f>
        <v>0</v>
      </c>
      <c r="AU700" s="4" t="b">
        <f>COUNTIF(资产增加、减少方式!B:C,以前年度!R700)=1</f>
        <v>0</v>
      </c>
      <c r="AV700" s="4" t="b">
        <f t="shared" si="118"/>
        <v>1</v>
      </c>
      <c r="AW700" s="4" t="b">
        <f>COUNTIF(折旧码!B:B,以前年度!X700)=1</f>
        <v>0</v>
      </c>
      <c r="AX700" s="5" t="b">
        <f t="shared" si="109"/>
        <v>0</v>
      </c>
      <c r="AY700" s="59" t="e">
        <f>IF(((2015-LEFT(AD700,4))*12+12-MID(AD700,5,2)+1)/(Z700*12+AB700)&gt;1,AF700*(1-VLOOKUP(X700,折旧码!B:D,3,FALSE)),AF700*(1-VLOOKUP(X700,折旧码!B:D,3,FALSE))*((2015-LEFT(AD700,4))*12+12-MID(AD700,5,2)+1)/(Z700*12+AB700))</f>
        <v>#VALUE!</v>
      </c>
      <c r="AZ700" s="60" t="e">
        <f t="shared" si="110"/>
        <v>#VALUE!</v>
      </c>
      <c r="BA700" s="5" t="e">
        <f>IF(((2015-LEFT(AD700,4))*12+12-MID(AD700,5,2)+1)/(Z700*12+AB700)&gt;1,0, AF700*(1-VLOOKUP(X700,折旧码!B:D,3,FALSE))*(12/(Z700*12+AB700)))</f>
        <v>#VALUE!</v>
      </c>
      <c r="BB700" s="2" t="e">
        <f t="shared" si="111"/>
        <v>#VALUE!</v>
      </c>
      <c r="BC700" s="2">
        <f t="shared" si="112"/>
        <v>0</v>
      </c>
      <c r="BD700" s="2" t="e">
        <f t="shared" si="113"/>
        <v>#VALUE!</v>
      </c>
      <c r="BE700" s="4" t="e">
        <f t="shared" si="114"/>
        <v>#VALUE!</v>
      </c>
      <c r="BF700" s="56" t="e">
        <f t="shared" si="115"/>
        <v>#VALUE!</v>
      </c>
      <c r="BG700" s="56" t="e">
        <f>IF(BE700="否",0,AF700*(1-VLOOKUP(X700,折旧码!B:D,3,FALSE))/BC700)</f>
        <v>#VALUE!</v>
      </c>
      <c r="BH700" s="56" t="e">
        <f t="shared" si="116"/>
        <v>#VALUE!</v>
      </c>
      <c r="BI700" s="4" t="e">
        <f>IF(OR(BE700="否",BC700&lt;=BD700),ROUND(AF700-ABS(AG700)-ABS(AI700)-AF700*VLOOKUP(X700,折旧码!B:D,3,FALSE),2)=0,ROUND(AF700-ABS(AG700)-ABS(AI700)-AF700*VLOOKUP(X700,折旧码!B:D,3,FALSE),2)&lt;&gt;0)</f>
        <v>#VALUE!</v>
      </c>
      <c r="BJ700" s="4" t="e">
        <f>ROUND(AF700-ABS(AG700)-ABS(AI700)-AF700*VLOOKUP(X700,折旧码!B:D,3,FALSE),2)</f>
        <v>#N/A</v>
      </c>
    </row>
    <row r="701" spans="1:62" ht="17.25" x14ac:dyDescent="0.35">
      <c r="A701" s="3"/>
      <c r="B701" s="3"/>
      <c r="C701" s="3"/>
      <c r="D701" s="3"/>
      <c r="E701" s="3"/>
      <c r="F701" s="3"/>
      <c r="G701" s="3"/>
      <c r="H701" s="3"/>
      <c r="I701" s="12"/>
      <c r="J701" s="12"/>
      <c r="K701" s="12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12"/>
      <c r="AE701" s="12"/>
      <c r="AF701" s="3"/>
      <c r="AG701" s="3"/>
      <c r="AH701" s="3"/>
      <c r="AI701" s="3"/>
      <c r="AJ701" s="3"/>
      <c r="AK701" s="3"/>
      <c r="AL701" s="3"/>
      <c r="AM701" s="3"/>
      <c r="AN701" s="4" t="b">
        <f>COUNTIF(资产分类!B:B,以前年度!A701)=1</f>
        <v>0</v>
      </c>
      <c r="AO701" s="4" t="b">
        <f>COUNTIF(单位编码!C:C,H701)=1</f>
        <v>0</v>
      </c>
      <c r="AP701" s="4" t="e">
        <f t="shared" si="117"/>
        <v>#VALUE!</v>
      </c>
      <c r="AQ701" s="4" t="b">
        <f>COUNTIF(业务范围!B:B,以前年度!L701)=1</f>
        <v>0</v>
      </c>
      <c r="AR701" s="4" t="b">
        <f>COUNTIF(成本中心!B:B,以前年度!M701)=1</f>
        <v>0</v>
      </c>
      <c r="AS701" s="4" t="b">
        <f>COUNTIF(成本中心!B:B,以前年度!N701)=1</f>
        <v>0</v>
      </c>
      <c r="AT701" s="4" t="b">
        <f>COUNTIF(资产状态!B:B,Q701)=1</f>
        <v>0</v>
      </c>
      <c r="AU701" s="4" t="b">
        <f>COUNTIF(资产增加、减少方式!B:C,以前年度!R701)=1</f>
        <v>0</v>
      </c>
      <c r="AV701" s="4" t="b">
        <f t="shared" si="118"/>
        <v>1</v>
      </c>
      <c r="AW701" s="4" t="b">
        <f>COUNTIF(折旧码!B:B,以前年度!X701)=1</f>
        <v>0</v>
      </c>
      <c r="AX701" s="5" t="b">
        <f t="shared" si="109"/>
        <v>0</v>
      </c>
      <c r="AY701" s="59" t="e">
        <f>IF(((2015-LEFT(AD701,4))*12+12-MID(AD701,5,2)+1)/(Z701*12+AB701)&gt;1,AF701*(1-VLOOKUP(X701,折旧码!B:D,3,FALSE)),AF701*(1-VLOOKUP(X701,折旧码!B:D,3,FALSE))*((2015-LEFT(AD701,4))*12+12-MID(AD701,5,2)+1)/(Z701*12+AB701))</f>
        <v>#VALUE!</v>
      </c>
      <c r="AZ701" s="60" t="e">
        <f t="shared" si="110"/>
        <v>#VALUE!</v>
      </c>
      <c r="BA701" s="5" t="e">
        <f>IF(((2015-LEFT(AD701,4))*12+12-MID(AD701,5,2)+1)/(Z701*12+AB701)&gt;1,0, AF701*(1-VLOOKUP(X701,折旧码!B:D,3,FALSE))*(12/(Z701*12+AB701)))</f>
        <v>#VALUE!</v>
      </c>
      <c r="BB701" s="2" t="e">
        <f t="shared" si="111"/>
        <v>#VALUE!</v>
      </c>
      <c r="BC701" s="2">
        <f t="shared" si="112"/>
        <v>0</v>
      </c>
      <c r="BD701" s="2" t="e">
        <f t="shared" si="113"/>
        <v>#VALUE!</v>
      </c>
      <c r="BE701" s="4" t="e">
        <f t="shared" si="114"/>
        <v>#VALUE!</v>
      </c>
      <c r="BF701" s="56" t="e">
        <f t="shared" si="115"/>
        <v>#VALUE!</v>
      </c>
      <c r="BG701" s="56" t="e">
        <f>IF(BE701="否",0,AF701*(1-VLOOKUP(X701,折旧码!B:D,3,FALSE))/BC701)</f>
        <v>#VALUE!</v>
      </c>
      <c r="BH701" s="56" t="e">
        <f t="shared" si="116"/>
        <v>#VALUE!</v>
      </c>
      <c r="BI701" s="4" t="e">
        <f>IF(OR(BE701="否",BC701&lt;=BD701),ROUND(AF701-ABS(AG701)-ABS(AI701)-AF701*VLOOKUP(X701,折旧码!B:D,3,FALSE),2)=0,ROUND(AF701-ABS(AG701)-ABS(AI701)-AF701*VLOOKUP(X701,折旧码!B:D,3,FALSE),2)&lt;&gt;0)</f>
        <v>#VALUE!</v>
      </c>
      <c r="BJ701" s="4" t="e">
        <f>ROUND(AF701-ABS(AG701)-ABS(AI701)-AF701*VLOOKUP(X701,折旧码!B:D,3,FALSE),2)</f>
        <v>#N/A</v>
      </c>
    </row>
    <row r="702" spans="1:62" ht="17.25" x14ac:dyDescent="0.35">
      <c r="A702" s="3"/>
      <c r="B702" s="3"/>
      <c r="C702" s="3"/>
      <c r="D702" s="3"/>
      <c r="E702" s="3"/>
      <c r="F702" s="3"/>
      <c r="G702" s="3"/>
      <c r="H702" s="3"/>
      <c r="I702" s="12"/>
      <c r="J702" s="12"/>
      <c r="K702" s="12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12"/>
      <c r="AE702" s="12"/>
      <c r="AF702" s="3"/>
      <c r="AG702" s="3"/>
      <c r="AH702" s="3"/>
      <c r="AI702" s="3"/>
      <c r="AJ702" s="3"/>
      <c r="AK702" s="3"/>
      <c r="AL702" s="3"/>
      <c r="AM702" s="3"/>
      <c r="AN702" s="4" t="b">
        <f>COUNTIF(资产分类!B:B,以前年度!A702)=1</f>
        <v>0</v>
      </c>
      <c r="AO702" s="4" t="b">
        <f>COUNTIF(单位编码!C:C,H702)=1</f>
        <v>0</v>
      </c>
      <c r="AP702" s="4" t="e">
        <f t="shared" si="117"/>
        <v>#VALUE!</v>
      </c>
      <c r="AQ702" s="4" t="b">
        <f>COUNTIF(业务范围!B:B,以前年度!L702)=1</f>
        <v>0</v>
      </c>
      <c r="AR702" s="4" t="b">
        <f>COUNTIF(成本中心!B:B,以前年度!M702)=1</f>
        <v>0</v>
      </c>
      <c r="AS702" s="4" t="b">
        <f>COUNTIF(成本中心!B:B,以前年度!N702)=1</f>
        <v>0</v>
      </c>
      <c r="AT702" s="4" t="b">
        <f>COUNTIF(资产状态!B:B,Q702)=1</f>
        <v>0</v>
      </c>
      <c r="AU702" s="4" t="b">
        <f>COUNTIF(资产增加、减少方式!B:C,以前年度!R702)=1</f>
        <v>0</v>
      </c>
      <c r="AV702" s="4" t="b">
        <f t="shared" si="118"/>
        <v>1</v>
      </c>
      <c r="AW702" s="4" t="b">
        <f>COUNTIF(折旧码!B:B,以前年度!X702)=1</f>
        <v>0</v>
      </c>
      <c r="AX702" s="5" t="b">
        <f t="shared" si="109"/>
        <v>0</v>
      </c>
      <c r="AY702" s="59" t="e">
        <f>IF(((2015-LEFT(AD702,4))*12+12-MID(AD702,5,2)+1)/(Z702*12+AB702)&gt;1,AF702*(1-VLOOKUP(X702,折旧码!B:D,3,FALSE)),AF702*(1-VLOOKUP(X702,折旧码!B:D,3,FALSE))*((2015-LEFT(AD702,4))*12+12-MID(AD702,5,2)+1)/(Z702*12+AB702))</f>
        <v>#VALUE!</v>
      </c>
      <c r="AZ702" s="60" t="e">
        <f t="shared" si="110"/>
        <v>#VALUE!</v>
      </c>
      <c r="BA702" s="5" t="e">
        <f>IF(((2015-LEFT(AD702,4))*12+12-MID(AD702,5,2)+1)/(Z702*12+AB702)&gt;1,0, AF702*(1-VLOOKUP(X702,折旧码!B:D,3,FALSE))*(12/(Z702*12+AB702)))</f>
        <v>#VALUE!</v>
      </c>
      <c r="BB702" s="2" t="e">
        <f t="shared" si="111"/>
        <v>#VALUE!</v>
      </c>
      <c r="BC702" s="2">
        <f t="shared" si="112"/>
        <v>0</v>
      </c>
      <c r="BD702" s="2" t="e">
        <f t="shared" si="113"/>
        <v>#VALUE!</v>
      </c>
      <c r="BE702" s="4" t="e">
        <f t="shared" si="114"/>
        <v>#VALUE!</v>
      </c>
      <c r="BF702" s="56" t="e">
        <f t="shared" si="115"/>
        <v>#VALUE!</v>
      </c>
      <c r="BG702" s="56" t="e">
        <f>IF(BE702="否",0,AF702*(1-VLOOKUP(X702,折旧码!B:D,3,FALSE))/BC702)</f>
        <v>#VALUE!</v>
      </c>
      <c r="BH702" s="56" t="e">
        <f t="shared" si="116"/>
        <v>#VALUE!</v>
      </c>
      <c r="BI702" s="4" t="e">
        <f>IF(OR(BE702="否",BC702&lt;=BD702),ROUND(AF702-ABS(AG702)-ABS(AI702)-AF702*VLOOKUP(X702,折旧码!B:D,3,FALSE),2)=0,ROUND(AF702-ABS(AG702)-ABS(AI702)-AF702*VLOOKUP(X702,折旧码!B:D,3,FALSE),2)&lt;&gt;0)</f>
        <v>#VALUE!</v>
      </c>
      <c r="BJ702" s="4" t="e">
        <f>ROUND(AF702-ABS(AG702)-ABS(AI702)-AF702*VLOOKUP(X702,折旧码!B:D,3,FALSE),2)</f>
        <v>#N/A</v>
      </c>
    </row>
    <row r="703" spans="1:62" ht="17.25" x14ac:dyDescent="0.35">
      <c r="A703" s="3"/>
      <c r="B703" s="3"/>
      <c r="C703" s="3"/>
      <c r="D703" s="3"/>
      <c r="E703" s="3"/>
      <c r="F703" s="3"/>
      <c r="G703" s="3"/>
      <c r="H703" s="3"/>
      <c r="I703" s="12"/>
      <c r="J703" s="12"/>
      <c r="K703" s="12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12"/>
      <c r="AE703" s="12"/>
      <c r="AF703" s="3"/>
      <c r="AG703" s="3"/>
      <c r="AH703" s="3"/>
      <c r="AI703" s="3"/>
      <c r="AJ703" s="3"/>
      <c r="AK703" s="3"/>
      <c r="AL703" s="3"/>
      <c r="AM703" s="3"/>
      <c r="AN703" s="4" t="b">
        <f>COUNTIF(资产分类!B:B,以前年度!A703)=1</f>
        <v>0</v>
      </c>
      <c r="AO703" s="4" t="b">
        <f>COUNTIF(单位编码!C:C,H703)=1</f>
        <v>0</v>
      </c>
      <c r="AP703" s="4" t="e">
        <f t="shared" si="117"/>
        <v>#VALUE!</v>
      </c>
      <c r="AQ703" s="4" t="b">
        <f>COUNTIF(业务范围!B:B,以前年度!L703)=1</f>
        <v>0</v>
      </c>
      <c r="AR703" s="4" t="b">
        <f>COUNTIF(成本中心!B:B,以前年度!M703)=1</f>
        <v>0</v>
      </c>
      <c r="AS703" s="4" t="b">
        <f>COUNTIF(成本中心!B:B,以前年度!N703)=1</f>
        <v>0</v>
      </c>
      <c r="AT703" s="4" t="b">
        <f>COUNTIF(资产状态!B:B,Q703)=1</f>
        <v>0</v>
      </c>
      <c r="AU703" s="4" t="b">
        <f>COUNTIF(资产增加、减少方式!B:C,以前年度!R703)=1</f>
        <v>0</v>
      </c>
      <c r="AV703" s="4" t="b">
        <f t="shared" si="118"/>
        <v>1</v>
      </c>
      <c r="AW703" s="4" t="b">
        <f>COUNTIF(折旧码!B:B,以前年度!X703)=1</f>
        <v>0</v>
      </c>
      <c r="AX703" s="5" t="b">
        <f t="shared" si="109"/>
        <v>0</v>
      </c>
      <c r="AY703" s="59" t="e">
        <f>IF(((2015-LEFT(AD703,4))*12+12-MID(AD703,5,2)+1)/(Z703*12+AB703)&gt;1,AF703*(1-VLOOKUP(X703,折旧码!B:D,3,FALSE)),AF703*(1-VLOOKUP(X703,折旧码!B:D,3,FALSE))*((2015-LEFT(AD703,4))*12+12-MID(AD703,5,2)+1)/(Z703*12+AB703))</f>
        <v>#VALUE!</v>
      </c>
      <c r="AZ703" s="60" t="e">
        <f t="shared" si="110"/>
        <v>#VALUE!</v>
      </c>
      <c r="BA703" s="5" t="e">
        <f>IF(((2015-LEFT(AD703,4))*12+12-MID(AD703,5,2)+1)/(Z703*12+AB703)&gt;1,0, AF703*(1-VLOOKUP(X703,折旧码!B:D,3,FALSE))*(12/(Z703*12+AB703)))</f>
        <v>#VALUE!</v>
      </c>
      <c r="BB703" s="2" t="e">
        <f t="shared" si="111"/>
        <v>#VALUE!</v>
      </c>
      <c r="BC703" s="2">
        <f t="shared" si="112"/>
        <v>0</v>
      </c>
      <c r="BD703" s="2" t="e">
        <f t="shared" si="113"/>
        <v>#VALUE!</v>
      </c>
      <c r="BE703" s="4" t="e">
        <f t="shared" si="114"/>
        <v>#VALUE!</v>
      </c>
      <c r="BF703" s="56" t="e">
        <f t="shared" si="115"/>
        <v>#VALUE!</v>
      </c>
      <c r="BG703" s="56" t="e">
        <f>IF(BE703="否",0,AF703*(1-VLOOKUP(X703,折旧码!B:D,3,FALSE))/BC703)</f>
        <v>#VALUE!</v>
      </c>
      <c r="BH703" s="56" t="e">
        <f t="shared" si="116"/>
        <v>#VALUE!</v>
      </c>
      <c r="BI703" s="4" t="e">
        <f>IF(OR(BE703="否",BC703&lt;=BD703),ROUND(AF703-ABS(AG703)-ABS(AI703)-AF703*VLOOKUP(X703,折旧码!B:D,3,FALSE),2)=0,ROUND(AF703-ABS(AG703)-ABS(AI703)-AF703*VLOOKUP(X703,折旧码!B:D,3,FALSE),2)&lt;&gt;0)</f>
        <v>#VALUE!</v>
      </c>
      <c r="BJ703" s="4" t="e">
        <f>ROUND(AF703-ABS(AG703)-ABS(AI703)-AF703*VLOOKUP(X703,折旧码!B:D,3,FALSE),2)</f>
        <v>#N/A</v>
      </c>
    </row>
    <row r="704" spans="1:62" ht="17.25" x14ac:dyDescent="0.35">
      <c r="A704" s="3"/>
      <c r="B704" s="3"/>
      <c r="C704" s="3"/>
      <c r="D704" s="3"/>
      <c r="E704" s="3"/>
      <c r="F704" s="3"/>
      <c r="G704" s="3"/>
      <c r="H704" s="3"/>
      <c r="I704" s="12"/>
      <c r="J704" s="12"/>
      <c r="K704" s="12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12"/>
      <c r="AE704" s="12"/>
      <c r="AF704" s="3"/>
      <c r="AG704" s="3"/>
      <c r="AH704" s="3"/>
      <c r="AI704" s="3"/>
      <c r="AJ704" s="3"/>
      <c r="AK704" s="3"/>
      <c r="AL704" s="3"/>
      <c r="AM704" s="3"/>
      <c r="AN704" s="4" t="b">
        <f>COUNTIF(资产分类!B:B,以前年度!A704)=1</f>
        <v>0</v>
      </c>
      <c r="AO704" s="4" t="b">
        <f>COUNTIF(单位编码!C:C,H704)=1</f>
        <v>0</v>
      </c>
      <c r="AP704" s="4" t="e">
        <f t="shared" si="117"/>
        <v>#VALUE!</v>
      </c>
      <c r="AQ704" s="4" t="b">
        <f>COUNTIF(业务范围!B:B,以前年度!L704)=1</f>
        <v>0</v>
      </c>
      <c r="AR704" s="4" t="b">
        <f>COUNTIF(成本中心!B:B,以前年度!M704)=1</f>
        <v>0</v>
      </c>
      <c r="AS704" s="4" t="b">
        <f>COUNTIF(成本中心!B:B,以前年度!N704)=1</f>
        <v>0</v>
      </c>
      <c r="AT704" s="4" t="b">
        <f>COUNTIF(资产状态!B:B,Q704)=1</f>
        <v>0</v>
      </c>
      <c r="AU704" s="4" t="b">
        <f>COUNTIF(资产增加、减少方式!B:C,以前年度!R704)=1</f>
        <v>0</v>
      </c>
      <c r="AV704" s="4" t="b">
        <f t="shared" si="118"/>
        <v>1</v>
      </c>
      <c r="AW704" s="4" t="b">
        <f>COUNTIF(折旧码!B:B,以前年度!X704)=1</f>
        <v>0</v>
      </c>
      <c r="AX704" s="5" t="b">
        <f t="shared" si="109"/>
        <v>0</v>
      </c>
      <c r="AY704" s="59" t="e">
        <f>IF(((2015-LEFT(AD704,4))*12+12-MID(AD704,5,2)+1)/(Z704*12+AB704)&gt;1,AF704*(1-VLOOKUP(X704,折旧码!B:D,3,FALSE)),AF704*(1-VLOOKUP(X704,折旧码!B:D,3,FALSE))*((2015-LEFT(AD704,4))*12+12-MID(AD704,5,2)+1)/(Z704*12+AB704))</f>
        <v>#VALUE!</v>
      </c>
      <c r="AZ704" s="60" t="e">
        <f t="shared" si="110"/>
        <v>#VALUE!</v>
      </c>
      <c r="BA704" s="5" t="e">
        <f>IF(((2015-LEFT(AD704,4))*12+12-MID(AD704,5,2)+1)/(Z704*12+AB704)&gt;1,0, AF704*(1-VLOOKUP(X704,折旧码!B:D,3,FALSE))*(12/(Z704*12+AB704)))</f>
        <v>#VALUE!</v>
      </c>
      <c r="BB704" s="2" t="e">
        <f t="shared" si="111"/>
        <v>#VALUE!</v>
      </c>
      <c r="BC704" s="2">
        <f t="shared" si="112"/>
        <v>0</v>
      </c>
      <c r="BD704" s="2" t="e">
        <f t="shared" si="113"/>
        <v>#VALUE!</v>
      </c>
      <c r="BE704" s="4" t="e">
        <f t="shared" si="114"/>
        <v>#VALUE!</v>
      </c>
      <c r="BF704" s="56" t="e">
        <f t="shared" si="115"/>
        <v>#VALUE!</v>
      </c>
      <c r="BG704" s="56" t="e">
        <f>IF(BE704="否",0,AF704*(1-VLOOKUP(X704,折旧码!B:D,3,FALSE))/BC704)</f>
        <v>#VALUE!</v>
      </c>
      <c r="BH704" s="56" t="e">
        <f t="shared" si="116"/>
        <v>#VALUE!</v>
      </c>
      <c r="BI704" s="4" t="e">
        <f>IF(OR(BE704="否",BC704&lt;=BD704),ROUND(AF704-ABS(AG704)-ABS(AI704)-AF704*VLOOKUP(X704,折旧码!B:D,3,FALSE),2)=0,ROUND(AF704-ABS(AG704)-ABS(AI704)-AF704*VLOOKUP(X704,折旧码!B:D,3,FALSE),2)&lt;&gt;0)</f>
        <v>#VALUE!</v>
      </c>
      <c r="BJ704" s="4" t="e">
        <f>ROUND(AF704-ABS(AG704)-ABS(AI704)-AF704*VLOOKUP(X704,折旧码!B:D,3,FALSE),2)</f>
        <v>#N/A</v>
      </c>
    </row>
    <row r="705" spans="1:62" ht="17.25" x14ac:dyDescent="0.35">
      <c r="A705" s="3"/>
      <c r="B705" s="3"/>
      <c r="C705" s="3"/>
      <c r="D705" s="3"/>
      <c r="E705" s="3"/>
      <c r="F705" s="3"/>
      <c r="G705" s="3"/>
      <c r="H705" s="3"/>
      <c r="I705" s="12"/>
      <c r="J705" s="12"/>
      <c r="K705" s="12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12"/>
      <c r="AE705" s="12"/>
      <c r="AF705" s="3"/>
      <c r="AG705" s="3"/>
      <c r="AH705" s="3"/>
      <c r="AI705" s="3"/>
      <c r="AJ705" s="3"/>
      <c r="AK705" s="3"/>
      <c r="AL705" s="3"/>
      <c r="AM705" s="3"/>
      <c r="AN705" s="4" t="b">
        <f>COUNTIF(资产分类!B:B,以前年度!A705)=1</f>
        <v>0</v>
      </c>
      <c r="AO705" s="4" t="b">
        <f>COUNTIF(单位编码!C:C,H705)=1</f>
        <v>0</v>
      </c>
      <c r="AP705" s="4" t="e">
        <f t="shared" si="117"/>
        <v>#VALUE!</v>
      </c>
      <c r="AQ705" s="4" t="b">
        <f>COUNTIF(业务范围!B:B,以前年度!L705)=1</f>
        <v>0</v>
      </c>
      <c r="AR705" s="4" t="b">
        <f>COUNTIF(成本中心!B:B,以前年度!M705)=1</f>
        <v>0</v>
      </c>
      <c r="AS705" s="4" t="b">
        <f>COUNTIF(成本中心!B:B,以前年度!N705)=1</f>
        <v>0</v>
      </c>
      <c r="AT705" s="4" t="b">
        <f>COUNTIF(资产状态!B:B,Q705)=1</f>
        <v>0</v>
      </c>
      <c r="AU705" s="4" t="b">
        <f>COUNTIF(资产增加、减少方式!B:C,以前年度!R705)=1</f>
        <v>0</v>
      </c>
      <c r="AV705" s="4" t="b">
        <f t="shared" si="118"/>
        <v>1</v>
      </c>
      <c r="AW705" s="4" t="b">
        <f>COUNTIF(折旧码!B:B,以前年度!X705)=1</f>
        <v>0</v>
      </c>
      <c r="AX705" s="5" t="b">
        <f t="shared" si="109"/>
        <v>0</v>
      </c>
      <c r="AY705" s="59" t="e">
        <f>IF(((2015-LEFT(AD705,4))*12+12-MID(AD705,5,2)+1)/(Z705*12+AB705)&gt;1,AF705*(1-VLOOKUP(X705,折旧码!B:D,3,FALSE)),AF705*(1-VLOOKUP(X705,折旧码!B:D,3,FALSE))*((2015-LEFT(AD705,4))*12+12-MID(AD705,5,2)+1)/(Z705*12+AB705))</f>
        <v>#VALUE!</v>
      </c>
      <c r="AZ705" s="60" t="e">
        <f t="shared" si="110"/>
        <v>#VALUE!</v>
      </c>
      <c r="BA705" s="5" t="e">
        <f>IF(((2015-LEFT(AD705,4))*12+12-MID(AD705,5,2)+1)/(Z705*12+AB705)&gt;1,0, AF705*(1-VLOOKUP(X705,折旧码!B:D,3,FALSE))*(12/(Z705*12+AB705)))</f>
        <v>#VALUE!</v>
      </c>
      <c r="BB705" s="2" t="e">
        <f t="shared" si="111"/>
        <v>#VALUE!</v>
      </c>
      <c r="BC705" s="2">
        <f t="shared" si="112"/>
        <v>0</v>
      </c>
      <c r="BD705" s="2" t="e">
        <f t="shared" si="113"/>
        <v>#VALUE!</v>
      </c>
      <c r="BE705" s="4" t="e">
        <f t="shared" si="114"/>
        <v>#VALUE!</v>
      </c>
      <c r="BF705" s="56" t="e">
        <f t="shared" si="115"/>
        <v>#VALUE!</v>
      </c>
      <c r="BG705" s="56" t="e">
        <f>IF(BE705="否",0,AF705*(1-VLOOKUP(X705,折旧码!B:D,3,FALSE))/BC705)</f>
        <v>#VALUE!</v>
      </c>
      <c r="BH705" s="56" t="e">
        <f t="shared" si="116"/>
        <v>#VALUE!</v>
      </c>
      <c r="BI705" s="4" t="e">
        <f>IF(OR(BE705="否",BC705&lt;=BD705),ROUND(AF705-ABS(AG705)-ABS(AI705)-AF705*VLOOKUP(X705,折旧码!B:D,3,FALSE),2)=0,ROUND(AF705-ABS(AG705)-ABS(AI705)-AF705*VLOOKUP(X705,折旧码!B:D,3,FALSE),2)&lt;&gt;0)</f>
        <v>#VALUE!</v>
      </c>
      <c r="BJ705" s="4" t="e">
        <f>ROUND(AF705-ABS(AG705)-ABS(AI705)-AF705*VLOOKUP(X705,折旧码!B:D,3,FALSE),2)</f>
        <v>#N/A</v>
      </c>
    </row>
    <row r="706" spans="1:62" ht="17.25" x14ac:dyDescent="0.35">
      <c r="A706" s="3"/>
      <c r="B706" s="3"/>
      <c r="C706" s="3"/>
      <c r="D706" s="3"/>
      <c r="E706" s="3"/>
      <c r="F706" s="3"/>
      <c r="G706" s="3"/>
      <c r="H706" s="3"/>
      <c r="I706" s="12"/>
      <c r="J706" s="12"/>
      <c r="K706" s="12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12"/>
      <c r="AE706" s="12"/>
      <c r="AF706" s="3"/>
      <c r="AG706" s="3"/>
      <c r="AH706" s="3"/>
      <c r="AI706" s="3"/>
      <c r="AJ706" s="3"/>
      <c r="AK706" s="3"/>
      <c r="AL706" s="3"/>
      <c r="AM706" s="3"/>
      <c r="AN706" s="4" t="b">
        <f>COUNTIF(资产分类!B:B,以前年度!A706)=1</f>
        <v>0</v>
      </c>
      <c r="AO706" s="4" t="b">
        <f>COUNTIF(单位编码!C:C,H706)=1</f>
        <v>0</v>
      </c>
      <c r="AP706" s="4" t="e">
        <f t="shared" si="117"/>
        <v>#VALUE!</v>
      </c>
      <c r="AQ706" s="4" t="b">
        <f>COUNTIF(业务范围!B:B,以前年度!L706)=1</f>
        <v>0</v>
      </c>
      <c r="AR706" s="4" t="b">
        <f>COUNTIF(成本中心!B:B,以前年度!M706)=1</f>
        <v>0</v>
      </c>
      <c r="AS706" s="4" t="b">
        <f>COUNTIF(成本中心!B:B,以前年度!N706)=1</f>
        <v>0</v>
      </c>
      <c r="AT706" s="4" t="b">
        <f>COUNTIF(资产状态!B:B,Q706)=1</f>
        <v>0</v>
      </c>
      <c r="AU706" s="4" t="b">
        <f>COUNTIF(资产增加、减少方式!B:C,以前年度!R706)=1</f>
        <v>0</v>
      </c>
      <c r="AV706" s="4" t="b">
        <f t="shared" si="118"/>
        <v>1</v>
      </c>
      <c r="AW706" s="4" t="b">
        <f>COUNTIF(折旧码!B:B,以前年度!X706)=1</f>
        <v>0</v>
      </c>
      <c r="AX706" s="5" t="b">
        <f t="shared" si="109"/>
        <v>0</v>
      </c>
      <c r="AY706" s="59" t="e">
        <f>IF(((2015-LEFT(AD706,4))*12+12-MID(AD706,5,2)+1)/(Z706*12+AB706)&gt;1,AF706*(1-VLOOKUP(X706,折旧码!B:D,3,FALSE)),AF706*(1-VLOOKUP(X706,折旧码!B:D,3,FALSE))*((2015-LEFT(AD706,4))*12+12-MID(AD706,5,2)+1)/(Z706*12+AB706))</f>
        <v>#VALUE!</v>
      </c>
      <c r="AZ706" s="60" t="e">
        <f t="shared" si="110"/>
        <v>#VALUE!</v>
      </c>
      <c r="BA706" s="5" t="e">
        <f>IF(((2015-LEFT(AD706,4))*12+12-MID(AD706,5,2)+1)/(Z706*12+AB706)&gt;1,0, AF706*(1-VLOOKUP(X706,折旧码!B:D,3,FALSE))*(12/(Z706*12+AB706)))</f>
        <v>#VALUE!</v>
      </c>
      <c r="BB706" s="2" t="e">
        <f t="shared" si="111"/>
        <v>#VALUE!</v>
      </c>
      <c r="BC706" s="2">
        <f t="shared" si="112"/>
        <v>0</v>
      </c>
      <c r="BD706" s="2" t="e">
        <f t="shared" si="113"/>
        <v>#VALUE!</v>
      </c>
      <c r="BE706" s="4" t="e">
        <f t="shared" si="114"/>
        <v>#VALUE!</v>
      </c>
      <c r="BF706" s="56" t="e">
        <f t="shared" si="115"/>
        <v>#VALUE!</v>
      </c>
      <c r="BG706" s="56" t="e">
        <f>IF(BE706="否",0,AF706*(1-VLOOKUP(X706,折旧码!B:D,3,FALSE))/BC706)</f>
        <v>#VALUE!</v>
      </c>
      <c r="BH706" s="56" t="e">
        <f t="shared" si="116"/>
        <v>#VALUE!</v>
      </c>
      <c r="BI706" s="4" t="e">
        <f>IF(OR(BE706="否",BC706&lt;=BD706),ROUND(AF706-ABS(AG706)-ABS(AI706)-AF706*VLOOKUP(X706,折旧码!B:D,3,FALSE),2)=0,ROUND(AF706-ABS(AG706)-ABS(AI706)-AF706*VLOOKUP(X706,折旧码!B:D,3,FALSE),2)&lt;&gt;0)</f>
        <v>#VALUE!</v>
      </c>
      <c r="BJ706" s="4" t="e">
        <f>ROUND(AF706-ABS(AG706)-ABS(AI706)-AF706*VLOOKUP(X706,折旧码!B:D,3,FALSE),2)</f>
        <v>#N/A</v>
      </c>
    </row>
    <row r="707" spans="1:62" ht="17.25" x14ac:dyDescent="0.35">
      <c r="A707" s="3"/>
      <c r="B707" s="3"/>
      <c r="C707" s="3"/>
      <c r="D707" s="3"/>
      <c r="E707" s="3"/>
      <c r="F707" s="3"/>
      <c r="G707" s="3"/>
      <c r="H707" s="3"/>
      <c r="I707" s="12"/>
      <c r="J707" s="12"/>
      <c r="K707" s="12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12"/>
      <c r="AE707" s="12"/>
      <c r="AF707" s="3"/>
      <c r="AG707" s="3"/>
      <c r="AH707" s="3"/>
      <c r="AI707" s="3"/>
      <c r="AJ707" s="3"/>
      <c r="AK707" s="3"/>
      <c r="AL707" s="3"/>
      <c r="AM707" s="3"/>
      <c r="AN707" s="4" t="b">
        <f>COUNTIF(资产分类!B:B,以前年度!A707)=1</f>
        <v>0</v>
      </c>
      <c r="AO707" s="4" t="b">
        <f>COUNTIF(单位编码!C:C,H707)=1</f>
        <v>0</v>
      </c>
      <c r="AP707" s="4" t="e">
        <f t="shared" si="117"/>
        <v>#VALUE!</v>
      </c>
      <c r="AQ707" s="4" t="b">
        <f>COUNTIF(业务范围!B:B,以前年度!L707)=1</f>
        <v>0</v>
      </c>
      <c r="AR707" s="4" t="b">
        <f>COUNTIF(成本中心!B:B,以前年度!M707)=1</f>
        <v>0</v>
      </c>
      <c r="AS707" s="4" t="b">
        <f>COUNTIF(成本中心!B:B,以前年度!N707)=1</f>
        <v>0</v>
      </c>
      <c r="AT707" s="4" t="b">
        <f>COUNTIF(资产状态!B:B,Q707)=1</f>
        <v>0</v>
      </c>
      <c r="AU707" s="4" t="b">
        <f>COUNTIF(资产增加、减少方式!B:C,以前年度!R707)=1</f>
        <v>0</v>
      </c>
      <c r="AV707" s="4" t="b">
        <f t="shared" si="118"/>
        <v>1</v>
      </c>
      <c r="AW707" s="4" t="b">
        <f>COUNTIF(折旧码!B:B,以前年度!X707)=1</f>
        <v>0</v>
      </c>
      <c r="AX707" s="5" t="b">
        <f t="shared" si="109"/>
        <v>0</v>
      </c>
      <c r="AY707" s="59" t="e">
        <f>IF(((2015-LEFT(AD707,4))*12+12-MID(AD707,5,2)+1)/(Z707*12+AB707)&gt;1,AF707*(1-VLOOKUP(X707,折旧码!B:D,3,FALSE)),AF707*(1-VLOOKUP(X707,折旧码!B:D,3,FALSE))*((2015-LEFT(AD707,4))*12+12-MID(AD707,5,2)+1)/(Z707*12+AB707))</f>
        <v>#VALUE!</v>
      </c>
      <c r="AZ707" s="60" t="e">
        <f t="shared" si="110"/>
        <v>#VALUE!</v>
      </c>
      <c r="BA707" s="5" t="e">
        <f>IF(((2015-LEFT(AD707,4))*12+12-MID(AD707,5,2)+1)/(Z707*12+AB707)&gt;1,0, AF707*(1-VLOOKUP(X707,折旧码!B:D,3,FALSE))*(12/(Z707*12+AB707)))</f>
        <v>#VALUE!</v>
      </c>
      <c r="BB707" s="2" t="e">
        <f t="shared" si="111"/>
        <v>#VALUE!</v>
      </c>
      <c r="BC707" s="2">
        <f t="shared" si="112"/>
        <v>0</v>
      </c>
      <c r="BD707" s="2" t="e">
        <f t="shared" si="113"/>
        <v>#VALUE!</v>
      </c>
      <c r="BE707" s="4" t="e">
        <f t="shared" si="114"/>
        <v>#VALUE!</v>
      </c>
      <c r="BF707" s="56" t="e">
        <f t="shared" si="115"/>
        <v>#VALUE!</v>
      </c>
      <c r="BG707" s="56" t="e">
        <f>IF(BE707="否",0,AF707*(1-VLOOKUP(X707,折旧码!B:D,3,FALSE))/BC707)</f>
        <v>#VALUE!</v>
      </c>
      <c r="BH707" s="56" t="e">
        <f t="shared" si="116"/>
        <v>#VALUE!</v>
      </c>
      <c r="BI707" s="4" t="e">
        <f>IF(OR(BE707="否",BC707&lt;=BD707),ROUND(AF707-ABS(AG707)-ABS(AI707)-AF707*VLOOKUP(X707,折旧码!B:D,3,FALSE),2)=0,ROUND(AF707-ABS(AG707)-ABS(AI707)-AF707*VLOOKUP(X707,折旧码!B:D,3,FALSE),2)&lt;&gt;0)</f>
        <v>#VALUE!</v>
      </c>
      <c r="BJ707" s="4" t="e">
        <f>ROUND(AF707-ABS(AG707)-ABS(AI707)-AF707*VLOOKUP(X707,折旧码!B:D,3,FALSE),2)</f>
        <v>#N/A</v>
      </c>
    </row>
    <row r="708" spans="1:62" ht="17.25" x14ac:dyDescent="0.35">
      <c r="A708" s="3"/>
      <c r="B708" s="3"/>
      <c r="C708" s="3"/>
      <c r="D708" s="3"/>
      <c r="E708" s="3"/>
      <c r="F708" s="3"/>
      <c r="G708" s="3"/>
      <c r="H708" s="3"/>
      <c r="I708" s="12"/>
      <c r="J708" s="12"/>
      <c r="K708" s="12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12"/>
      <c r="AE708" s="12"/>
      <c r="AF708" s="3"/>
      <c r="AG708" s="3"/>
      <c r="AH708" s="3"/>
      <c r="AI708" s="3"/>
      <c r="AJ708" s="3"/>
      <c r="AK708" s="3"/>
      <c r="AL708" s="3"/>
      <c r="AM708" s="3"/>
      <c r="AN708" s="4" t="b">
        <f>COUNTIF(资产分类!B:B,以前年度!A708)=1</f>
        <v>0</v>
      </c>
      <c r="AO708" s="4" t="b">
        <f>COUNTIF(单位编码!C:C,H708)=1</f>
        <v>0</v>
      </c>
      <c r="AP708" s="4" t="e">
        <f t="shared" si="117"/>
        <v>#VALUE!</v>
      </c>
      <c r="AQ708" s="4" t="b">
        <f>COUNTIF(业务范围!B:B,以前年度!L708)=1</f>
        <v>0</v>
      </c>
      <c r="AR708" s="4" t="b">
        <f>COUNTIF(成本中心!B:B,以前年度!M708)=1</f>
        <v>0</v>
      </c>
      <c r="AS708" s="4" t="b">
        <f>COUNTIF(成本中心!B:B,以前年度!N708)=1</f>
        <v>0</v>
      </c>
      <c r="AT708" s="4" t="b">
        <f>COUNTIF(资产状态!B:B,Q708)=1</f>
        <v>0</v>
      </c>
      <c r="AU708" s="4" t="b">
        <f>COUNTIF(资产增加、减少方式!B:C,以前年度!R708)=1</f>
        <v>0</v>
      </c>
      <c r="AV708" s="4" t="b">
        <f t="shared" si="118"/>
        <v>1</v>
      </c>
      <c r="AW708" s="4" t="b">
        <f>COUNTIF(折旧码!B:B,以前年度!X708)=1</f>
        <v>0</v>
      </c>
      <c r="AX708" s="5" t="b">
        <f t="shared" ref="AX708:AX771" si="119">AND(AND(LEN(I708)=8,IFERROR(FIND("/",I708),0)=0),AND(LEN(J708)=8,IFERROR(FIND("/",J708),0)=0),AND(LEN(K708)=8,IFERROR(FIND("/",K708),0)=0),AND(LEN(AD708)=8,IFERROR(FIND("/",AD708),0)=0),AND(LEN(AE708)=8,IFERROR(FIND("/",AE708),0)=0))</f>
        <v>0</v>
      </c>
      <c r="AY708" s="59" t="e">
        <f>IF(((2015-LEFT(AD708,4))*12+12-MID(AD708,5,2)+1)/(Z708*12+AB708)&gt;1,AF708*(1-VLOOKUP(X708,折旧码!B:D,3,FALSE)),AF708*(1-VLOOKUP(X708,折旧码!B:D,3,FALSE))*((2015-LEFT(AD708,4))*12+12-MID(AD708,5,2)+1)/(Z708*12+AB708))</f>
        <v>#VALUE!</v>
      </c>
      <c r="AZ708" s="60" t="e">
        <f t="shared" ref="AZ708:AZ771" si="120">AY708+AK708</f>
        <v>#VALUE!</v>
      </c>
      <c r="BA708" s="5" t="e">
        <f>IF(((2015-LEFT(AD708,4))*12+12-MID(AD708,5,2)+1)/(Z708*12+AB708)&gt;1,0, AF708*(1-VLOOKUP(X708,折旧码!B:D,3,FALSE))*(12/(Z708*12+AB708)))</f>
        <v>#VALUE!</v>
      </c>
      <c r="BB708" s="2" t="e">
        <f t="shared" ref="BB708:BB771" si="121">BA708+AM708</f>
        <v>#VALUE!</v>
      </c>
      <c r="BC708" s="2">
        <f t="shared" ref="BC708:BC771" si="122">Z708*12+AB708</f>
        <v>0</v>
      </c>
      <c r="BD708" s="2" t="e">
        <f t="shared" ref="BD708:BD771" si="123">(2015-LEFT(AD708,4))*12+(12-MID(AD708,5,2))+1+11</f>
        <v>#VALUE!</v>
      </c>
      <c r="BE708" s="4" t="e">
        <f t="shared" ref="BE708:BE771" si="124">IF(BD708-BC708&gt;12,"否","是")</f>
        <v>#VALUE!</v>
      </c>
      <c r="BF708" s="56" t="e">
        <f t="shared" ref="BF708:BF771" si="125">ABS(IF(BE708="否",0,IF(BC708&gt;=BD708,AI708/11,AI708/(BC708-BD708+11))))</f>
        <v>#VALUE!</v>
      </c>
      <c r="BG708" s="56" t="e">
        <f>IF(BE708="否",0,AF708*(1-VLOOKUP(X708,折旧码!B:D,3,FALSE))/BC708)</f>
        <v>#VALUE!</v>
      </c>
      <c r="BH708" s="56" t="e">
        <f t="shared" ref="BH708:BH771" si="126">BG708-BF708</f>
        <v>#VALUE!</v>
      </c>
      <c r="BI708" s="4" t="e">
        <f>IF(OR(BE708="否",BC708&lt;=BD708),ROUND(AF708-ABS(AG708)-ABS(AI708)-AF708*VLOOKUP(X708,折旧码!B:D,3,FALSE),2)=0,ROUND(AF708-ABS(AG708)-ABS(AI708)-AF708*VLOOKUP(X708,折旧码!B:D,3,FALSE),2)&lt;&gt;0)</f>
        <v>#VALUE!</v>
      </c>
      <c r="BJ708" s="4" t="e">
        <f>ROUND(AF708-ABS(AG708)-ABS(AI708)-AF708*VLOOKUP(X708,折旧码!B:D,3,FALSE),2)</f>
        <v>#N/A</v>
      </c>
    </row>
    <row r="709" spans="1:62" ht="17.25" x14ac:dyDescent="0.35">
      <c r="A709" s="3"/>
      <c r="B709" s="3"/>
      <c r="C709" s="3"/>
      <c r="D709" s="3"/>
      <c r="E709" s="3"/>
      <c r="F709" s="3"/>
      <c r="G709" s="3"/>
      <c r="H709" s="3"/>
      <c r="I709" s="12"/>
      <c r="J709" s="12"/>
      <c r="K709" s="12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12"/>
      <c r="AE709" s="12"/>
      <c r="AF709" s="3"/>
      <c r="AG709" s="3"/>
      <c r="AH709" s="3"/>
      <c r="AI709" s="3"/>
      <c r="AJ709" s="3"/>
      <c r="AK709" s="3"/>
      <c r="AL709" s="3"/>
      <c r="AM709" s="3"/>
      <c r="AN709" s="4" t="b">
        <f>COUNTIF(资产分类!B:B,以前年度!A709)=1</f>
        <v>0</v>
      </c>
      <c r="AO709" s="4" t="b">
        <f>COUNTIF(单位编码!C:C,H709)=1</f>
        <v>0</v>
      </c>
      <c r="AP709" s="4" t="e">
        <f t="shared" si="117"/>
        <v>#VALUE!</v>
      </c>
      <c r="AQ709" s="4" t="b">
        <f>COUNTIF(业务范围!B:B,以前年度!L709)=1</f>
        <v>0</v>
      </c>
      <c r="AR709" s="4" t="b">
        <f>COUNTIF(成本中心!B:B,以前年度!M709)=1</f>
        <v>0</v>
      </c>
      <c r="AS709" s="4" t="b">
        <f>COUNTIF(成本中心!B:B,以前年度!N709)=1</f>
        <v>0</v>
      </c>
      <c r="AT709" s="4" t="b">
        <f>COUNTIF(资产状态!B:B,Q709)=1</f>
        <v>0</v>
      </c>
      <c r="AU709" s="4" t="b">
        <f>COUNTIF(资产增加、减少方式!B:C,以前年度!R709)=1</f>
        <v>0</v>
      </c>
      <c r="AV709" s="4" t="b">
        <f t="shared" si="118"/>
        <v>1</v>
      </c>
      <c r="AW709" s="4" t="b">
        <f>COUNTIF(折旧码!B:B,以前年度!X709)=1</f>
        <v>0</v>
      </c>
      <c r="AX709" s="5" t="b">
        <f t="shared" si="119"/>
        <v>0</v>
      </c>
      <c r="AY709" s="59" t="e">
        <f>IF(((2015-LEFT(AD709,4))*12+12-MID(AD709,5,2)+1)/(Z709*12+AB709)&gt;1,AF709*(1-VLOOKUP(X709,折旧码!B:D,3,FALSE)),AF709*(1-VLOOKUP(X709,折旧码!B:D,3,FALSE))*((2015-LEFT(AD709,4))*12+12-MID(AD709,5,2)+1)/(Z709*12+AB709))</f>
        <v>#VALUE!</v>
      </c>
      <c r="AZ709" s="60" t="e">
        <f t="shared" si="120"/>
        <v>#VALUE!</v>
      </c>
      <c r="BA709" s="5" t="e">
        <f>IF(((2015-LEFT(AD709,4))*12+12-MID(AD709,5,2)+1)/(Z709*12+AB709)&gt;1,0, AF709*(1-VLOOKUP(X709,折旧码!B:D,3,FALSE))*(12/(Z709*12+AB709)))</f>
        <v>#VALUE!</v>
      </c>
      <c r="BB709" s="2" t="e">
        <f t="shared" si="121"/>
        <v>#VALUE!</v>
      </c>
      <c r="BC709" s="2">
        <f t="shared" si="122"/>
        <v>0</v>
      </c>
      <c r="BD709" s="2" t="e">
        <f t="shared" si="123"/>
        <v>#VALUE!</v>
      </c>
      <c r="BE709" s="4" t="e">
        <f t="shared" si="124"/>
        <v>#VALUE!</v>
      </c>
      <c r="BF709" s="56" t="e">
        <f t="shared" si="125"/>
        <v>#VALUE!</v>
      </c>
      <c r="BG709" s="56" t="e">
        <f>IF(BE709="否",0,AF709*(1-VLOOKUP(X709,折旧码!B:D,3,FALSE))/BC709)</f>
        <v>#VALUE!</v>
      </c>
      <c r="BH709" s="56" t="e">
        <f t="shared" si="126"/>
        <v>#VALUE!</v>
      </c>
      <c r="BI709" s="4" t="e">
        <f>IF(OR(BE709="否",BC709&lt;=BD709),ROUND(AF709-ABS(AG709)-ABS(AI709)-AF709*VLOOKUP(X709,折旧码!B:D,3,FALSE),2)=0,ROUND(AF709-ABS(AG709)-ABS(AI709)-AF709*VLOOKUP(X709,折旧码!B:D,3,FALSE),2)&lt;&gt;0)</f>
        <v>#VALUE!</v>
      </c>
      <c r="BJ709" s="4" t="e">
        <f>ROUND(AF709-ABS(AG709)-ABS(AI709)-AF709*VLOOKUP(X709,折旧码!B:D,3,FALSE),2)</f>
        <v>#N/A</v>
      </c>
    </row>
    <row r="710" spans="1:62" ht="17.25" x14ac:dyDescent="0.35">
      <c r="A710" s="3"/>
      <c r="B710" s="3"/>
      <c r="C710" s="3"/>
      <c r="D710" s="3"/>
      <c r="E710" s="3"/>
      <c r="F710" s="3"/>
      <c r="G710" s="3"/>
      <c r="H710" s="3"/>
      <c r="I710" s="12"/>
      <c r="J710" s="12"/>
      <c r="K710" s="12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12"/>
      <c r="AE710" s="12"/>
      <c r="AF710" s="3"/>
      <c r="AG710" s="3"/>
      <c r="AH710" s="3"/>
      <c r="AI710" s="3"/>
      <c r="AJ710" s="3"/>
      <c r="AK710" s="3"/>
      <c r="AL710" s="3"/>
      <c r="AM710" s="3"/>
      <c r="AN710" s="4" t="b">
        <f>COUNTIF(资产分类!B:B,以前年度!A710)=1</f>
        <v>0</v>
      </c>
      <c r="AO710" s="4" t="b">
        <f>COUNTIF(单位编码!C:C,H710)=1</f>
        <v>0</v>
      </c>
      <c r="AP710" s="4" t="e">
        <f t="shared" si="117"/>
        <v>#VALUE!</v>
      </c>
      <c r="AQ710" s="4" t="b">
        <f>COUNTIF(业务范围!B:B,以前年度!L710)=1</f>
        <v>0</v>
      </c>
      <c r="AR710" s="4" t="b">
        <f>COUNTIF(成本中心!B:B,以前年度!M710)=1</f>
        <v>0</v>
      </c>
      <c r="AS710" s="4" t="b">
        <f>COUNTIF(成本中心!B:B,以前年度!N710)=1</f>
        <v>0</v>
      </c>
      <c r="AT710" s="4" t="b">
        <f>COUNTIF(资产状态!B:B,Q710)=1</f>
        <v>0</v>
      </c>
      <c r="AU710" s="4" t="b">
        <f>COUNTIF(资产增加、减少方式!B:C,以前年度!R710)=1</f>
        <v>0</v>
      </c>
      <c r="AV710" s="4" t="b">
        <f t="shared" si="118"/>
        <v>1</v>
      </c>
      <c r="AW710" s="4" t="b">
        <f>COUNTIF(折旧码!B:B,以前年度!X710)=1</f>
        <v>0</v>
      </c>
      <c r="AX710" s="5" t="b">
        <f t="shared" si="119"/>
        <v>0</v>
      </c>
      <c r="AY710" s="59" t="e">
        <f>IF(((2015-LEFT(AD710,4))*12+12-MID(AD710,5,2)+1)/(Z710*12+AB710)&gt;1,AF710*(1-VLOOKUP(X710,折旧码!B:D,3,FALSE)),AF710*(1-VLOOKUP(X710,折旧码!B:D,3,FALSE))*((2015-LEFT(AD710,4))*12+12-MID(AD710,5,2)+1)/(Z710*12+AB710))</f>
        <v>#VALUE!</v>
      </c>
      <c r="AZ710" s="60" t="e">
        <f t="shared" si="120"/>
        <v>#VALUE!</v>
      </c>
      <c r="BA710" s="5" t="e">
        <f>IF(((2015-LEFT(AD710,4))*12+12-MID(AD710,5,2)+1)/(Z710*12+AB710)&gt;1,0, AF710*(1-VLOOKUP(X710,折旧码!B:D,3,FALSE))*(12/(Z710*12+AB710)))</f>
        <v>#VALUE!</v>
      </c>
      <c r="BB710" s="2" t="e">
        <f t="shared" si="121"/>
        <v>#VALUE!</v>
      </c>
      <c r="BC710" s="2">
        <f t="shared" si="122"/>
        <v>0</v>
      </c>
      <c r="BD710" s="2" t="e">
        <f t="shared" si="123"/>
        <v>#VALUE!</v>
      </c>
      <c r="BE710" s="4" t="e">
        <f t="shared" si="124"/>
        <v>#VALUE!</v>
      </c>
      <c r="BF710" s="56" t="e">
        <f t="shared" si="125"/>
        <v>#VALUE!</v>
      </c>
      <c r="BG710" s="56" t="e">
        <f>IF(BE710="否",0,AF710*(1-VLOOKUP(X710,折旧码!B:D,3,FALSE))/BC710)</f>
        <v>#VALUE!</v>
      </c>
      <c r="BH710" s="56" t="e">
        <f t="shared" si="126"/>
        <v>#VALUE!</v>
      </c>
      <c r="BI710" s="4" t="e">
        <f>IF(OR(BE710="否",BC710&lt;=BD710),ROUND(AF710-ABS(AG710)-ABS(AI710)-AF710*VLOOKUP(X710,折旧码!B:D,3,FALSE),2)=0,ROUND(AF710-ABS(AG710)-ABS(AI710)-AF710*VLOOKUP(X710,折旧码!B:D,3,FALSE),2)&lt;&gt;0)</f>
        <v>#VALUE!</v>
      </c>
      <c r="BJ710" s="4" t="e">
        <f>ROUND(AF710-ABS(AG710)-ABS(AI710)-AF710*VLOOKUP(X710,折旧码!B:D,3,FALSE),2)</f>
        <v>#N/A</v>
      </c>
    </row>
    <row r="711" spans="1:62" ht="17.25" x14ac:dyDescent="0.35">
      <c r="A711" s="3"/>
      <c r="B711" s="3"/>
      <c r="C711" s="3"/>
      <c r="D711" s="3"/>
      <c r="E711" s="3"/>
      <c r="F711" s="3"/>
      <c r="G711" s="3"/>
      <c r="H711" s="3"/>
      <c r="I711" s="12"/>
      <c r="J711" s="12"/>
      <c r="K711" s="12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12"/>
      <c r="AE711" s="12"/>
      <c r="AF711" s="3"/>
      <c r="AG711" s="3"/>
      <c r="AH711" s="3"/>
      <c r="AI711" s="3"/>
      <c r="AJ711" s="3"/>
      <c r="AK711" s="3"/>
      <c r="AL711" s="3"/>
      <c r="AM711" s="3"/>
      <c r="AN711" s="4" t="b">
        <f>COUNTIF(资产分类!B:B,以前年度!A711)=1</f>
        <v>0</v>
      </c>
      <c r="AO711" s="4" t="b">
        <f>COUNTIF(单位编码!C:C,H711)=1</f>
        <v>0</v>
      </c>
      <c r="AP711" s="4" t="e">
        <f t="shared" si="117"/>
        <v>#VALUE!</v>
      </c>
      <c r="AQ711" s="4" t="b">
        <f>COUNTIF(业务范围!B:B,以前年度!L711)=1</f>
        <v>0</v>
      </c>
      <c r="AR711" s="4" t="b">
        <f>COUNTIF(成本中心!B:B,以前年度!M711)=1</f>
        <v>0</v>
      </c>
      <c r="AS711" s="4" t="b">
        <f>COUNTIF(成本中心!B:B,以前年度!N711)=1</f>
        <v>0</v>
      </c>
      <c r="AT711" s="4" t="b">
        <f>COUNTIF(资产状态!B:B,Q711)=1</f>
        <v>0</v>
      </c>
      <c r="AU711" s="4" t="b">
        <f>COUNTIF(资产增加、减少方式!B:C,以前年度!R711)=1</f>
        <v>0</v>
      </c>
      <c r="AV711" s="4" t="b">
        <f t="shared" si="118"/>
        <v>1</v>
      </c>
      <c r="AW711" s="4" t="b">
        <f>COUNTIF(折旧码!B:B,以前年度!X711)=1</f>
        <v>0</v>
      </c>
      <c r="AX711" s="5" t="b">
        <f t="shared" si="119"/>
        <v>0</v>
      </c>
      <c r="AY711" s="59" t="e">
        <f>IF(((2015-LEFT(AD711,4))*12+12-MID(AD711,5,2)+1)/(Z711*12+AB711)&gt;1,AF711*(1-VLOOKUP(X711,折旧码!B:D,3,FALSE)),AF711*(1-VLOOKUP(X711,折旧码!B:D,3,FALSE))*((2015-LEFT(AD711,4))*12+12-MID(AD711,5,2)+1)/(Z711*12+AB711))</f>
        <v>#VALUE!</v>
      </c>
      <c r="AZ711" s="60" t="e">
        <f t="shared" si="120"/>
        <v>#VALUE!</v>
      </c>
      <c r="BA711" s="5" t="e">
        <f>IF(((2015-LEFT(AD711,4))*12+12-MID(AD711,5,2)+1)/(Z711*12+AB711)&gt;1,0, AF711*(1-VLOOKUP(X711,折旧码!B:D,3,FALSE))*(12/(Z711*12+AB711)))</f>
        <v>#VALUE!</v>
      </c>
      <c r="BB711" s="2" t="e">
        <f t="shared" si="121"/>
        <v>#VALUE!</v>
      </c>
      <c r="BC711" s="2">
        <f t="shared" si="122"/>
        <v>0</v>
      </c>
      <c r="BD711" s="2" t="e">
        <f t="shared" si="123"/>
        <v>#VALUE!</v>
      </c>
      <c r="BE711" s="4" t="e">
        <f t="shared" si="124"/>
        <v>#VALUE!</v>
      </c>
      <c r="BF711" s="56" t="e">
        <f t="shared" si="125"/>
        <v>#VALUE!</v>
      </c>
      <c r="BG711" s="56" t="e">
        <f>IF(BE711="否",0,AF711*(1-VLOOKUP(X711,折旧码!B:D,3,FALSE))/BC711)</f>
        <v>#VALUE!</v>
      </c>
      <c r="BH711" s="56" t="e">
        <f t="shared" si="126"/>
        <v>#VALUE!</v>
      </c>
      <c r="BI711" s="4" t="e">
        <f>IF(OR(BE711="否",BC711&lt;=BD711),ROUND(AF711-ABS(AG711)-ABS(AI711)-AF711*VLOOKUP(X711,折旧码!B:D,3,FALSE),2)=0,ROUND(AF711-ABS(AG711)-ABS(AI711)-AF711*VLOOKUP(X711,折旧码!B:D,3,FALSE),2)&lt;&gt;0)</f>
        <v>#VALUE!</v>
      </c>
      <c r="BJ711" s="4" t="e">
        <f>ROUND(AF711-ABS(AG711)-ABS(AI711)-AF711*VLOOKUP(X711,折旧码!B:D,3,FALSE),2)</f>
        <v>#N/A</v>
      </c>
    </row>
    <row r="712" spans="1:62" ht="17.25" x14ac:dyDescent="0.35">
      <c r="A712" s="3"/>
      <c r="B712" s="3"/>
      <c r="C712" s="3"/>
      <c r="D712" s="3"/>
      <c r="E712" s="3"/>
      <c r="F712" s="3"/>
      <c r="G712" s="3"/>
      <c r="H712" s="3"/>
      <c r="I712" s="12"/>
      <c r="J712" s="12"/>
      <c r="K712" s="12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12"/>
      <c r="AE712" s="12"/>
      <c r="AF712" s="3"/>
      <c r="AG712" s="3"/>
      <c r="AH712" s="3"/>
      <c r="AI712" s="3"/>
      <c r="AJ712" s="3"/>
      <c r="AK712" s="3"/>
      <c r="AL712" s="3"/>
      <c r="AM712" s="3"/>
      <c r="AN712" s="4" t="b">
        <f>COUNTIF(资产分类!B:B,以前年度!A712)=1</f>
        <v>0</v>
      </c>
      <c r="AO712" s="4" t="b">
        <f>COUNTIF(单位编码!C:C,H712)=1</f>
        <v>0</v>
      </c>
      <c r="AP712" s="4" t="e">
        <f t="shared" si="117"/>
        <v>#VALUE!</v>
      </c>
      <c r="AQ712" s="4" t="b">
        <f>COUNTIF(业务范围!B:B,以前年度!L712)=1</f>
        <v>0</v>
      </c>
      <c r="AR712" s="4" t="b">
        <f>COUNTIF(成本中心!B:B,以前年度!M712)=1</f>
        <v>0</v>
      </c>
      <c r="AS712" s="4" t="b">
        <f>COUNTIF(成本中心!B:B,以前年度!N712)=1</f>
        <v>0</v>
      </c>
      <c r="AT712" s="4" t="b">
        <f>COUNTIF(资产状态!B:B,Q712)=1</f>
        <v>0</v>
      </c>
      <c r="AU712" s="4" t="b">
        <f>COUNTIF(资产增加、减少方式!B:C,以前年度!R712)=1</f>
        <v>0</v>
      </c>
      <c r="AV712" s="4" t="b">
        <f t="shared" si="118"/>
        <v>1</v>
      </c>
      <c r="AW712" s="4" t="b">
        <f>COUNTIF(折旧码!B:B,以前年度!X712)=1</f>
        <v>0</v>
      </c>
      <c r="AX712" s="5" t="b">
        <f t="shared" si="119"/>
        <v>0</v>
      </c>
      <c r="AY712" s="59" t="e">
        <f>IF(((2015-LEFT(AD712,4))*12+12-MID(AD712,5,2)+1)/(Z712*12+AB712)&gt;1,AF712*(1-VLOOKUP(X712,折旧码!B:D,3,FALSE)),AF712*(1-VLOOKUP(X712,折旧码!B:D,3,FALSE))*((2015-LEFT(AD712,4))*12+12-MID(AD712,5,2)+1)/(Z712*12+AB712))</f>
        <v>#VALUE!</v>
      </c>
      <c r="AZ712" s="60" t="e">
        <f t="shared" si="120"/>
        <v>#VALUE!</v>
      </c>
      <c r="BA712" s="5" t="e">
        <f>IF(((2015-LEFT(AD712,4))*12+12-MID(AD712,5,2)+1)/(Z712*12+AB712)&gt;1,0, AF712*(1-VLOOKUP(X712,折旧码!B:D,3,FALSE))*(12/(Z712*12+AB712)))</f>
        <v>#VALUE!</v>
      </c>
      <c r="BB712" s="2" t="e">
        <f t="shared" si="121"/>
        <v>#VALUE!</v>
      </c>
      <c r="BC712" s="2">
        <f t="shared" si="122"/>
        <v>0</v>
      </c>
      <c r="BD712" s="2" t="e">
        <f t="shared" si="123"/>
        <v>#VALUE!</v>
      </c>
      <c r="BE712" s="4" t="e">
        <f t="shared" si="124"/>
        <v>#VALUE!</v>
      </c>
      <c r="BF712" s="56" t="e">
        <f t="shared" si="125"/>
        <v>#VALUE!</v>
      </c>
      <c r="BG712" s="56" t="e">
        <f>IF(BE712="否",0,AF712*(1-VLOOKUP(X712,折旧码!B:D,3,FALSE))/BC712)</f>
        <v>#VALUE!</v>
      </c>
      <c r="BH712" s="56" t="e">
        <f t="shared" si="126"/>
        <v>#VALUE!</v>
      </c>
      <c r="BI712" s="4" t="e">
        <f>IF(OR(BE712="否",BC712&lt;=BD712),ROUND(AF712-ABS(AG712)-ABS(AI712)-AF712*VLOOKUP(X712,折旧码!B:D,3,FALSE),2)=0,ROUND(AF712-ABS(AG712)-ABS(AI712)-AF712*VLOOKUP(X712,折旧码!B:D,3,FALSE),2)&lt;&gt;0)</f>
        <v>#VALUE!</v>
      </c>
      <c r="BJ712" s="4" t="e">
        <f>ROUND(AF712-ABS(AG712)-ABS(AI712)-AF712*VLOOKUP(X712,折旧码!B:D,3,FALSE),2)</f>
        <v>#N/A</v>
      </c>
    </row>
    <row r="713" spans="1:62" ht="17.25" x14ac:dyDescent="0.35">
      <c r="A713" s="3"/>
      <c r="B713" s="3"/>
      <c r="C713" s="3"/>
      <c r="D713" s="3"/>
      <c r="E713" s="3"/>
      <c r="F713" s="3"/>
      <c r="G713" s="3"/>
      <c r="H713" s="3"/>
      <c r="I713" s="12"/>
      <c r="J713" s="12"/>
      <c r="K713" s="12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12"/>
      <c r="AE713" s="12"/>
      <c r="AF713" s="3"/>
      <c r="AG713" s="3"/>
      <c r="AH713" s="3"/>
      <c r="AI713" s="3"/>
      <c r="AJ713" s="3"/>
      <c r="AK713" s="3"/>
      <c r="AL713" s="3"/>
      <c r="AM713" s="3"/>
      <c r="AN713" s="4" t="b">
        <f>COUNTIF(资产分类!B:B,以前年度!A713)=1</f>
        <v>0</v>
      </c>
      <c r="AO713" s="4" t="b">
        <f>COUNTIF(单位编码!C:C,H713)=1</f>
        <v>0</v>
      </c>
      <c r="AP713" s="4" t="e">
        <f t="shared" si="117"/>
        <v>#VALUE!</v>
      </c>
      <c r="AQ713" s="4" t="b">
        <f>COUNTIF(业务范围!B:B,以前年度!L713)=1</f>
        <v>0</v>
      </c>
      <c r="AR713" s="4" t="b">
        <f>COUNTIF(成本中心!B:B,以前年度!M713)=1</f>
        <v>0</v>
      </c>
      <c r="AS713" s="4" t="b">
        <f>COUNTIF(成本中心!B:B,以前年度!N713)=1</f>
        <v>0</v>
      </c>
      <c r="AT713" s="4" t="b">
        <f>COUNTIF(资产状态!B:B,Q713)=1</f>
        <v>0</v>
      </c>
      <c r="AU713" s="4" t="b">
        <f>COUNTIF(资产增加、减少方式!B:C,以前年度!R713)=1</f>
        <v>0</v>
      </c>
      <c r="AV713" s="4" t="b">
        <f t="shared" si="118"/>
        <v>1</v>
      </c>
      <c r="AW713" s="4" t="b">
        <f>COUNTIF(折旧码!B:B,以前年度!X713)=1</f>
        <v>0</v>
      </c>
      <c r="AX713" s="5" t="b">
        <f t="shared" si="119"/>
        <v>0</v>
      </c>
      <c r="AY713" s="59" t="e">
        <f>IF(((2015-LEFT(AD713,4))*12+12-MID(AD713,5,2)+1)/(Z713*12+AB713)&gt;1,AF713*(1-VLOOKUP(X713,折旧码!B:D,3,FALSE)),AF713*(1-VLOOKUP(X713,折旧码!B:D,3,FALSE))*((2015-LEFT(AD713,4))*12+12-MID(AD713,5,2)+1)/(Z713*12+AB713))</f>
        <v>#VALUE!</v>
      </c>
      <c r="AZ713" s="60" t="e">
        <f t="shared" si="120"/>
        <v>#VALUE!</v>
      </c>
      <c r="BA713" s="5" t="e">
        <f>IF(((2015-LEFT(AD713,4))*12+12-MID(AD713,5,2)+1)/(Z713*12+AB713)&gt;1,0, AF713*(1-VLOOKUP(X713,折旧码!B:D,3,FALSE))*(12/(Z713*12+AB713)))</f>
        <v>#VALUE!</v>
      </c>
      <c r="BB713" s="2" t="e">
        <f t="shared" si="121"/>
        <v>#VALUE!</v>
      </c>
      <c r="BC713" s="2">
        <f t="shared" si="122"/>
        <v>0</v>
      </c>
      <c r="BD713" s="2" t="e">
        <f t="shared" si="123"/>
        <v>#VALUE!</v>
      </c>
      <c r="BE713" s="4" t="e">
        <f t="shared" si="124"/>
        <v>#VALUE!</v>
      </c>
      <c r="BF713" s="56" t="e">
        <f t="shared" si="125"/>
        <v>#VALUE!</v>
      </c>
      <c r="BG713" s="56" t="e">
        <f>IF(BE713="否",0,AF713*(1-VLOOKUP(X713,折旧码!B:D,3,FALSE))/BC713)</f>
        <v>#VALUE!</v>
      </c>
      <c r="BH713" s="56" t="e">
        <f t="shared" si="126"/>
        <v>#VALUE!</v>
      </c>
      <c r="BI713" s="4" t="e">
        <f>IF(OR(BE713="否",BC713&lt;=BD713),ROUND(AF713-ABS(AG713)-ABS(AI713)-AF713*VLOOKUP(X713,折旧码!B:D,3,FALSE),2)=0,ROUND(AF713-ABS(AG713)-ABS(AI713)-AF713*VLOOKUP(X713,折旧码!B:D,3,FALSE),2)&lt;&gt;0)</f>
        <v>#VALUE!</v>
      </c>
      <c r="BJ713" s="4" t="e">
        <f>ROUND(AF713-ABS(AG713)-ABS(AI713)-AF713*VLOOKUP(X713,折旧码!B:D,3,FALSE),2)</f>
        <v>#N/A</v>
      </c>
    </row>
    <row r="714" spans="1:62" ht="17.25" x14ac:dyDescent="0.35">
      <c r="A714" s="3"/>
      <c r="B714" s="3"/>
      <c r="C714" s="3"/>
      <c r="D714" s="3"/>
      <c r="E714" s="3"/>
      <c r="F714" s="3"/>
      <c r="G714" s="3"/>
      <c r="H714" s="3"/>
      <c r="I714" s="12"/>
      <c r="J714" s="12"/>
      <c r="K714" s="12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12"/>
      <c r="AE714" s="12"/>
      <c r="AF714" s="3"/>
      <c r="AG714" s="3"/>
      <c r="AH714" s="3"/>
      <c r="AI714" s="3"/>
      <c r="AJ714" s="3"/>
      <c r="AK714" s="3"/>
      <c r="AL714" s="3"/>
      <c r="AM714" s="3"/>
      <c r="AN714" s="4" t="b">
        <f>COUNTIF(资产分类!B:B,以前年度!A714)=1</f>
        <v>0</v>
      </c>
      <c r="AO714" s="4" t="b">
        <f>COUNTIF(单位编码!C:C,H714)=1</f>
        <v>0</v>
      </c>
      <c r="AP714" s="4" t="e">
        <f t="shared" si="117"/>
        <v>#VALUE!</v>
      </c>
      <c r="AQ714" s="4" t="b">
        <f>COUNTIF(业务范围!B:B,以前年度!L714)=1</f>
        <v>0</v>
      </c>
      <c r="AR714" s="4" t="b">
        <f>COUNTIF(成本中心!B:B,以前年度!M714)=1</f>
        <v>0</v>
      </c>
      <c r="AS714" s="4" t="b">
        <f>COUNTIF(成本中心!B:B,以前年度!N714)=1</f>
        <v>0</v>
      </c>
      <c r="AT714" s="4" t="b">
        <f>COUNTIF(资产状态!B:B,Q714)=1</f>
        <v>0</v>
      </c>
      <c r="AU714" s="4" t="b">
        <f>COUNTIF(资产增加、减少方式!B:C,以前年度!R714)=1</f>
        <v>0</v>
      </c>
      <c r="AV714" s="4" t="b">
        <f t="shared" si="118"/>
        <v>1</v>
      </c>
      <c r="AW714" s="4" t="b">
        <f>COUNTIF(折旧码!B:B,以前年度!X714)=1</f>
        <v>0</v>
      </c>
      <c r="AX714" s="5" t="b">
        <f t="shared" si="119"/>
        <v>0</v>
      </c>
      <c r="AY714" s="59" t="e">
        <f>IF(((2015-LEFT(AD714,4))*12+12-MID(AD714,5,2)+1)/(Z714*12+AB714)&gt;1,AF714*(1-VLOOKUP(X714,折旧码!B:D,3,FALSE)),AF714*(1-VLOOKUP(X714,折旧码!B:D,3,FALSE))*((2015-LEFT(AD714,4))*12+12-MID(AD714,5,2)+1)/(Z714*12+AB714))</f>
        <v>#VALUE!</v>
      </c>
      <c r="AZ714" s="60" t="e">
        <f t="shared" si="120"/>
        <v>#VALUE!</v>
      </c>
      <c r="BA714" s="5" t="e">
        <f>IF(((2015-LEFT(AD714,4))*12+12-MID(AD714,5,2)+1)/(Z714*12+AB714)&gt;1,0, AF714*(1-VLOOKUP(X714,折旧码!B:D,3,FALSE))*(12/(Z714*12+AB714)))</f>
        <v>#VALUE!</v>
      </c>
      <c r="BB714" s="2" t="e">
        <f t="shared" si="121"/>
        <v>#VALUE!</v>
      </c>
      <c r="BC714" s="2">
        <f t="shared" si="122"/>
        <v>0</v>
      </c>
      <c r="BD714" s="2" t="e">
        <f t="shared" si="123"/>
        <v>#VALUE!</v>
      </c>
      <c r="BE714" s="4" t="e">
        <f t="shared" si="124"/>
        <v>#VALUE!</v>
      </c>
      <c r="BF714" s="56" t="e">
        <f t="shared" si="125"/>
        <v>#VALUE!</v>
      </c>
      <c r="BG714" s="56" t="e">
        <f>IF(BE714="否",0,AF714*(1-VLOOKUP(X714,折旧码!B:D,3,FALSE))/BC714)</f>
        <v>#VALUE!</v>
      </c>
      <c r="BH714" s="56" t="e">
        <f t="shared" si="126"/>
        <v>#VALUE!</v>
      </c>
      <c r="BI714" s="4" t="e">
        <f>IF(OR(BE714="否",BC714&lt;=BD714),ROUND(AF714-ABS(AG714)-ABS(AI714)-AF714*VLOOKUP(X714,折旧码!B:D,3,FALSE),2)=0,ROUND(AF714-ABS(AG714)-ABS(AI714)-AF714*VLOOKUP(X714,折旧码!B:D,3,FALSE),2)&lt;&gt;0)</f>
        <v>#VALUE!</v>
      </c>
      <c r="BJ714" s="4" t="e">
        <f>ROUND(AF714-ABS(AG714)-ABS(AI714)-AF714*VLOOKUP(X714,折旧码!B:D,3,FALSE),2)</f>
        <v>#N/A</v>
      </c>
    </row>
    <row r="715" spans="1:62" ht="17.25" x14ac:dyDescent="0.35">
      <c r="A715" s="3"/>
      <c r="B715" s="3"/>
      <c r="C715" s="3"/>
      <c r="D715" s="3"/>
      <c r="E715" s="3"/>
      <c r="F715" s="3"/>
      <c r="G715" s="3"/>
      <c r="H715" s="3"/>
      <c r="I715" s="12"/>
      <c r="J715" s="12"/>
      <c r="K715" s="12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12"/>
      <c r="AE715" s="12"/>
      <c r="AF715" s="3"/>
      <c r="AG715" s="3"/>
      <c r="AH715" s="3"/>
      <c r="AI715" s="3"/>
      <c r="AJ715" s="3"/>
      <c r="AK715" s="3"/>
      <c r="AL715" s="3"/>
      <c r="AM715" s="3"/>
      <c r="AN715" s="4" t="b">
        <f>COUNTIF(资产分类!B:B,以前年度!A715)=1</f>
        <v>0</v>
      </c>
      <c r="AO715" s="4" t="b">
        <f>COUNTIF(单位编码!C:C,H715)=1</f>
        <v>0</v>
      </c>
      <c r="AP715" s="4" t="e">
        <f t="shared" si="117"/>
        <v>#VALUE!</v>
      </c>
      <c r="AQ715" s="4" t="b">
        <f>COUNTIF(业务范围!B:B,以前年度!L715)=1</f>
        <v>0</v>
      </c>
      <c r="AR715" s="4" t="b">
        <f>COUNTIF(成本中心!B:B,以前年度!M715)=1</f>
        <v>0</v>
      </c>
      <c r="AS715" s="4" t="b">
        <f>COUNTIF(成本中心!B:B,以前年度!N715)=1</f>
        <v>0</v>
      </c>
      <c r="AT715" s="4" t="b">
        <f>COUNTIF(资产状态!B:B,Q715)=1</f>
        <v>0</v>
      </c>
      <c r="AU715" s="4" t="b">
        <f>COUNTIF(资产增加、减少方式!B:C,以前年度!R715)=1</f>
        <v>0</v>
      </c>
      <c r="AV715" s="4" t="b">
        <f t="shared" si="118"/>
        <v>1</v>
      </c>
      <c r="AW715" s="4" t="b">
        <f>COUNTIF(折旧码!B:B,以前年度!X715)=1</f>
        <v>0</v>
      </c>
      <c r="AX715" s="5" t="b">
        <f t="shared" si="119"/>
        <v>0</v>
      </c>
      <c r="AY715" s="59" t="e">
        <f>IF(((2015-LEFT(AD715,4))*12+12-MID(AD715,5,2)+1)/(Z715*12+AB715)&gt;1,AF715*(1-VLOOKUP(X715,折旧码!B:D,3,FALSE)),AF715*(1-VLOOKUP(X715,折旧码!B:D,3,FALSE))*((2015-LEFT(AD715,4))*12+12-MID(AD715,5,2)+1)/(Z715*12+AB715))</f>
        <v>#VALUE!</v>
      </c>
      <c r="AZ715" s="60" t="e">
        <f t="shared" si="120"/>
        <v>#VALUE!</v>
      </c>
      <c r="BA715" s="5" t="e">
        <f>IF(((2015-LEFT(AD715,4))*12+12-MID(AD715,5,2)+1)/(Z715*12+AB715)&gt;1,0, AF715*(1-VLOOKUP(X715,折旧码!B:D,3,FALSE))*(12/(Z715*12+AB715)))</f>
        <v>#VALUE!</v>
      </c>
      <c r="BB715" s="2" t="e">
        <f t="shared" si="121"/>
        <v>#VALUE!</v>
      </c>
      <c r="BC715" s="2">
        <f t="shared" si="122"/>
        <v>0</v>
      </c>
      <c r="BD715" s="2" t="e">
        <f t="shared" si="123"/>
        <v>#VALUE!</v>
      </c>
      <c r="BE715" s="4" t="e">
        <f t="shared" si="124"/>
        <v>#VALUE!</v>
      </c>
      <c r="BF715" s="56" t="e">
        <f t="shared" si="125"/>
        <v>#VALUE!</v>
      </c>
      <c r="BG715" s="56" t="e">
        <f>IF(BE715="否",0,AF715*(1-VLOOKUP(X715,折旧码!B:D,3,FALSE))/BC715)</f>
        <v>#VALUE!</v>
      </c>
      <c r="BH715" s="56" t="e">
        <f t="shared" si="126"/>
        <v>#VALUE!</v>
      </c>
      <c r="BI715" s="4" t="e">
        <f>IF(OR(BE715="否",BC715&lt;=BD715),ROUND(AF715-ABS(AG715)-ABS(AI715)-AF715*VLOOKUP(X715,折旧码!B:D,3,FALSE),2)=0,ROUND(AF715-ABS(AG715)-ABS(AI715)-AF715*VLOOKUP(X715,折旧码!B:D,3,FALSE),2)&lt;&gt;0)</f>
        <v>#VALUE!</v>
      </c>
      <c r="BJ715" s="4" t="e">
        <f>ROUND(AF715-ABS(AG715)-ABS(AI715)-AF715*VLOOKUP(X715,折旧码!B:D,3,FALSE),2)</f>
        <v>#N/A</v>
      </c>
    </row>
    <row r="716" spans="1:62" ht="17.25" x14ac:dyDescent="0.35">
      <c r="A716" s="3"/>
      <c r="B716" s="3"/>
      <c r="C716" s="3"/>
      <c r="D716" s="3"/>
      <c r="E716" s="3"/>
      <c r="F716" s="3"/>
      <c r="G716" s="3"/>
      <c r="H716" s="3"/>
      <c r="I716" s="12"/>
      <c r="J716" s="12"/>
      <c r="K716" s="12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12"/>
      <c r="AE716" s="12"/>
      <c r="AF716" s="3"/>
      <c r="AG716" s="3"/>
      <c r="AH716" s="3"/>
      <c r="AI716" s="3"/>
      <c r="AJ716" s="3"/>
      <c r="AK716" s="3"/>
      <c r="AL716" s="3"/>
      <c r="AM716" s="3"/>
      <c r="AN716" s="4" t="b">
        <f>COUNTIF(资产分类!B:B,以前年度!A716)=1</f>
        <v>0</v>
      </c>
      <c r="AO716" s="4" t="b">
        <f>COUNTIF(单位编码!C:C,H716)=1</f>
        <v>0</v>
      </c>
      <c r="AP716" s="4" t="e">
        <f t="shared" si="117"/>
        <v>#VALUE!</v>
      </c>
      <c r="AQ716" s="4" t="b">
        <f>COUNTIF(业务范围!B:B,以前年度!L716)=1</f>
        <v>0</v>
      </c>
      <c r="AR716" s="4" t="b">
        <f>COUNTIF(成本中心!B:B,以前年度!M716)=1</f>
        <v>0</v>
      </c>
      <c r="AS716" s="4" t="b">
        <f>COUNTIF(成本中心!B:B,以前年度!N716)=1</f>
        <v>0</v>
      </c>
      <c r="AT716" s="4" t="b">
        <f>COUNTIF(资产状态!B:B,Q716)=1</f>
        <v>0</v>
      </c>
      <c r="AU716" s="4" t="b">
        <f>COUNTIF(资产增加、减少方式!B:C,以前年度!R716)=1</f>
        <v>0</v>
      </c>
      <c r="AV716" s="4" t="b">
        <f t="shared" si="118"/>
        <v>1</v>
      </c>
      <c r="AW716" s="4" t="b">
        <f>COUNTIF(折旧码!B:B,以前年度!X716)=1</f>
        <v>0</v>
      </c>
      <c r="AX716" s="5" t="b">
        <f t="shared" si="119"/>
        <v>0</v>
      </c>
      <c r="AY716" s="59" t="e">
        <f>IF(((2015-LEFT(AD716,4))*12+12-MID(AD716,5,2)+1)/(Z716*12+AB716)&gt;1,AF716*(1-VLOOKUP(X716,折旧码!B:D,3,FALSE)),AF716*(1-VLOOKUP(X716,折旧码!B:D,3,FALSE))*((2015-LEFT(AD716,4))*12+12-MID(AD716,5,2)+1)/(Z716*12+AB716))</f>
        <v>#VALUE!</v>
      </c>
      <c r="AZ716" s="60" t="e">
        <f t="shared" si="120"/>
        <v>#VALUE!</v>
      </c>
      <c r="BA716" s="5" t="e">
        <f>IF(((2015-LEFT(AD716,4))*12+12-MID(AD716,5,2)+1)/(Z716*12+AB716)&gt;1,0, AF716*(1-VLOOKUP(X716,折旧码!B:D,3,FALSE))*(12/(Z716*12+AB716)))</f>
        <v>#VALUE!</v>
      </c>
      <c r="BB716" s="2" t="e">
        <f t="shared" si="121"/>
        <v>#VALUE!</v>
      </c>
      <c r="BC716" s="2">
        <f t="shared" si="122"/>
        <v>0</v>
      </c>
      <c r="BD716" s="2" t="e">
        <f t="shared" si="123"/>
        <v>#VALUE!</v>
      </c>
      <c r="BE716" s="4" t="e">
        <f t="shared" si="124"/>
        <v>#VALUE!</v>
      </c>
      <c r="BF716" s="56" t="e">
        <f t="shared" si="125"/>
        <v>#VALUE!</v>
      </c>
      <c r="BG716" s="56" t="e">
        <f>IF(BE716="否",0,AF716*(1-VLOOKUP(X716,折旧码!B:D,3,FALSE))/BC716)</f>
        <v>#VALUE!</v>
      </c>
      <c r="BH716" s="56" t="e">
        <f t="shared" si="126"/>
        <v>#VALUE!</v>
      </c>
      <c r="BI716" s="4" t="e">
        <f>IF(OR(BE716="否",BC716&lt;=BD716),ROUND(AF716-ABS(AG716)-ABS(AI716)-AF716*VLOOKUP(X716,折旧码!B:D,3,FALSE),2)=0,ROUND(AF716-ABS(AG716)-ABS(AI716)-AF716*VLOOKUP(X716,折旧码!B:D,3,FALSE),2)&lt;&gt;0)</f>
        <v>#VALUE!</v>
      </c>
      <c r="BJ716" s="4" t="e">
        <f>ROUND(AF716-ABS(AG716)-ABS(AI716)-AF716*VLOOKUP(X716,折旧码!B:D,3,FALSE),2)</f>
        <v>#N/A</v>
      </c>
    </row>
    <row r="717" spans="1:62" ht="17.25" x14ac:dyDescent="0.35">
      <c r="A717" s="3"/>
      <c r="B717" s="3"/>
      <c r="C717" s="3"/>
      <c r="D717" s="3"/>
      <c r="E717" s="3"/>
      <c r="F717" s="3"/>
      <c r="G717" s="3"/>
      <c r="H717" s="3"/>
      <c r="I717" s="12"/>
      <c r="J717" s="12"/>
      <c r="K717" s="12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12"/>
      <c r="AE717" s="12"/>
      <c r="AF717" s="3"/>
      <c r="AG717" s="3"/>
      <c r="AH717" s="3"/>
      <c r="AI717" s="3"/>
      <c r="AJ717" s="3"/>
      <c r="AK717" s="3"/>
      <c r="AL717" s="3"/>
      <c r="AM717" s="3"/>
      <c r="AN717" s="4" t="b">
        <f>COUNTIF(资产分类!B:B,以前年度!A717)=1</f>
        <v>0</v>
      </c>
      <c r="AO717" s="4" t="b">
        <f>COUNTIF(单位编码!C:C,H717)=1</f>
        <v>0</v>
      </c>
      <c r="AP717" s="4" t="e">
        <f t="shared" si="117"/>
        <v>#VALUE!</v>
      </c>
      <c r="AQ717" s="4" t="b">
        <f>COUNTIF(业务范围!B:B,以前年度!L717)=1</f>
        <v>0</v>
      </c>
      <c r="AR717" s="4" t="b">
        <f>COUNTIF(成本中心!B:B,以前年度!M717)=1</f>
        <v>0</v>
      </c>
      <c r="AS717" s="4" t="b">
        <f>COUNTIF(成本中心!B:B,以前年度!N717)=1</f>
        <v>0</v>
      </c>
      <c r="AT717" s="4" t="b">
        <f>COUNTIF(资产状态!B:B,Q717)=1</f>
        <v>0</v>
      </c>
      <c r="AU717" s="4" t="b">
        <f>COUNTIF(资产增加、减少方式!B:C,以前年度!R717)=1</f>
        <v>0</v>
      </c>
      <c r="AV717" s="4" t="b">
        <f t="shared" si="118"/>
        <v>1</v>
      </c>
      <c r="AW717" s="4" t="b">
        <f>COUNTIF(折旧码!B:B,以前年度!X717)=1</f>
        <v>0</v>
      </c>
      <c r="AX717" s="5" t="b">
        <f t="shared" si="119"/>
        <v>0</v>
      </c>
      <c r="AY717" s="59" t="e">
        <f>IF(((2015-LEFT(AD717,4))*12+12-MID(AD717,5,2)+1)/(Z717*12+AB717)&gt;1,AF717*(1-VLOOKUP(X717,折旧码!B:D,3,FALSE)),AF717*(1-VLOOKUP(X717,折旧码!B:D,3,FALSE))*((2015-LEFT(AD717,4))*12+12-MID(AD717,5,2)+1)/(Z717*12+AB717))</f>
        <v>#VALUE!</v>
      </c>
      <c r="AZ717" s="60" t="e">
        <f t="shared" si="120"/>
        <v>#VALUE!</v>
      </c>
      <c r="BA717" s="5" t="e">
        <f>IF(((2015-LEFT(AD717,4))*12+12-MID(AD717,5,2)+1)/(Z717*12+AB717)&gt;1,0, AF717*(1-VLOOKUP(X717,折旧码!B:D,3,FALSE))*(12/(Z717*12+AB717)))</f>
        <v>#VALUE!</v>
      </c>
      <c r="BB717" s="2" t="e">
        <f t="shared" si="121"/>
        <v>#VALUE!</v>
      </c>
      <c r="BC717" s="2">
        <f t="shared" si="122"/>
        <v>0</v>
      </c>
      <c r="BD717" s="2" t="e">
        <f t="shared" si="123"/>
        <v>#VALUE!</v>
      </c>
      <c r="BE717" s="4" t="e">
        <f t="shared" si="124"/>
        <v>#VALUE!</v>
      </c>
      <c r="BF717" s="56" t="e">
        <f t="shared" si="125"/>
        <v>#VALUE!</v>
      </c>
      <c r="BG717" s="56" t="e">
        <f>IF(BE717="否",0,AF717*(1-VLOOKUP(X717,折旧码!B:D,3,FALSE))/BC717)</f>
        <v>#VALUE!</v>
      </c>
      <c r="BH717" s="56" t="e">
        <f t="shared" si="126"/>
        <v>#VALUE!</v>
      </c>
      <c r="BI717" s="4" t="e">
        <f>IF(OR(BE717="否",BC717&lt;=BD717),ROUND(AF717-ABS(AG717)-ABS(AI717)-AF717*VLOOKUP(X717,折旧码!B:D,3,FALSE),2)=0,ROUND(AF717-ABS(AG717)-ABS(AI717)-AF717*VLOOKUP(X717,折旧码!B:D,3,FALSE),2)&lt;&gt;0)</f>
        <v>#VALUE!</v>
      </c>
      <c r="BJ717" s="4" t="e">
        <f>ROUND(AF717-ABS(AG717)-ABS(AI717)-AF717*VLOOKUP(X717,折旧码!B:D,3,FALSE),2)</f>
        <v>#N/A</v>
      </c>
    </row>
    <row r="718" spans="1:62" ht="17.25" x14ac:dyDescent="0.35">
      <c r="A718" s="3"/>
      <c r="B718" s="3"/>
      <c r="C718" s="3"/>
      <c r="D718" s="3"/>
      <c r="E718" s="3"/>
      <c r="F718" s="3"/>
      <c r="G718" s="3"/>
      <c r="H718" s="3"/>
      <c r="I718" s="12"/>
      <c r="J718" s="12"/>
      <c r="K718" s="12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12"/>
      <c r="AE718" s="12"/>
      <c r="AF718" s="3"/>
      <c r="AG718" s="3"/>
      <c r="AH718" s="3"/>
      <c r="AI718" s="3"/>
      <c r="AJ718" s="3"/>
      <c r="AK718" s="3"/>
      <c r="AL718" s="3"/>
      <c r="AM718" s="3"/>
      <c r="AN718" s="4" t="b">
        <f>COUNTIF(资产分类!B:B,以前年度!A718)=1</f>
        <v>0</v>
      </c>
      <c r="AO718" s="4" t="b">
        <f>COUNTIF(单位编码!C:C,H718)=1</f>
        <v>0</v>
      </c>
      <c r="AP718" s="4" t="e">
        <f t="shared" si="117"/>
        <v>#VALUE!</v>
      </c>
      <c r="AQ718" s="4" t="b">
        <f>COUNTIF(业务范围!B:B,以前年度!L718)=1</f>
        <v>0</v>
      </c>
      <c r="AR718" s="4" t="b">
        <f>COUNTIF(成本中心!B:B,以前年度!M718)=1</f>
        <v>0</v>
      </c>
      <c r="AS718" s="4" t="b">
        <f>COUNTIF(成本中心!B:B,以前年度!N718)=1</f>
        <v>0</v>
      </c>
      <c r="AT718" s="4" t="b">
        <f>COUNTIF(资产状态!B:B,Q718)=1</f>
        <v>0</v>
      </c>
      <c r="AU718" s="4" t="b">
        <f>COUNTIF(资产增加、减少方式!B:C,以前年度!R718)=1</f>
        <v>0</v>
      </c>
      <c r="AV718" s="4" t="b">
        <f t="shared" si="118"/>
        <v>1</v>
      </c>
      <c r="AW718" s="4" t="b">
        <f>COUNTIF(折旧码!B:B,以前年度!X718)=1</f>
        <v>0</v>
      </c>
      <c r="AX718" s="5" t="b">
        <f t="shared" si="119"/>
        <v>0</v>
      </c>
      <c r="AY718" s="59" t="e">
        <f>IF(((2015-LEFT(AD718,4))*12+12-MID(AD718,5,2)+1)/(Z718*12+AB718)&gt;1,AF718*(1-VLOOKUP(X718,折旧码!B:D,3,FALSE)),AF718*(1-VLOOKUP(X718,折旧码!B:D,3,FALSE))*((2015-LEFT(AD718,4))*12+12-MID(AD718,5,2)+1)/(Z718*12+AB718))</f>
        <v>#VALUE!</v>
      </c>
      <c r="AZ718" s="60" t="e">
        <f t="shared" si="120"/>
        <v>#VALUE!</v>
      </c>
      <c r="BA718" s="5" t="e">
        <f>IF(((2015-LEFT(AD718,4))*12+12-MID(AD718,5,2)+1)/(Z718*12+AB718)&gt;1,0, AF718*(1-VLOOKUP(X718,折旧码!B:D,3,FALSE))*(12/(Z718*12+AB718)))</f>
        <v>#VALUE!</v>
      </c>
      <c r="BB718" s="2" t="e">
        <f t="shared" si="121"/>
        <v>#VALUE!</v>
      </c>
      <c r="BC718" s="2">
        <f t="shared" si="122"/>
        <v>0</v>
      </c>
      <c r="BD718" s="2" t="e">
        <f t="shared" si="123"/>
        <v>#VALUE!</v>
      </c>
      <c r="BE718" s="4" t="e">
        <f t="shared" si="124"/>
        <v>#VALUE!</v>
      </c>
      <c r="BF718" s="56" t="e">
        <f t="shared" si="125"/>
        <v>#VALUE!</v>
      </c>
      <c r="BG718" s="56" t="e">
        <f>IF(BE718="否",0,AF718*(1-VLOOKUP(X718,折旧码!B:D,3,FALSE))/BC718)</f>
        <v>#VALUE!</v>
      </c>
      <c r="BH718" s="56" t="e">
        <f t="shared" si="126"/>
        <v>#VALUE!</v>
      </c>
      <c r="BI718" s="4" t="e">
        <f>IF(OR(BE718="否",BC718&lt;=BD718),ROUND(AF718-ABS(AG718)-ABS(AI718)-AF718*VLOOKUP(X718,折旧码!B:D,3,FALSE),2)=0,ROUND(AF718-ABS(AG718)-ABS(AI718)-AF718*VLOOKUP(X718,折旧码!B:D,3,FALSE),2)&lt;&gt;0)</f>
        <v>#VALUE!</v>
      </c>
      <c r="BJ718" s="4" t="e">
        <f>ROUND(AF718-ABS(AG718)-ABS(AI718)-AF718*VLOOKUP(X718,折旧码!B:D,3,FALSE),2)</f>
        <v>#N/A</v>
      </c>
    </row>
    <row r="719" spans="1:62" ht="17.25" x14ac:dyDescent="0.35">
      <c r="A719" s="3"/>
      <c r="B719" s="3"/>
      <c r="C719" s="3"/>
      <c r="D719" s="3"/>
      <c r="E719" s="3"/>
      <c r="F719" s="3"/>
      <c r="G719" s="3"/>
      <c r="H719" s="3"/>
      <c r="I719" s="12"/>
      <c r="J719" s="12"/>
      <c r="K719" s="12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12"/>
      <c r="AE719" s="12"/>
      <c r="AF719" s="3"/>
      <c r="AG719" s="3"/>
      <c r="AH719" s="3"/>
      <c r="AI719" s="3"/>
      <c r="AJ719" s="3"/>
      <c r="AK719" s="3"/>
      <c r="AL719" s="3"/>
      <c r="AM719" s="3"/>
      <c r="AN719" s="4" t="b">
        <f>COUNTIF(资产分类!B:B,以前年度!A719)=1</f>
        <v>0</v>
      </c>
      <c r="AO719" s="4" t="b">
        <f>COUNTIF(单位编码!C:C,H719)=1</f>
        <v>0</v>
      </c>
      <c r="AP719" s="4" t="e">
        <f t="shared" si="117"/>
        <v>#VALUE!</v>
      </c>
      <c r="AQ719" s="4" t="b">
        <f>COUNTIF(业务范围!B:B,以前年度!L719)=1</f>
        <v>0</v>
      </c>
      <c r="AR719" s="4" t="b">
        <f>COUNTIF(成本中心!B:B,以前年度!M719)=1</f>
        <v>0</v>
      </c>
      <c r="AS719" s="4" t="b">
        <f>COUNTIF(成本中心!B:B,以前年度!N719)=1</f>
        <v>0</v>
      </c>
      <c r="AT719" s="4" t="b">
        <f>COUNTIF(资产状态!B:B,Q719)=1</f>
        <v>0</v>
      </c>
      <c r="AU719" s="4" t="b">
        <f>COUNTIF(资产增加、减少方式!B:C,以前年度!R719)=1</f>
        <v>0</v>
      </c>
      <c r="AV719" s="4" t="b">
        <f t="shared" si="118"/>
        <v>1</v>
      </c>
      <c r="AW719" s="4" t="b">
        <f>COUNTIF(折旧码!B:B,以前年度!X719)=1</f>
        <v>0</v>
      </c>
      <c r="AX719" s="5" t="b">
        <f t="shared" si="119"/>
        <v>0</v>
      </c>
      <c r="AY719" s="59" t="e">
        <f>IF(((2015-LEFT(AD719,4))*12+12-MID(AD719,5,2)+1)/(Z719*12+AB719)&gt;1,AF719*(1-VLOOKUP(X719,折旧码!B:D,3,FALSE)),AF719*(1-VLOOKUP(X719,折旧码!B:D,3,FALSE))*((2015-LEFT(AD719,4))*12+12-MID(AD719,5,2)+1)/(Z719*12+AB719))</f>
        <v>#VALUE!</v>
      </c>
      <c r="AZ719" s="60" t="e">
        <f t="shared" si="120"/>
        <v>#VALUE!</v>
      </c>
      <c r="BA719" s="5" t="e">
        <f>IF(((2015-LEFT(AD719,4))*12+12-MID(AD719,5,2)+1)/(Z719*12+AB719)&gt;1,0, AF719*(1-VLOOKUP(X719,折旧码!B:D,3,FALSE))*(12/(Z719*12+AB719)))</f>
        <v>#VALUE!</v>
      </c>
      <c r="BB719" s="2" t="e">
        <f t="shared" si="121"/>
        <v>#VALUE!</v>
      </c>
      <c r="BC719" s="2">
        <f t="shared" si="122"/>
        <v>0</v>
      </c>
      <c r="BD719" s="2" t="e">
        <f t="shared" si="123"/>
        <v>#VALUE!</v>
      </c>
      <c r="BE719" s="4" t="e">
        <f t="shared" si="124"/>
        <v>#VALUE!</v>
      </c>
      <c r="BF719" s="56" t="e">
        <f t="shared" si="125"/>
        <v>#VALUE!</v>
      </c>
      <c r="BG719" s="56" t="e">
        <f>IF(BE719="否",0,AF719*(1-VLOOKUP(X719,折旧码!B:D,3,FALSE))/BC719)</f>
        <v>#VALUE!</v>
      </c>
      <c r="BH719" s="56" t="e">
        <f t="shared" si="126"/>
        <v>#VALUE!</v>
      </c>
      <c r="BI719" s="4" t="e">
        <f>IF(OR(BE719="否",BC719&lt;=BD719),ROUND(AF719-ABS(AG719)-ABS(AI719)-AF719*VLOOKUP(X719,折旧码!B:D,3,FALSE),2)=0,ROUND(AF719-ABS(AG719)-ABS(AI719)-AF719*VLOOKUP(X719,折旧码!B:D,3,FALSE),2)&lt;&gt;0)</f>
        <v>#VALUE!</v>
      </c>
      <c r="BJ719" s="4" t="e">
        <f>ROUND(AF719-ABS(AG719)-ABS(AI719)-AF719*VLOOKUP(X719,折旧码!B:D,3,FALSE),2)</f>
        <v>#N/A</v>
      </c>
    </row>
    <row r="720" spans="1:62" ht="17.25" x14ac:dyDescent="0.35">
      <c r="A720" s="3"/>
      <c r="B720" s="3"/>
      <c r="C720" s="3"/>
      <c r="D720" s="3"/>
      <c r="E720" s="3"/>
      <c r="F720" s="3"/>
      <c r="G720" s="3"/>
      <c r="H720" s="3"/>
      <c r="I720" s="12"/>
      <c r="J720" s="12"/>
      <c r="K720" s="12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12"/>
      <c r="AE720" s="12"/>
      <c r="AF720" s="3"/>
      <c r="AG720" s="3"/>
      <c r="AH720" s="3"/>
      <c r="AI720" s="3"/>
      <c r="AJ720" s="3"/>
      <c r="AK720" s="3"/>
      <c r="AL720" s="3"/>
      <c r="AM720" s="3"/>
      <c r="AN720" s="4" t="b">
        <f>COUNTIF(资产分类!B:B,以前年度!A720)=1</f>
        <v>0</v>
      </c>
      <c r="AO720" s="4" t="b">
        <f>COUNTIF(单位编码!C:C,H720)=1</f>
        <v>0</v>
      </c>
      <c r="AP720" s="4" t="e">
        <f t="shared" si="117"/>
        <v>#VALUE!</v>
      </c>
      <c r="AQ720" s="4" t="b">
        <f>COUNTIF(业务范围!B:B,以前年度!L720)=1</f>
        <v>0</v>
      </c>
      <c r="AR720" s="4" t="b">
        <f>COUNTIF(成本中心!B:B,以前年度!M720)=1</f>
        <v>0</v>
      </c>
      <c r="AS720" s="4" t="b">
        <f>COUNTIF(成本中心!B:B,以前年度!N720)=1</f>
        <v>0</v>
      </c>
      <c r="AT720" s="4" t="b">
        <f>COUNTIF(资产状态!B:B,Q720)=1</f>
        <v>0</v>
      </c>
      <c r="AU720" s="4" t="b">
        <f>COUNTIF(资产增加、减少方式!B:C,以前年度!R720)=1</f>
        <v>0</v>
      </c>
      <c r="AV720" s="4" t="b">
        <f t="shared" si="118"/>
        <v>1</v>
      </c>
      <c r="AW720" s="4" t="b">
        <f>COUNTIF(折旧码!B:B,以前年度!X720)=1</f>
        <v>0</v>
      </c>
      <c r="AX720" s="5" t="b">
        <f t="shared" si="119"/>
        <v>0</v>
      </c>
      <c r="AY720" s="59" t="e">
        <f>IF(((2015-LEFT(AD720,4))*12+12-MID(AD720,5,2)+1)/(Z720*12+AB720)&gt;1,AF720*(1-VLOOKUP(X720,折旧码!B:D,3,FALSE)),AF720*(1-VLOOKUP(X720,折旧码!B:D,3,FALSE))*((2015-LEFT(AD720,4))*12+12-MID(AD720,5,2)+1)/(Z720*12+AB720))</f>
        <v>#VALUE!</v>
      </c>
      <c r="AZ720" s="60" t="e">
        <f t="shared" si="120"/>
        <v>#VALUE!</v>
      </c>
      <c r="BA720" s="5" t="e">
        <f>IF(((2015-LEFT(AD720,4))*12+12-MID(AD720,5,2)+1)/(Z720*12+AB720)&gt;1,0, AF720*(1-VLOOKUP(X720,折旧码!B:D,3,FALSE))*(12/(Z720*12+AB720)))</f>
        <v>#VALUE!</v>
      </c>
      <c r="BB720" s="2" t="e">
        <f t="shared" si="121"/>
        <v>#VALUE!</v>
      </c>
      <c r="BC720" s="2">
        <f t="shared" si="122"/>
        <v>0</v>
      </c>
      <c r="BD720" s="2" t="e">
        <f t="shared" si="123"/>
        <v>#VALUE!</v>
      </c>
      <c r="BE720" s="4" t="e">
        <f t="shared" si="124"/>
        <v>#VALUE!</v>
      </c>
      <c r="BF720" s="56" t="e">
        <f t="shared" si="125"/>
        <v>#VALUE!</v>
      </c>
      <c r="BG720" s="56" t="e">
        <f>IF(BE720="否",0,AF720*(1-VLOOKUP(X720,折旧码!B:D,3,FALSE))/BC720)</f>
        <v>#VALUE!</v>
      </c>
      <c r="BH720" s="56" t="e">
        <f t="shared" si="126"/>
        <v>#VALUE!</v>
      </c>
      <c r="BI720" s="4" t="e">
        <f>IF(OR(BE720="否",BC720&lt;=BD720),ROUND(AF720-ABS(AG720)-ABS(AI720)-AF720*VLOOKUP(X720,折旧码!B:D,3,FALSE),2)=0,ROUND(AF720-ABS(AG720)-ABS(AI720)-AF720*VLOOKUP(X720,折旧码!B:D,3,FALSE),2)&lt;&gt;0)</f>
        <v>#VALUE!</v>
      </c>
      <c r="BJ720" s="4" t="e">
        <f>ROUND(AF720-ABS(AG720)-ABS(AI720)-AF720*VLOOKUP(X720,折旧码!B:D,3,FALSE),2)</f>
        <v>#N/A</v>
      </c>
    </row>
    <row r="721" spans="1:62" ht="17.25" x14ac:dyDescent="0.35">
      <c r="A721" s="3"/>
      <c r="B721" s="3"/>
      <c r="C721" s="3"/>
      <c r="D721" s="3"/>
      <c r="E721" s="3"/>
      <c r="F721" s="3"/>
      <c r="G721" s="3"/>
      <c r="H721" s="3"/>
      <c r="I721" s="12"/>
      <c r="J721" s="12"/>
      <c r="K721" s="12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12"/>
      <c r="AE721" s="12"/>
      <c r="AF721" s="3"/>
      <c r="AG721" s="3"/>
      <c r="AH721" s="3"/>
      <c r="AI721" s="3"/>
      <c r="AJ721" s="3"/>
      <c r="AK721" s="3"/>
      <c r="AL721" s="3"/>
      <c r="AM721" s="3"/>
      <c r="AN721" s="4" t="b">
        <f>COUNTIF(资产分类!B:B,以前年度!A721)=1</f>
        <v>0</v>
      </c>
      <c r="AO721" s="4" t="b">
        <f>COUNTIF(单位编码!C:C,H721)=1</f>
        <v>0</v>
      </c>
      <c r="AP721" s="4" t="e">
        <f t="shared" si="117"/>
        <v>#VALUE!</v>
      </c>
      <c r="AQ721" s="4" t="b">
        <f>COUNTIF(业务范围!B:B,以前年度!L721)=1</f>
        <v>0</v>
      </c>
      <c r="AR721" s="4" t="b">
        <f>COUNTIF(成本中心!B:B,以前年度!M721)=1</f>
        <v>0</v>
      </c>
      <c r="AS721" s="4" t="b">
        <f>COUNTIF(成本中心!B:B,以前年度!N721)=1</f>
        <v>0</v>
      </c>
      <c r="AT721" s="4" t="b">
        <f>COUNTIF(资产状态!B:B,Q721)=1</f>
        <v>0</v>
      </c>
      <c r="AU721" s="4" t="b">
        <f>COUNTIF(资产增加、减少方式!B:C,以前年度!R721)=1</f>
        <v>0</v>
      </c>
      <c r="AV721" s="4" t="b">
        <f t="shared" si="118"/>
        <v>1</v>
      </c>
      <c r="AW721" s="4" t="b">
        <f>COUNTIF(折旧码!B:B,以前年度!X721)=1</f>
        <v>0</v>
      </c>
      <c r="AX721" s="5" t="b">
        <f t="shared" si="119"/>
        <v>0</v>
      </c>
      <c r="AY721" s="59" t="e">
        <f>IF(((2015-LEFT(AD721,4))*12+12-MID(AD721,5,2)+1)/(Z721*12+AB721)&gt;1,AF721*(1-VLOOKUP(X721,折旧码!B:D,3,FALSE)),AF721*(1-VLOOKUP(X721,折旧码!B:D,3,FALSE))*((2015-LEFT(AD721,4))*12+12-MID(AD721,5,2)+1)/(Z721*12+AB721))</f>
        <v>#VALUE!</v>
      </c>
      <c r="AZ721" s="60" t="e">
        <f t="shared" si="120"/>
        <v>#VALUE!</v>
      </c>
      <c r="BA721" s="5" t="e">
        <f>IF(((2015-LEFT(AD721,4))*12+12-MID(AD721,5,2)+1)/(Z721*12+AB721)&gt;1,0, AF721*(1-VLOOKUP(X721,折旧码!B:D,3,FALSE))*(12/(Z721*12+AB721)))</f>
        <v>#VALUE!</v>
      </c>
      <c r="BB721" s="2" t="e">
        <f t="shared" si="121"/>
        <v>#VALUE!</v>
      </c>
      <c r="BC721" s="2">
        <f t="shared" si="122"/>
        <v>0</v>
      </c>
      <c r="BD721" s="2" t="e">
        <f t="shared" si="123"/>
        <v>#VALUE!</v>
      </c>
      <c r="BE721" s="4" t="e">
        <f t="shared" si="124"/>
        <v>#VALUE!</v>
      </c>
      <c r="BF721" s="56" t="e">
        <f t="shared" si="125"/>
        <v>#VALUE!</v>
      </c>
      <c r="BG721" s="56" t="e">
        <f>IF(BE721="否",0,AF721*(1-VLOOKUP(X721,折旧码!B:D,3,FALSE))/BC721)</f>
        <v>#VALUE!</v>
      </c>
      <c r="BH721" s="56" t="e">
        <f t="shared" si="126"/>
        <v>#VALUE!</v>
      </c>
      <c r="BI721" s="4" t="e">
        <f>IF(OR(BE721="否",BC721&lt;=BD721),ROUND(AF721-ABS(AG721)-ABS(AI721)-AF721*VLOOKUP(X721,折旧码!B:D,3,FALSE),2)=0,ROUND(AF721-ABS(AG721)-ABS(AI721)-AF721*VLOOKUP(X721,折旧码!B:D,3,FALSE),2)&lt;&gt;0)</f>
        <v>#VALUE!</v>
      </c>
      <c r="BJ721" s="4" t="e">
        <f>ROUND(AF721-ABS(AG721)-ABS(AI721)-AF721*VLOOKUP(X721,折旧码!B:D,3,FALSE),2)</f>
        <v>#N/A</v>
      </c>
    </row>
    <row r="722" spans="1:62" ht="17.25" x14ac:dyDescent="0.35">
      <c r="A722" s="3"/>
      <c r="B722" s="3"/>
      <c r="C722" s="3"/>
      <c r="D722" s="3"/>
      <c r="E722" s="3"/>
      <c r="F722" s="3"/>
      <c r="G722" s="3"/>
      <c r="H722" s="3"/>
      <c r="I722" s="12"/>
      <c r="J722" s="12"/>
      <c r="K722" s="12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12"/>
      <c r="AE722" s="12"/>
      <c r="AF722" s="3"/>
      <c r="AG722" s="3"/>
      <c r="AH722" s="3"/>
      <c r="AI722" s="3"/>
      <c r="AJ722" s="3"/>
      <c r="AK722" s="3"/>
      <c r="AL722" s="3"/>
      <c r="AM722" s="3"/>
      <c r="AN722" s="4" t="b">
        <f>COUNTIF(资产分类!B:B,以前年度!A722)=1</f>
        <v>0</v>
      </c>
      <c r="AO722" s="4" t="b">
        <f>COUNTIF(单位编码!C:C,H722)=1</f>
        <v>0</v>
      </c>
      <c r="AP722" s="4" t="e">
        <f t="shared" si="117"/>
        <v>#VALUE!</v>
      </c>
      <c r="AQ722" s="4" t="b">
        <f>COUNTIF(业务范围!B:B,以前年度!L722)=1</f>
        <v>0</v>
      </c>
      <c r="AR722" s="4" t="b">
        <f>COUNTIF(成本中心!B:B,以前年度!M722)=1</f>
        <v>0</v>
      </c>
      <c r="AS722" s="4" t="b">
        <f>COUNTIF(成本中心!B:B,以前年度!N722)=1</f>
        <v>0</v>
      </c>
      <c r="AT722" s="4" t="b">
        <f>COUNTIF(资产状态!B:B,Q722)=1</f>
        <v>0</v>
      </c>
      <c r="AU722" s="4" t="b">
        <f>COUNTIF(资产增加、减少方式!B:C,以前年度!R722)=1</f>
        <v>0</v>
      </c>
      <c r="AV722" s="4" t="b">
        <f t="shared" si="118"/>
        <v>1</v>
      </c>
      <c r="AW722" s="4" t="b">
        <f>COUNTIF(折旧码!B:B,以前年度!X722)=1</f>
        <v>0</v>
      </c>
      <c r="AX722" s="5" t="b">
        <f t="shared" si="119"/>
        <v>0</v>
      </c>
      <c r="AY722" s="59" t="e">
        <f>IF(((2015-LEFT(AD722,4))*12+12-MID(AD722,5,2)+1)/(Z722*12+AB722)&gt;1,AF722*(1-VLOOKUP(X722,折旧码!B:D,3,FALSE)),AF722*(1-VLOOKUP(X722,折旧码!B:D,3,FALSE))*((2015-LEFT(AD722,4))*12+12-MID(AD722,5,2)+1)/(Z722*12+AB722))</f>
        <v>#VALUE!</v>
      </c>
      <c r="AZ722" s="60" t="e">
        <f t="shared" si="120"/>
        <v>#VALUE!</v>
      </c>
      <c r="BA722" s="5" t="e">
        <f>IF(((2015-LEFT(AD722,4))*12+12-MID(AD722,5,2)+1)/(Z722*12+AB722)&gt;1,0, AF722*(1-VLOOKUP(X722,折旧码!B:D,3,FALSE))*(12/(Z722*12+AB722)))</f>
        <v>#VALUE!</v>
      </c>
      <c r="BB722" s="2" t="e">
        <f t="shared" si="121"/>
        <v>#VALUE!</v>
      </c>
      <c r="BC722" s="2">
        <f t="shared" si="122"/>
        <v>0</v>
      </c>
      <c r="BD722" s="2" t="e">
        <f t="shared" si="123"/>
        <v>#VALUE!</v>
      </c>
      <c r="BE722" s="4" t="e">
        <f t="shared" si="124"/>
        <v>#VALUE!</v>
      </c>
      <c r="BF722" s="56" t="e">
        <f t="shared" si="125"/>
        <v>#VALUE!</v>
      </c>
      <c r="BG722" s="56" t="e">
        <f>IF(BE722="否",0,AF722*(1-VLOOKUP(X722,折旧码!B:D,3,FALSE))/BC722)</f>
        <v>#VALUE!</v>
      </c>
      <c r="BH722" s="56" t="e">
        <f t="shared" si="126"/>
        <v>#VALUE!</v>
      </c>
      <c r="BI722" s="4" t="e">
        <f>IF(OR(BE722="否",BC722&lt;=BD722),ROUND(AF722-ABS(AG722)-ABS(AI722)-AF722*VLOOKUP(X722,折旧码!B:D,3,FALSE),2)=0,ROUND(AF722-ABS(AG722)-ABS(AI722)-AF722*VLOOKUP(X722,折旧码!B:D,3,FALSE),2)&lt;&gt;0)</f>
        <v>#VALUE!</v>
      </c>
      <c r="BJ722" s="4" t="e">
        <f>ROUND(AF722-ABS(AG722)-ABS(AI722)-AF722*VLOOKUP(X722,折旧码!B:D,3,FALSE),2)</f>
        <v>#N/A</v>
      </c>
    </row>
    <row r="723" spans="1:62" ht="17.25" x14ac:dyDescent="0.35">
      <c r="A723" s="3"/>
      <c r="B723" s="3"/>
      <c r="C723" s="3"/>
      <c r="D723" s="3"/>
      <c r="E723" s="3"/>
      <c r="F723" s="3"/>
      <c r="G723" s="3"/>
      <c r="H723" s="3"/>
      <c r="I723" s="12"/>
      <c r="J723" s="12"/>
      <c r="K723" s="12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12"/>
      <c r="AE723" s="12"/>
      <c r="AF723" s="3"/>
      <c r="AG723" s="3"/>
      <c r="AH723" s="3"/>
      <c r="AI723" s="3"/>
      <c r="AJ723" s="3"/>
      <c r="AK723" s="3"/>
      <c r="AL723" s="3"/>
      <c r="AM723" s="3"/>
      <c r="AN723" s="4" t="b">
        <f>COUNTIF(资产分类!B:B,以前年度!A723)=1</f>
        <v>0</v>
      </c>
      <c r="AO723" s="4" t="b">
        <f>COUNTIF(单位编码!C:C,H723)=1</f>
        <v>0</v>
      </c>
      <c r="AP723" s="4" t="e">
        <f t="shared" si="117"/>
        <v>#VALUE!</v>
      </c>
      <c r="AQ723" s="4" t="b">
        <f>COUNTIF(业务范围!B:B,以前年度!L723)=1</f>
        <v>0</v>
      </c>
      <c r="AR723" s="4" t="b">
        <f>COUNTIF(成本中心!B:B,以前年度!M723)=1</f>
        <v>0</v>
      </c>
      <c r="AS723" s="4" t="b">
        <f>COUNTIF(成本中心!B:B,以前年度!N723)=1</f>
        <v>0</v>
      </c>
      <c r="AT723" s="4" t="b">
        <f>COUNTIF(资产状态!B:B,Q723)=1</f>
        <v>0</v>
      </c>
      <c r="AU723" s="4" t="b">
        <f>COUNTIF(资产增加、减少方式!B:C,以前年度!R723)=1</f>
        <v>0</v>
      </c>
      <c r="AV723" s="4" t="b">
        <f t="shared" si="118"/>
        <v>1</v>
      </c>
      <c r="AW723" s="4" t="b">
        <f>COUNTIF(折旧码!B:B,以前年度!X723)=1</f>
        <v>0</v>
      </c>
      <c r="AX723" s="5" t="b">
        <f t="shared" si="119"/>
        <v>0</v>
      </c>
      <c r="AY723" s="59" t="e">
        <f>IF(((2015-LEFT(AD723,4))*12+12-MID(AD723,5,2)+1)/(Z723*12+AB723)&gt;1,AF723*(1-VLOOKUP(X723,折旧码!B:D,3,FALSE)),AF723*(1-VLOOKUP(X723,折旧码!B:D,3,FALSE))*((2015-LEFT(AD723,4))*12+12-MID(AD723,5,2)+1)/(Z723*12+AB723))</f>
        <v>#VALUE!</v>
      </c>
      <c r="AZ723" s="60" t="e">
        <f t="shared" si="120"/>
        <v>#VALUE!</v>
      </c>
      <c r="BA723" s="5" t="e">
        <f>IF(((2015-LEFT(AD723,4))*12+12-MID(AD723,5,2)+1)/(Z723*12+AB723)&gt;1,0, AF723*(1-VLOOKUP(X723,折旧码!B:D,3,FALSE))*(12/(Z723*12+AB723)))</f>
        <v>#VALUE!</v>
      </c>
      <c r="BB723" s="2" t="e">
        <f t="shared" si="121"/>
        <v>#VALUE!</v>
      </c>
      <c r="BC723" s="2">
        <f t="shared" si="122"/>
        <v>0</v>
      </c>
      <c r="BD723" s="2" t="e">
        <f t="shared" si="123"/>
        <v>#VALUE!</v>
      </c>
      <c r="BE723" s="4" t="e">
        <f t="shared" si="124"/>
        <v>#VALUE!</v>
      </c>
      <c r="BF723" s="56" t="e">
        <f t="shared" si="125"/>
        <v>#VALUE!</v>
      </c>
      <c r="BG723" s="56" t="e">
        <f>IF(BE723="否",0,AF723*(1-VLOOKUP(X723,折旧码!B:D,3,FALSE))/BC723)</f>
        <v>#VALUE!</v>
      </c>
      <c r="BH723" s="56" t="e">
        <f t="shared" si="126"/>
        <v>#VALUE!</v>
      </c>
      <c r="BI723" s="4" t="e">
        <f>IF(OR(BE723="否",BC723&lt;=BD723),ROUND(AF723-ABS(AG723)-ABS(AI723)-AF723*VLOOKUP(X723,折旧码!B:D,3,FALSE),2)=0,ROUND(AF723-ABS(AG723)-ABS(AI723)-AF723*VLOOKUP(X723,折旧码!B:D,3,FALSE),2)&lt;&gt;0)</f>
        <v>#VALUE!</v>
      </c>
      <c r="BJ723" s="4" t="e">
        <f>ROUND(AF723-ABS(AG723)-ABS(AI723)-AF723*VLOOKUP(X723,折旧码!B:D,3,FALSE),2)</f>
        <v>#N/A</v>
      </c>
    </row>
    <row r="724" spans="1:62" ht="17.25" x14ac:dyDescent="0.35">
      <c r="A724" s="3"/>
      <c r="B724" s="3"/>
      <c r="C724" s="3"/>
      <c r="D724" s="3"/>
      <c r="E724" s="3"/>
      <c r="F724" s="3"/>
      <c r="G724" s="3"/>
      <c r="H724" s="3"/>
      <c r="I724" s="12"/>
      <c r="J724" s="12"/>
      <c r="K724" s="12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12"/>
      <c r="AE724" s="12"/>
      <c r="AF724" s="3"/>
      <c r="AG724" s="3"/>
      <c r="AH724" s="3"/>
      <c r="AI724" s="3"/>
      <c r="AJ724" s="3"/>
      <c r="AK724" s="3"/>
      <c r="AL724" s="3"/>
      <c r="AM724" s="3"/>
      <c r="AN724" s="4" t="b">
        <f>COUNTIF(资产分类!B:B,以前年度!A724)=1</f>
        <v>0</v>
      </c>
      <c r="AO724" s="4" t="b">
        <f>COUNTIF(单位编码!C:C,H724)=1</f>
        <v>0</v>
      </c>
      <c r="AP724" s="4" t="e">
        <f t="shared" si="117"/>
        <v>#VALUE!</v>
      </c>
      <c r="AQ724" s="4" t="b">
        <f>COUNTIF(业务范围!B:B,以前年度!L724)=1</f>
        <v>0</v>
      </c>
      <c r="AR724" s="4" t="b">
        <f>COUNTIF(成本中心!B:B,以前年度!M724)=1</f>
        <v>0</v>
      </c>
      <c r="AS724" s="4" t="b">
        <f>COUNTIF(成本中心!B:B,以前年度!N724)=1</f>
        <v>0</v>
      </c>
      <c r="AT724" s="4" t="b">
        <f>COUNTIF(资产状态!B:B,Q724)=1</f>
        <v>0</v>
      </c>
      <c r="AU724" s="4" t="b">
        <f>COUNTIF(资产增加、减少方式!B:C,以前年度!R724)=1</f>
        <v>0</v>
      </c>
      <c r="AV724" s="4" t="b">
        <f t="shared" si="118"/>
        <v>1</v>
      </c>
      <c r="AW724" s="4" t="b">
        <f>COUNTIF(折旧码!B:B,以前年度!X724)=1</f>
        <v>0</v>
      </c>
      <c r="AX724" s="5" t="b">
        <f t="shared" si="119"/>
        <v>0</v>
      </c>
      <c r="AY724" s="59" t="e">
        <f>IF(((2015-LEFT(AD724,4))*12+12-MID(AD724,5,2)+1)/(Z724*12+AB724)&gt;1,AF724*(1-VLOOKUP(X724,折旧码!B:D,3,FALSE)),AF724*(1-VLOOKUP(X724,折旧码!B:D,3,FALSE))*((2015-LEFT(AD724,4))*12+12-MID(AD724,5,2)+1)/(Z724*12+AB724))</f>
        <v>#VALUE!</v>
      </c>
      <c r="AZ724" s="60" t="e">
        <f t="shared" si="120"/>
        <v>#VALUE!</v>
      </c>
      <c r="BA724" s="5" t="e">
        <f>IF(((2015-LEFT(AD724,4))*12+12-MID(AD724,5,2)+1)/(Z724*12+AB724)&gt;1,0, AF724*(1-VLOOKUP(X724,折旧码!B:D,3,FALSE))*(12/(Z724*12+AB724)))</f>
        <v>#VALUE!</v>
      </c>
      <c r="BB724" s="2" t="e">
        <f t="shared" si="121"/>
        <v>#VALUE!</v>
      </c>
      <c r="BC724" s="2">
        <f t="shared" si="122"/>
        <v>0</v>
      </c>
      <c r="BD724" s="2" t="e">
        <f t="shared" si="123"/>
        <v>#VALUE!</v>
      </c>
      <c r="BE724" s="4" t="e">
        <f t="shared" si="124"/>
        <v>#VALUE!</v>
      </c>
      <c r="BF724" s="56" t="e">
        <f t="shared" si="125"/>
        <v>#VALUE!</v>
      </c>
      <c r="BG724" s="56" t="e">
        <f>IF(BE724="否",0,AF724*(1-VLOOKUP(X724,折旧码!B:D,3,FALSE))/BC724)</f>
        <v>#VALUE!</v>
      </c>
      <c r="BH724" s="56" t="e">
        <f t="shared" si="126"/>
        <v>#VALUE!</v>
      </c>
      <c r="BI724" s="4" t="e">
        <f>IF(OR(BE724="否",BC724&lt;=BD724),ROUND(AF724-ABS(AG724)-ABS(AI724)-AF724*VLOOKUP(X724,折旧码!B:D,3,FALSE),2)=0,ROUND(AF724-ABS(AG724)-ABS(AI724)-AF724*VLOOKUP(X724,折旧码!B:D,3,FALSE),2)&lt;&gt;0)</f>
        <v>#VALUE!</v>
      </c>
      <c r="BJ724" s="4" t="e">
        <f>ROUND(AF724-ABS(AG724)-ABS(AI724)-AF724*VLOOKUP(X724,折旧码!B:D,3,FALSE),2)</f>
        <v>#N/A</v>
      </c>
    </row>
    <row r="725" spans="1:62" ht="17.25" x14ac:dyDescent="0.35">
      <c r="A725" s="3"/>
      <c r="B725" s="3"/>
      <c r="C725" s="3"/>
      <c r="D725" s="3"/>
      <c r="E725" s="3"/>
      <c r="F725" s="3"/>
      <c r="G725" s="3"/>
      <c r="H725" s="3"/>
      <c r="I725" s="12"/>
      <c r="J725" s="12"/>
      <c r="K725" s="12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12"/>
      <c r="AE725" s="12"/>
      <c r="AF725" s="3"/>
      <c r="AG725" s="3"/>
      <c r="AH725" s="3"/>
      <c r="AI725" s="3"/>
      <c r="AJ725" s="3"/>
      <c r="AK725" s="3"/>
      <c r="AL725" s="3"/>
      <c r="AM725" s="3"/>
      <c r="AN725" s="4" t="b">
        <f>COUNTIF(资产分类!B:B,以前年度!A725)=1</f>
        <v>0</v>
      </c>
      <c r="AO725" s="4" t="b">
        <f>COUNTIF(单位编码!C:C,H725)=1</f>
        <v>0</v>
      </c>
      <c r="AP725" s="4" t="e">
        <f t="shared" si="117"/>
        <v>#VALUE!</v>
      </c>
      <c r="AQ725" s="4" t="b">
        <f>COUNTIF(业务范围!B:B,以前年度!L725)=1</f>
        <v>0</v>
      </c>
      <c r="AR725" s="4" t="b">
        <f>COUNTIF(成本中心!B:B,以前年度!M725)=1</f>
        <v>0</v>
      </c>
      <c r="AS725" s="4" t="b">
        <f>COUNTIF(成本中心!B:B,以前年度!N725)=1</f>
        <v>0</v>
      </c>
      <c r="AT725" s="4" t="b">
        <f>COUNTIF(资产状态!B:B,Q725)=1</f>
        <v>0</v>
      </c>
      <c r="AU725" s="4" t="b">
        <f>COUNTIF(资产增加、减少方式!B:C,以前年度!R725)=1</f>
        <v>0</v>
      </c>
      <c r="AV725" s="4" t="b">
        <f t="shared" si="118"/>
        <v>1</v>
      </c>
      <c r="AW725" s="4" t="b">
        <f>COUNTIF(折旧码!B:B,以前年度!X725)=1</f>
        <v>0</v>
      </c>
      <c r="AX725" s="5" t="b">
        <f t="shared" si="119"/>
        <v>0</v>
      </c>
      <c r="AY725" s="59" t="e">
        <f>IF(((2015-LEFT(AD725,4))*12+12-MID(AD725,5,2)+1)/(Z725*12+AB725)&gt;1,AF725*(1-VLOOKUP(X725,折旧码!B:D,3,FALSE)),AF725*(1-VLOOKUP(X725,折旧码!B:D,3,FALSE))*((2015-LEFT(AD725,4))*12+12-MID(AD725,5,2)+1)/(Z725*12+AB725))</f>
        <v>#VALUE!</v>
      </c>
      <c r="AZ725" s="60" t="e">
        <f t="shared" si="120"/>
        <v>#VALUE!</v>
      </c>
      <c r="BA725" s="5" t="e">
        <f>IF(((2015-LEFT(AD725,4))*12+12-MID(AD725,5,2)+1)/(Z725*12+AB725)&gt;1,0, AF725*(1-VLOOKUP(X725,折旧码!B:D,3,FALSE))*(12/(Z725*12+AB725)))</f>
        <v>#VALUE!</v>
      </c>
      <c r="BB725" s="2" t="e">
        <f t="shared" si="121"/>
        <v>#VALUE!</v>
      </c>
      <c r="BC725" s="2">
        <f t="shared" si="122"/>
        <v>0</v>
      </c>
      <c r="BD725" s="2" t="e">
        <f t="shared" si="123"/>
        <v>#VALUE!</v>
      </c>
      <c r="BE725" s="4" t="e">
        <f t="shared" si="124"/>
        <v>#VALUE!</v>
      </c>
      <c r="BF725" s="56" t="e">
        <f t="shared" si="125"/>
        <v>#VALUE!</v>
      </c>
      <c r="BG725" s="56" t="e">
        <f>IF(BE725="否",0,AF725*(1-VLOOKUP(X725,折旧码!B:D,3,FALSE))/BC725)</f>
        <v>#VALUE!</v>
      </c>
      <c r="BH725" s="56" t="e">
        <f t="shared" si="126"/>
        <v>#VALUE!</v>
      </c>
      <c r="BI725" s="4" t="e">
        <f>IF(OR(BE725="否",BC725&lt;=BD725),ROUND(AF725-ABS(AG725)-ABS(AI725)-AF725*VLOOKUP(X725,折旧码!B:D,3,FALSE),2)=0,ROUND(AF725-ABS(AG725)-ABS(AI725)-AF725*VLOOKUP(X725,折旧码!B:D,3,FALSE),2)&lt;&gt;0)</f>
        <v>#VALUE!</v>
      </c>
      <c r="BJ725" s="4" t="e">
        <f>ROUND(AF725-ABS(AG725)-ABS(AI725)-AF725*VLOOKUP(X725,折旧码!B:D,3,FALSE),2)</f>
        <v>#N/A</v>
      </c>
    </row>
    <row r="726" spans="1:62" ht="17.25" x14ac:dyDescent="0.35">
      <c r="A726" s="3"/>
      <c r="B726" s="3"/>
      <c r="C726" s="3"/>
      <c r="D726" s="3"/>
      <c r="E726" s="3"/>
      <c r="F726" s="3"/>
      <c r="G726" s="3"/>
      <c r="H726" s="3"/>
      <c r="I726" s="12"/>
      <c r="J726" s="12"/>
      <c r="K726" s="12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12"/>
      <c r="AE726" s="12"/>
      <c r="AF726" s="3"/>
      <c r="AG726" s="3"/>
      <c r="AH726" s="3"/>
      <c r="AI726" s="3"/>
      <c r="AJ726" s="3"/>
      <c r="AK726" s="3"/>
      <c r="AL726" s="3"/>
      <c r="AM726" s="3"/>
      <c r="AN726" s="4" t="b">
        <f>COUNTIF(资产分类!B:B,以前年度!A726)=1</f>
        <v>0</v>
      </c>
      <c r="AO726" s="4" t="b">
        <f>COUNTIF(单位编码!C:C,H726)=1</f>
        <v>0</v>
      </c>
      <c r="AP726" s="4" t="e">
        <f t="shared" si="117"/>
        <v>#VALUE!</v>
      </c>
      <c r="AQ726" s="4" t="b">
        <f>COUNTIF(业务范围!B:B,以前年度!L726)=1</f>
        <v>0</v>
      </c>
      <c r="AR726" s="4" t="b">
        <f>COUNTIF(成本中心!B:B,以前年度!M726)=1</f>
        <v>0</v>
      </c>
      <c r="AS726" s="4" t="b">
        <f>COUNTIF(成本中心!B:B,以前年度!N726)=1</f>
        <v>0</v>
      </c>
      <c r="AT726" s="4" t="b">
        <f>COUNTIF(资产状态!B:B,Q726)=1</f>
        <v>0</v>
      </c>
      <c r="AU726" s="4" t="b">
        <f>COUNTIF(资产增加、减少方式!B:C,以前年度!R726)=1</f>
        <v>0</v>
      </c>
      <c r="AV726" s="4" t="b">
        <f t="shared" si="118"/>
        <v>1</v>
      </c>
      <c r="AW726" s="4" t="b">
        <f>COUNTIF(折旧码!B:B,以前年度!X726)=1</f>
        <v>0</v>
      </c>
      <c r="AX726" s="5" t="b">
        <f t="shared" si="119"/>
        <v>0</v>
      </c>
      <c r="AY726" s="59" t="e">
        <f>IF(((2015-LEFT(AD726,4))*12+12-MID(AD726,5,2)+1)/(Z726*12+AB726)&gt;1,AF726*(1-VLOOKUP(X726,折旧码!B:D,3,FALSE)),AF726*(1-VLOOKUP(X726,折旧码!B:D,3,FALSE))*((2015-LEFT(AD726,4))*12+12-MID(AD726,5,2)+1)/(Z726*12+AB726))</f>
        <v>#VALUE!</v>
      </c>
      <c r="AZ726" s="60" t="e">
        <f t="shared" si="120"/>
        <v>#VALUE!</v>
      </c>
      <c r="BA726" s="5" t="e">
        <f>IF(((2015-LEFT(AD726,4))*12+12-MID(AD726,5,2)+1)/(Z726*12+AB726)&gt;1,0, AF726*(1-VLOOKUP(X726,折旧码!B:D,3,FALSE))*(12/(Z726*12+AB726)))</f>
        <v>#VALUE!</v>
      </c>
      <c r="BB726" s="2" t="e">
        <f t="shared" si="121"/>
        <v>#VALUE!</v>
      </c>
      <c r="BC726" s="2">
        <f t="shared" si="122"/>
        <v>0</v>
      </c>
      <c r="BD726" s="2" t="e">
        <f t="shared" si="123"/>
        <v>#VALUE!</v>
      </c>
      <c r="BE726" s="4" t="e">
        <f t="shared" si="124"/>
        <v>#VALUE!</v>
      </c>
      <c r="BF726" s="56" t="e">
        <f t="shared" si="125"/>
        <v>#VALUE!</v>
      </c>
      <c r="BG726" s="56" t="e">
        <f>IF(BE726="否",0,AF726*(1-VLOOKUP(X726,折旧码!B:D,3,FALSE))/BC726)</f>
        <v>#VALUE!</v>
      </c>
      <c r="BH726" s="56" t="e">
        <f t="shared" si="126"/>
        <v>#VALUE!</v>
      </c>
      <c r="BI726" s="4" t="e">
        <f>IF(OR(BE726="否",BC726&lt;=BD726),ROUND(AF726-ABS(AG726)-ABS(AI726)-AF726*VLOOKUP(X726,折旧码!B:D,3,FALSE),2)=0,ROUND(AF726-ABS(AG726)-ABS(AI726)-AF726*VLOOKUP(X726,折旧码!B:D,3,FALSE),2)&lt;&gt;0)</f>
        <v>#VALUE!</v>
      </c>
      <c r="BJ726" s="4" t="e">
        <f>ROUND(AF726-ABS(AG726)-ABS(AI726)-AF726*VLOOKUP(X726,折旧码!B:D,3,FALSE),2)</f>
        <v>#N/A</v>
      </c>
    </row>
    <row r="727" spans="1:62" ht="17.25" x14ac:dyDescent="0.35">
      <c r="A727" s="3"/>
      <c r="B727" s="3"/>
      <c r="C727" s="3"/>
      <c r="D727" s="3"/>
      <c r="E727" s="3"/>
      <c r="F727" s="3"/>
      <c r="G727" s="3"/>
      <c r="H727" s="3"/>
      <c r="I727" s="12"/>
      <c r="J727" s="12"/>
      <c r="K727" s="12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12"/>
      <c r="AE727" s="12"/>
      <c r="AF727" s="3"/>
      <c r="AG727" s="3"/>
      <c r="AH727" s="3"/>
      <c r="AI727" s="3"/>
      <c r="AJ727" s="3"/>
      <c r="AK727" s="3"/>
      <c r="AL727" s="3"/>
      <c r="AM727" s="3"/>
      <c r="AN727" s="4" t="b">
        <f>COUNTIF(资产分类!B:B,以前年度!A727)=1</f>
        <v>0</v>
      </c>
      <c r="AO727" s="4" t="b">
        <f>COUNTIF(单位编码!C:C,H727)=1</f>
        <v>0</v>
      </c>
      <c r="AP727" s="4" t="e">
        <f t="shared" si="117"/>
        <v>#VALUE!</v>
      </c>
      <c r="AQ727" s="4" t="b">
        <f>COUNTIF(业务范围!B:B,以前年度!L727)=1</f>
        <v>0</v>
      </c>
      <c r="AR727" s="4" t="b">
        <f>COUNTIF(成本中心!B:B,以前年度!M727)=1</f>
        <v>0</v>
      </c>
      <c r="AS727" s="4" t="b">
        <f>COUNTIF(成本中心!B:B,以前年度!N727)=1</f>
        <v>0</v>
      </c>
      <c r="AT727" s="4" t="b">
        <f>COUNTIF(资产状态!B:B,Q727)=1</f>
        <v>0</v>
      </c>
      <c r="AU727" s="4" t="b">
        <f>COUNTIF(资产增加、减少方式!B:C,以前年度!R727)=1</f>
        <v>0</v>
      </c>
      <c r="AV727" s="4" t="b">
        <f t="shared" si="118"/>
        <v>1</v>
      </c>
      <c r="AW727" s="4" t="b">
        <f>COUNTIF(折旧码!B:B,以前年度!X727)=1</f>
        <v>0</v>
      </c>
      <c r="AX727" s="5" t="b">
        <f t="shared" si="119"/>
        <v>0</v>
      </c>
      <c r="AY727" s="59" t="e">
        <f>IF(((2015-LEFT(AD727,4))*12+12-MID(AD727,5,2)+1)/(Z727*12+AB727)&gt;1,AF727*(1-VLOOKUP(X727,折旧码!B:D,3,FALSE)),AF727*(1-VLOOKUP(X727,折旧码!B:D,3,FALSE))*((2015-LEFT(AD727,4))*12+12-MID(AD727,5,2)+1)/(Z727*12+AB727))</f>
        <v>#VALUE!</v>
      </c>
      <c r="AZ727" s="60" t="e">
        <f t="shared" si="120"/>
        <v>#VALUE!</v>
      </c>
      <c r="BA727" s="5" t="e">
        <f>IF(((2015-LEFT(AD727,4))*12+12-MID(AD727,5,2)+1)/(Z727*12+AB727)&gt;1,0, AF727*(1-VLOOKUP(X727,折旧码!B:D,3,FALSE))*(12/(Z727*12+AB727)))</f>
        <v>#VALUE!</v>
      </c>
      <c r="BB727" s="2" t="e">
        <f t="shared" si="121"/>
        <v>#VALUE!</v>
      </c>
      <c r="BC727" s="2">
        <f t="shared" si="122"/>
        <v>0</v>
      </c>
      <c r="BD727" s="2" t="e">
        <f t="shared" si="123"/>
        <v>#VALUE!</v>
      </c>
      <c r="BE727" s="4" t="e">
        <f t="shared" si="124"/>
        <v>#VALUE!</v>
      </c>
      <c r="BF727" s="56" t="e">
        <f t="shared" si="125"/>
        <v>#VALUE!</v>
      </c>
      <c r="BG727" s="56" t="e">
        <f>IF(BE727="否",0,AF727*(1-VLOOKUP(X727,折旧码!B:D,3,FALSE))/BC727)</f>
        <v>#VALUE!</v>
      </c>
      <c r="BH727" s="56" t="e">
        <f t="shared" si="126"/>
        <v>#VALUE!</v>
      </c>
      <c r="BI727" s="4" t="e">
        <f>IF(OR(BE727="否",BC727&lt;=BD727),ROUND(AF727-ABS(AG727)-ABS(AI727)-AF727*VLOOKUP(X727,折旧码!B:D,3,FALSE),2)=0,ROUND(AF727-ABS(AG727)-ABS(AI727)-AF727*VLOOKUP(X727,折旧码!B:D,3,FALSE),2)&lt;&gt;0)</f>
        <v>#VALUE!</v>
      </c>
      <c r="BJ727" s="4" t="e">
        <f>ROUND(AF727-ABS(AG727)-ABS(AI727)-AF727*VLOOKUP(X727,折旧码!B:D,3,FALSE),2)</f>
        <v>#N/A</v>
      </c>
    </row>
    <row r="728" spans="1:62" ht="17.25" x14ac:dyDescent="0.35">
      <c r="A728" s="3"/>
      <c r="B728" s="3"/>
      <c r="C728" s="3"/>
      <c r="D728" s="3"/>
      <c r="E728" s="3"/>
      <c r="F728" s="3"/>
      <c r="G728" s="3"/>
      <c r="H728" s="3"/>
      <c r="I728" s="12"/>
      <c r="J728" s="12"/>
      <c r="K728" s="12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12"/>
      <c r="AE728" s="12"/>
      <c r="AF728" s="3"/>
      <c r="AG728" s="3"/>
      <c r="AH728" s="3"/>
      <c r="AI728" s="3"/>
      <c r="AJ728" s="3"/>
      <c r="AK728" s="3"/>
      <c r="AL728" s="3"/>
      <c r="AM728" s="3"/>
      <c r="AN728" s="4" t="b">
        <f>COUNTIF(资产分类!B:B,以前年度!A728)=1</f>
        <v>0</v>
      </c>
      <c r="AO728" s="4" t="b">
        <f>COUNTIF(单位编码!C:C,H728)=1</f>
        <v>0</v>
      </c>
      <c r="AP728" s="4" t="e">
        <f t="shared" si="117"/>
        <v>#VALUE!</v>
      </c>
      <c r="AQ728" s="4" t="b">
        <f>COUNTIF(业务范围!B:B,以前年度!L728)=1</f>
        <v>0</v>
      </c>
      <c r="AR728" s="4" t="b">
        <f>COUNTIF(成本中心!B:B,以前年度!M728)=1</f>
        <v>0</v>
      </c>
      <c r="AS728" s="4" t="b">
        <f>COUNTIF(成本中心!B:B,以前年度!N728)=1</f>
        <v>0</v>
      </c>
      <c r="AT728" s="4" t="b">
        <f>COUNTIF(资产状态!B:B,Q728)=1</f>
        <v>0</v>
      </c>
      <c r="AU728" s="4" t="b">
        <f>COUNTIF(资产增加、减少方式!B:C,以前年度!R728)=1</f>
        <v>0</v>
      </c>
      <c r="AV728" s="4" t="b">
        <f t="shared" si="118"/>
        <v>1</v>
      </c>
      <c r="AW728" s="4" t="b">
        <f>COUNTIF(折旧码!B:B,以前年度!X728)=1</f>
        <v>0</v>
      </c>
      <c r="AX728" s="5" t="b">
        <f t="shared" si="119"/>
        <v>0</v>
      </c>
      <c r="AY728" s="59" t="e">
        <f>IF(((2015-LEFT(AD728,4))*12+12-MID(AD728,5,2)+1)/(Z728*12+AB728)&gt;1,AF728*(1-VLOOKUP(X728,折旧码!B:D,3,FALSE)),AF728*(1-VLOOKUP(X728,折旧码!B:D,3,FALSE))*((2015-LEFT(AD728,4))*12+12-MID(AD728,5,2)+1)/(Z728*12+AB728))</f>
        <v>#VALUE!</v>
      </c>
      <c r="AZ728" s="60" t="e">
        <f t="shared" si="120"/>
        <v>#VALUE!</v>
      </c>
      <c r="BA728" s="5" t="e">
        <f>IF(((2015-LEFT(AD728,4))*12+12-MID(AD728,5,2)+1)/(Z728*12+AB728)&gt;1,0, AF728*(1-VLOOKUP(X728,折旧码!B:D,3,FALSE))*(12/(Z728*12+AB728)))</f>
        <v>#VALUE!</v>
      </c>
      <c r="BB728" s="2" t="e">
        <f t="shared" si="121"/>
        <v>#VALUE!</v>
      </c>
      <c r="BC728" s="2">
        <f t="shared" si="122"/>
        <v>0</v>
      </c>
      <c r="BD728" s="2" t="e">
        <f t="shared" si="123"/>
        <v>#VALUE!</v>
      </c>
      <c r="BE728" s="4" t="e">
        <f t="shared" si="124"/>
        <v>#VALUE!</v>
      </c>
      <c r="BF728" s="56" t="e">
        <f t="shared" si="125"/>
        <v>#VALUE!</v>
      </c>
      <c r="BG728" s="56" t="e">
        <f>IF(BE728="否",0,AF728*(1-VLOOKUP(X728,折旧码!B:D,3,FALSE))/BC728)</f>
        <v>#VALUE!</v>
      </c>
      <c r="BH728" s="56" t="e">
        <f t="shared" si="126"/>
        <v>#VALUE!</v>
      </c>
      <c r="BI728" s="4" t="e">
        <f>IF(OR(BE728="否",BC728&lt;=BD728),ROUND(AF728-ABS(AG728)-ABS(AI728)-AF728*VLOOKUP(X728,折旧码!B:D,3,FALSE),2)=0,ROUND(AF728-ABS(AG728)-ABS(AI728)-AF728*VLOOKUP(X728,折旧码!B:D,3,FALSE),2)&lt;&gt;0)</f>
        <v>#VALUE!</v>
      </c>
      <c r="BJ728" s="4" t="e">
        <f>ROUND(AF728-ABS(AG728)-ABS(AI728)-AF728*VLOOKUP(X728,折旧码!B:D,3,FALSE),2)</f>
        <v>#N/A</v>
      </c>
    </row>
    <row r="729" spans="1:62" ht="17.25" x14ac:dyDescent="0.35">
      <c r="A729" s="3"/>
      <c r="B729" s="3"/>
      <c r="C729" s="3"/>
      <c r="D729" s="3"/>
      <c r="E729" s="3"/>
      <c r="F729" s="3"/>
      <c r="G729" s="3"/>
      <c r="H729" s="3"/>
      <c r="I729" s="12"/>
      <c r="J729" s="12"/>
      <c r="K729" s="12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12"/>
      <c r="AE729" s="12"/>
      <c r="AF729" s="3"/>
      <c r="AG729" s="3"/>
      <c r="AH729" s="3"/>
      <c r="AI729" s="3"/>
      <c r="AJ729" s="3"/>
      <c r="AK729" s="3"/>
      <c r="AL729" s="3"/>
      <c r="AM729" s="3"/>
      <c r="AN729" s="4" t="b">
        <f>COUNTIF(资产分类!B:B,以前年度!A729)=1</f>
        <v>0</v>
      </c>
      <c r="AO729" s="4" t="b">
        <f>COUNTIF(单位编码!C:C,H729)=1</f>
        <v>0</v>
      </c>
      <c r="AP729" s="4" t="e">
        <f t="shared" si="117"/>
        <v>#VALUE!</v>
      </c>
      <c r="AQ729" s="4" t="b">
        <f>COUNTIF(业务范围!B:B,以前年度!L729)=1</f>
        <v>0</v>
      </c>
      <c r="AR729" s="4" t="b">
        <f>COUNTIF(成本中心!B:B,以前年度!M729)=1</f>
        <v>0</v>
      </c>
      <c r="AS729" s="4" t="b">
        <f>COUNTIF(成本中心!B:B,以前年度!N729)=1</f>
        <v>0</v>
      </c>
      <c r="AT729" s="4" t="b">
        <f>COUNTIF(资产状态!B:B,Q729)=1</f>
        <v>0</v>
      </c>
      <c r="AU729" s="4" t="b">
        <f>COUNTIF(资产增加、减少方式!B:C,以前年度!R729)=1</f>
        <v>0</v>
      </c>
      <c r="AV729" s="4" t="b">
        <f t="shared" si="118"/>
        <v>1</v>
      </c>
      <c r="AW729" s="4" t="b">
        <f>COUNTIF(折旧码!B:B,以前年度!X729)=1</f>
        <v>0</v>
      </c>
      <c r="AX729" s="5" t="b">
        <f t="shared" si="119"/>
        <v>0</v>
      </c>
      <c r="AY729" s="59" t="e">
        <f>IF(((2015-LEFT(AD729,4))*12+12-MID(AD729,5,2)+1)/(Z729*12+AB729)&gt;1,AF729*(1-VLOOKUP(X729,折旧码!B:D,3,FALSE)),AF729*(1-VLOOKUP(X729,折旧码!B:D,3,FALSE))*((2015-LEFT(AD729,4))*12+12-MID(AD729,5,2)+1)/(Z729*12+AB729))</f>
        <v>#VALUE!</v>
      </c>
      <c r="AZ729" s="60" t="e">
        <f t="shared" si="120"/>
        <v>#VALUE!</v>
      </c>
      <c r="BA729" s="5" t="e">
        <f>IF(((2015-LEFT(AD729,4))*12+12-MID(AD729,5,2)+1)/(Z729*12+AB729)&gt;1,0, AF729*(1-VLOOKUP(X729,折旧码!B:D,3,FALSE))*(12/(Z729*12+AB729)))</f>
        <v>#VALUE!</v>
      </c>
      <c r="BB729" s="2" t="e">
        <f t="shared" si="121"/>
        <v>#VALUE!</v>
      </c>
      <c r="BC729" s="2">
        <f t="shared" si="122"/>
        <v>0</v>
      </c>
      <c r="BD729" s="2" t="e">
        <f t="shared" si="123"/>
        <v>#VALUE!</v>
      </c>
      <c r="BE729" s="4" t="e">
        <f t="shared" si="124"/>
        <v>#VALUE!</v>
      </c>
      <c r="BF729" s="56" t="e">
        <f t="shared" si="125"/>
        <v>#VALUE!</v>
      </c>
      <c r="BG729" s="56" t="e">
        <f>IF(BE729="否",0,AF729*(1-VLOOKUP(X729,折旧码!B:D,3,FALSE))/BC729)</f>
        <v>#VALUE!</v>
      </c>
      <c r="BH729" s="56" t="e">
        <f t="shared" si="126"/>
        <v>#VALUE!</v>
      </c>
      <c r="BI729" s="4" t="e">
        <f>IF(OR(BE729="否",BC729&lt;=BD729),ROUND(AF729-ABS(AG729)-ABS(AI729)-AF729*VLOOKUP(X729,折旧码!B:D,3,FALSE),2)=0,ROUND(AF729-ABS(AG729)-ABS(AI729)-AF729*VLOOKUP(X729,折旧码!B:D,3,FALSE),2)&lt;&gt;0)</f>
        <v>#VALUE!</v>
      </c>
      <c r="BJ729" s="4" t="e">
        <f>ROUND(AF729-ABS(AG729)-ABS(AI729)-AF729*VLOOKUP(X729,折旧码!B:D,3,FALSE),2)</f>
        <v>#N/A</v>
      </c>
    </row>
    <row r="730" spans="1:62" ht="17.25" x14ac:dyDescent="0.35">
      <c r="A730" s="3"/>
      <c r="B730" s="3"/>
      <c r="C730" s="3"/>
      <c r="D730" s="3"/>
      <c r="E730" s="3"/>
      <c r="F730" s="3"/>
      <c r="G730" s="3"/>
      <c r="H730" s="3"/>
      <c r="I730" s="12"/>
      <c r="J730" s="12"/>
      <c r="K730" s="12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12"/>
      <c r="AE730" s="12"/>
      <c r="AF730" s="3"/>
      <c r="AG730" s="3"/>
      <c r="AH730" s="3"/>
      <c r="AI730" s="3"/>
      <c r="AJ730" s="3"/>
      <c r="AK730" s="3"/>
      <c r="AL730" s="3"/>
      <c r="AM730" s="3"/>
      <c r="AN730" s="4" t="b">
        <f>COUNTIF(资产分类!B:B,以前年度!A730)=1</f>
        <v>0</v>
      </c>
      <c r="AO730" s="4" t="b">
        <f>COUNTIF(单位编码!C:C,H730)=1</f>
        <v>0</v>
      </c>
      <c r="AP730" s="4" t="e">
        <f t="shared" ref="AP730:AP793" si="127">LEFT(J730,4)*1&lt;2016</f>
        <v>#VALUE!</v>
      </c>
      <c r="AQ730" s="4" t="b">
        <f>COUNTIF(业务范围!B:B,以前年度!L730)=1</f>
        <v>0</v>
      </c>
      <c r="AR730" s="4" t="b">
        <f>COUNTIF(成本中心!B:B,以前年度!M730)=1</f>
        <v>0</v>
      </c>
      <c r="AS730" s="4" t="b">
        <f>COUNTIF(成本中心!B:B,以前年度!N730)=1</f>
        <v>0</v>
      </c>
      <c r="AT730" s="4" t="b">
        <f>COUNTIF(资产状态!B:B,Q730)=1</f>
        <v>0</v>
      </c>
      <c r="AU730" s="4" t="b">
        <f>COUNTIF(资产增加、减少方式!B:C,以前年度!R730)=1</f>
        <v>0</v>
      </c>
      <c r="AV730" s="4" t="b">
        <f t="shared" ref="AV730:AV793" si="128">IF(OR(A730="Z1005",A730="Z1004",A730="Z1003"),V730&lt;&gt;"",TRUE)</f>
        <v>1</v>
      </c>
      <c r="AW730" s="4" t="b">
        <f>COUNTIF(折旧码!B:B,以前年度!X730)=1</f>
        <v>0</v>
      </c>
      <c r="AX730" s="5" t="b">
        <f t="shared" si="119"/>
        <v>0</v>
      </c>
      <c r="AY730" s="59" t="e">
        <f>IF(((2015-LEFT(AD730,4))*12+12-MID(AD730,5,2)+1)/(Z730*12+AB730)&gt;1,AF730*(1-VLOOKUP(X730,折旧码!B:D,3,FALSE)),AF730*(1-VLOOKUP(X730,折旧码!B:D,3,FALSE))*((2015-LEFT(AD730,4))*12+12-MID(AD730,5,2)+1)/(Z730*12+AB730))</f>
        <v>#VALUE!</v>
      </c>
      <c r="AZ730" s="60" t="e">
        <f t="shared" si="120"/>
        <v>#VALUE!</v>
      </c>
      <c r="BA730" s="5" t="e">
        <f>IF(((2015-LEFT(AD730,4))*12+12-MID(AD730,5,2)+1)/(Z730*12+AB730)&gt;1,0, AF730*(1-VLOOKUP(X730,折旧码!B:D,3,FALSE))*(12/(Z730*12+AB730)))</f>
        <v>#VALUE!</v>
      </c>
      <c r="BB730" s="2" t="e">
        <f t="shared" si="121"/>
        <v>#VALUE!</v>
      </c>
      <c r="BC730" s="2">
        <f t="shared" si="122"/>
        <v>0</v>
      </c>
      <c r="BD730" s="2" t="e">
        <f t="shared" si="123"/>
        <v>#VALUE!</v>
      </c>
      <c r="BE730" s="4" t="e">
        <f t="shared" si="124"/>
        <v>#VALUE!</v>
      </c>
      <c r="BF730" s="56" t="e">
        <f t="shared" si="125"/>
        <v>#VALUE!</v>
      </c>
      <c r="BG730" s="56" t="e">
        <f>IF(BE730="否",0,AF730*(1-VLOOKUP(X730,折旧码!B:D,3,FALSE))/BC730)</f>
        <v>#VALUE!</v>
      </c>
      <c r="BH730" s="56" t="e">
        <f t="shared" si="126"/>
        <v>#VALUE!</v>
      </c>
      <c r="BI730" s="4" t="e">
        <f>IF(OR(BE730="否",BC730&lt;=BD730),ROUND(AF730-ABS(AG730)-ABS(AI730)-AF730*VLOOKUP(X730,折旧码!B:D,3,FALSE),2)=0,ROUND(AF730-ABS(AG730)-ABS(AI730)-AF730*VLOOKUP(X730,折旧码!B:D,3,FALSE),2)&lt;&gt;0)</f>
        <v>#VALUE!</v>
      </c>
      <c r="BJ730" s="4" t="e">
        <f>ROUND(AF730-ABS(AG730)-ABS(AI730)-AF730*VLOOKUP(X730,折旧码!B:D,3,FALSE),2)</f>
        <v>#N/A</v>
      </c>
    </row>
    <row r="731" spans="1:62" ht="17.25" x14ac:dyDescent="0.35">
      <c r="A731" s="3"/>
      <c r="B731" s="3"/>
      <c r="C731" s="3"/>
      <c r="D731" s="3"/>
      <c r="E731" s="3"/>
      <c r="F731" s="3"/>
      <c r="G731" s="3"/>
      <c r="H731" s="3"/>
      <c r="I731" s="12"/>
      <c r="J731" s="12"/>
      <c r="K731" s="12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12"/>
      <c r="AE731" s="12"/>
      <c r="AF731" s="3"/>
      <c r="AG731" s="3"/>
      <c r="AH731" s="3"/>
      <c r="AI731" s="3"/>
      <c r="AJ731" s="3"/>
      <c r="AK731" s="3"/>
      <c r="AL731" s="3"/>
      <c r="AM731" s="3"/>
      <c r="AN731" s="4" t="b">
        <f>COUNTIF(资产分类!B:B,以前年度!A731)=1</f>
        <v>0</v>
      </c>
      <c r="AO731" s="4" t="b">
        <f>COUNTIF(单位编码!C:C,H731)=1</f>
        <v>0</v>
      </c>
      <c r="AP731" s="4" t="e">
        <f t="shared" si="127"/>
        <v>#VALUE!</v>
      </c>
      <c r="AQ731" s="4" t="b">
        <f>COUNTIF(业务范围!B:B,以前年度!L731)=1</f>
        <v>0</v>
      </c>
      <c r="AR731" s="4" t="b">
        <f>COUNTIF(成本中心!B:B,以前年度!M731)=1</f>
        <v>0</v>
      </c>
      <c r="AS731" s="4" t="b">
        <f>COUNTIF(成本中心!B:B,以前年度!N731)=1</f>
        <v>0</v>
      </c>
      <c r="AT731" s="4" t="b">
        <f>COUNTIF(资产状态!B:B,Q731)=1</f>
        <v>0</v>
      </c>
      <c r="AU731" s="4" t="b">
        <f>COUNTIF(资产增加、减少方式!B:C,以前年度!R731)=1</f>
        <v>0</v>
      </c>
      <c r="AV731" s="4" t="b">
        <f t="shared" si="128"/>
        <v>1</v>
      </c>
      <c r="AW731" s="4" t="b">
        <f>COUNTIF(折旧码!B:B,以前年度!X731)=1</f>
        <v>0</v>
      </c>
      <c r="AX731" s="5" t="b">
        <f t="shared" si="119"/>
        <v>0</v>
      </c>
      <c r="AY731" s="59" t="e">
        <f>IF(((2015-LEFT(AD731,4))*12+12-MID(AD731,5,2)+1)/(Z731*12+AB731)&gt;1,AF731*(1-VLOOKUP(X731,折旧码!B:D,3,FALSE)),AF731*(1-VLOOKUP(X731,折旧码!B:D,3,FALSE))*((2015-LEFT(AD731,4))*12+12-MID(AD731,5,2)+1)/(Z731*12+AB731))</f>
        <v>#VALUE!</v>
      </c>
      <c r="AZ731" s="60" t="e">
        <f t="shared" si="120"/>
        <v>#VALUE!</v>
      </c>
      <c r="BA731" s="5" t="e">
        <f>IF(((2015-LEFT(AD731,4))*12+12-MID(AD731,5,2)+1)/(Z731*12+AB731)&gt;1,0, AF731*(1-VLOOKUP(X731,折旧码!B:D,3,FALSE))*(12/(Z731*12+AB731)))</f>
        <v>#VALUE!</v>
      </c>
      <c r="BB731" s="2" t="e">
        <f t="shared" si="121"/>
        <v>#VALUE!</v>
      </c>
      <c r="BC731" s="2">
        <f t="shared" si="122"/>
        <v>0</v>
      </c>
      <c r="BD731" s="2" t="e">
        <f t="shared" si="123"/>
        <v>#VALUE!</v>
      </c>
      <c r="BE731" s="4" t="e">
        <f t="shared" si="124"/>
        <v>#VALUE!</v>
      </c>
      <c r="BF731" s="56" t="e">
        <f t="shared" si="125"/>
        <v>#VALUE!</v>
      </c>
      <c r="BG731" s="56" t="e">
        <f>IF(BE731="否",0,AF731*(1-VLOOKUP(X731,折旧码!B:D,3,FALSE))/BC731)</f>
        <v>#VALUE!</v>
      </c>
      <c r="BH731" s="56" t="e">
        <f t="shared" si="126"/>
        <v>#VALUE!</v>
      </c>
      <c r="BI731" s="4" t="e">
        <f>IF(OR(BE731="否",BC731&lt;=BD731),ROUND(AF731-ABS(AG731)-ABS(AI731)-AF731*VLOOKUP(X731,折旧码!B:D,3,FALSE),2)=0,ROUND(AF731-ABS(AG731)-ABS(AI731)-AF731*VLOOKUP(X731,折旧码!B:D,3,FALSE),2)&lt;&gt;0)</f>
        <v>#VALUE!</v>
      </c>
      <c r="BJ731" s="4" t="e">
        <f>ROUND(AF731-ABS(AG731)-ABS(AI731)-AF731*VLOOKUP(X731,折旧码!B:D,3,FALSE),2)</f>
        <v>#N/A</v>
      </c>
    </row>
    <row r="732" spans="1:62" ht="17.25" x14ac:dyDescent="0.35">
      <c r="A732" s="3"/>
      <c r="B732" s="3"/>
      <c r="C732" s="3"/>
      <c r="D732" s="3"/>
      <c r="E732" s="3"/>
      <c r="F732" s="3"/>
      <c r="G732" s="3"/>
      <c r="H732" s="3"/>
      <c r="I732" s="12"/>
      <c r="J732" s="12"/>
      <c r="K732" s="12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12"/>
      <c r="AE732" s="12"/>
      <c r="AF732" s="3"/>
      <c r="AG732" s="3"/>
      <c r="AH732" s="3"/>
      <c r="AI732" s="3"/>
      <c r="AJ732" s="3"/>
      <c r="AK732" s="3"/>
      <c r="AL732" s="3"/>
      <c r="AM732" s="3"/>
      <c r="AN732" s="4" t="b">
        <f>COUNTIF(资产分类!B:B,以前年度!A732)=1</f>
        <v>0</v>
      </c>
      <c r="AO732" s="4" t="b">
        <f>COUNTIF(单位编码!C:C,H732)=1</f>
        <v>0</v>
      </c>
      <c r="AP732" s="4" t="e">
        <f t="shared" si="127"/>
        <v>#VALUE!</v>
      </c>
      <c r="AQ732" s="4" t="b">
        <f>COUNTIF(业务范围!B:B,以前年度!L732)=1</f>
        <v>0</v>
      </c>
      <c r="AR732" s="4" t="b">
        <f>COUNTIF(成本中心!B:B,以前年度!M732)=1</f>
        <v>0</v>
      </c>
      <c r="AS732" s="4" t="b">
        <f>COUNTIF(成本中心!B:B,以前年度!N732)=1</f>
        <v>0</v>
      </c>
      <c r="AT732" s="4" t="b">
        <f>COUNTIF(资产状态!B:B,Q732)=1</f>
        <v>0</v>
      </c>
      <c r="AU732" s="4" t="b">
        <f>COUNTIF(资产增加、减少方式!B:C,以前年度!R732)=1</f>
        <v>0</v>
      </c>
      <c r="AV732" s="4" t="b">
        <f t="shared" si="128"/>
        <v>1</v>
      </c>
      <c r="AW732" s="4" t="b">
        <f>COUNTIF(折旧码!B:B,以前年度!X732)=1</f>
        <v>0</v>
      </c>
      <c r="AX732" s="5" t="b">
        <f t="shared" si="119"/>
        <v>0</v>
      </c>
      <c r="AY732" s="59" t="e">
        <f>IF(((2015-LEFT(AD732,4))*12+12-MID(AD732,5,2)+1)/(Z732*12+AB732)&gt;1,AF732*(1-VLOOKUP(X732,折旧码!B:D,3,FALSE)),AF732*(1-VLOOKUP(X732,折旧码!B:D,3,FALSE))*((2015-LEFT(AD732,4))*12+12-MID(AD732,5,2)+1)/(Z732*12+AB732))</f>
        <v>#VALUE!</v>
      </c>
      <c r="AZ732" s="60" t="e">
        <f t="shared" si="120"/>
        <v>#VALUE!</v>
      </c>
      <c r="BA732" s="5" t="e">
        <f>IF(((2015-LEFT(AD732,4))*12+12-MID(AD732,5,2)+1)/(Z732*12+AB732)&gt;1,0, AF732*(1-VLOOKUP(X732,折旧码!B:D,3,FALSE))*(12/(Z732*12+AB732)))</f>
        <v>#VALUE!</v>
      </c>
      <c r="BB732" s="2" t="e">
        <f t="shared" si="121"/>
        <v>#VALUE!</v>
      </c>
      <c r="BC732" s="2">
        <f t="shared" si="122"/>
        <v>0</v>
      </c>
      <c r="BD732" s="2" t="e">
        <f t="shared" si="123"/>
        <v>#VALUE!</v>
      </c>
      <c r="BE732" s="4" t="e">
        <f t="shared" si="124"/>
        <v>#VALUE!</v>
      </c>
      <c r="BF732" s="56" t="e">
        <f t="shared" si="125"/>
        <v>#VALUE!</v>
      </c>
      <c r="BG732" s="56" t="e">
        <f>IF(BE732="否",0,AF732*(1-VLOOKUP(X732,折旧码!B:D,3,FALSE))/BC732)</f>
        <v>#VALUE!</v>
      </c>
      <c r="BH732" s="56" t="e">
        <f t="shared" si="126"/>
        <v>#VALUE!</v>
      </c>
      <c r="BI732" s="4" t="e">
        <f>IF(OR(BE732="否",BC732&lt;=BD732),ROUND(AF732-ABS(AG732)-ABS(AI732)-AF732*VLOOKUP(X732,折旧码!B:D,3,FALSE),2)=0,ROUND(AF732-ABS(AG732)-ABS(AI732)-AF732*VLOOKUP(X732,折旧码!B:D,3,FALSE),2)&lt;&gt;0)</f>
        <v>#VALUE!</v>
      </c>
      <c r="BJ732" s="4" t="e">
        <f>ROUND(AF732-ABS(AG732)-ABS(AI732)-AF732*VLOOKUP(X732,折旧码!B:D,3,FALSE),2)</f>
        <v>#N/A</v>
      </c>
    </row>
    <row r="733" spans="1:62" ht="17.25" x14ac:dyDescent="0.35">
      <c r="A733" s="3"/>
      <c r="B733" s="3"/>
      <c r="C733" s="3"/>
      <c r="D733" s="3"/>
      <c r="E733" s="3"/>
      <c r="F733" s="3"/>
      <c r="G733" s="3"/>
      <c r="H733" s="3"/>
      <c r="I733" s="12"/>
      <c r="J733" s="12"/>
      <c r="K733" s="12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12"/>
      <c r="AE733" s="12"/>
      <c r="AF733" s="3"/>
      <c r="AG733" s="3"/>
      <c r="AH733" s="3"/>
      <c r="AI733" s="3"/>
      <c r="AJ733" s="3"/>
      <c r="AK733" s="3"/>
      <c r="AL733" s="3"/>
      <c r="AM733" s="3"/>
      <c r="AN733" s="4" t="b">
        <f>COUNTIF(资产分类!B:B,以前年度!A733)=1</f>
        <v>0</v>
      </c>
      <c r="AO733" s="4" t="b">
        <f>COUNTIF(单位编码!C:C,H733)=1</f>
        <v>0</v>
      </c>
      <c r="AP733" s="4" t="e">
        <f t="shared" si="127"/>
        <v>#VALUE!</v>
      </c>
      <c r="AQ733" s="4" t="b">
        <f>COUNTIF(业务范围!B:B,以前年度!L733)=1</f>
        <v>0</v>
      </c>
      <c r="AR733" s="4" t="b">
        <f>COUNTIF(成本中心!B:B,以前年度!M733)=1</f>
        <v>0</v>
      </c>
      <c r="AS733" s="4" t="b">
        <f>COUNTIF(成本中心!B:B,以前年度!N733)=1</f>
        <v>0</v>
      </c>
      <c r="AT733" s="4" t="b">
        <f>COUNTIF(资产状态!B:B,Q733)=1</f>
        <v>0</v>
      </c>
      <c r="AU733" s="4" t="b">
        <f>COUNTIF(资产增加、减少方式!B:C,以前年度!R733)=1</f>
        <v>0</v>
      </c>
      <c r="AV733" s="4" t="b">
        <f t="shared" si="128"/>
        <v>1</v>
      </c>
      <c r="AW733" s="4" t="b">
        <f>COUNTIF(折旧码!B:B,以前年度!X733)=1</f>
        <v>0</v>
      </c>
      <c r="AX733" s="5" t="b">
        <f t="shared" si="119"/>
        <v>0</v>
      </c>
      <c r="AY733" s="59" t="e">
        <f>IF(((2015-LEFT(AD733,4))*12+12-MID(AD733,5,2)+1)/(Z733*12+AB733)&gt;1,AF733*(1-VLOOKUP(X733,折旧码!B:D,3,FALSE)),AF733*(1-VLOOKUP(X733,折旧码!B:D,3,FALSE))*((2015-LEFT(AD733,4))*12+12-MID(AD733,5,2)+1)/(Z733*12+AB733))</f>
        <v>#VALUE!</v>
      </c>
      <c r="AZ733" s="60" t="e">
        <f t="shared" si="120"/>
        <v>#VALUE!</v>
      </c>
      <c r="BA733" s="5" t="e">
        <f>IF(((2015-LEFT(AD733,4))*12+12-MID(AD733,5,2)+1)/(Z733*12+AB733)&gt;1,0, AF733*(1-VLOOKUP(X733,折旧码!B:D,3,FALSE))*(12/(Z733*12+AB733)))</f>
        <v>#VALUE!</v>
      </c>
      <c r="BB733" s="2" t="e">
        <f t="shared" si="121"/>
        <v>#VALUE!</v>
      </c>
      <c r="BC733" s="2">
        <f t="shared" si="122"/>
        <v>0</v>
      </c>
      <c r="BD733" s="2" t="e">
        <f t="shared" si="123"/>
        <v>#VALUE!</v>
      </c>
      <c r="BE733" s="4" t="e">
        <f t="shared" si="124"/>
        <v>#VALUE!</v>
      </c>
      <c r="BF733" s="56" t="e">
        <f t="shared" si="125"/>
        <v>#VALUE!</v>
      </c>
      <c r="BG733" s="56" t="e">
        <f>IF(BE733="否",0,AF733*(1-VLOOKUP(X733,折旧码!B:D,3,FALSE))/BC733)</f>
        <v>#VALUE!</v>
      </c>
      <c r="BH733" s="56" t="e">
        <f t="shared" si="126"/>
        <v>#VALUE!</v>
      </c>
      <c r="BI733" s="4" t="e">
        <f>IF(OR(BE733="否",BC733&lt;=BD733),ROUND(AF733-ABS(AG733)-ABS(AI733)-AF733*VLOOKUP(X733,折旧码!B:D,3,FALSE),2)=0,ROUND(AF733-ABS(AG733)-ABS(AI733)-AF733*VLOOKUP(X733,折旧码!B:D,3,FALSE),2)&lt;&gt;0)</f>
        <v>#VALUE!</v>
      </c>
      <c r="BJ733" s="4" t="e">
        <f>ROUND(AF733-ABS(AG733)-ABS(AI733)-AF733*VLOOKUP(X733,折旧码!B:D,3,FALSE),2)</f>
        <v>#N/A</v>
      </c>
    </row>
    <row r="734" spans="1:62" ht="17.25" x14ac:dyDescent="0.35">
      <c r="A734" s="3"/>
      <c r="B734" s="3"/>
      <c r="C734" s="3"/>
      <c r="D734" s="3"/>
      <c r="E734" s="3"/>
      <c r="F734" s="3"/>
      <c r="G734" s="3"/>
      <c r="H734" s="3"/>
      <c r="I734" s="12"/>
      <c r="J734" s="12"/>
      <c r="K734" s="12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12"/>
      <c r="AE734" s="12"/>
      <c r="AF734" s="3"/>
      <c r="AG734" s="3"/>
      <c r="AH734" s="3"/>
      <c r="AI734" s="3"/>
      <c r="AJ734" s="3"/>
      <c r="AK734" s="3"/>
      <c r="AL734" s="3"/>
      <c r="AM734" s="3"/>
      <c r="AN734" s="4" t="b">
        <f>COUNTIF(资产分类!B:B,以前年度!A734)=1</f>
        <v>0</v>
      </c>
      <c r="AO734" s="4" t="b">
        <f>COUNTIF(单位编码!C:C,H734)=1</f>
        <v>0</v>
      </c>
      <c r="AP734" s="4" t="e">
        <f t="shared" si="127"/>
        <v>#VALUE!</v>
      </c>
      <c r="AQ734" s="4" t="b">
        <f>COUNTIF(业务范围!B:B,以前年度!L734)=1</f>
        <v>0</v>
      </c>
      <c r="AR734" s="4" t="b">
        <f>COUNTIF(成本中心!B:B,以前年度!M734)=1</f>
        <v>0</v>
      </c>
      <c r="AS734" s="4" t="b">
        <f>COUNTIF(成本中心!B:B,以前年度!N734)=1</f>
        <v>0</v>
      </c>
      <c r="AT734" s="4" t="b">
        <f>COUNTIF(资产状态!B:B,Q734)=1</f>
        <v>0</v>
      </c>
      <c r="AU734" s="4" t="b">
        <f>COUNTIF(资产增加、减少方式!B:C,以前年度!R734)=1</f>
        <v>0</v>
      </c>
      <c r="AV734" s="4" t="b">
        <f t="shared" si="128"/>
        <v>1</v>
      </c>
      <c r="AW734" s="4" t="b">
        <f>COUNTIF(折旧码!B:B,以前年度!X734)=1</f>
        <v>0</v>
      </c>
      <c r="AX734" s="5" t="b">
        <f t="shared" si="119"/>
        <v>0</v>
      </c>
      <c r="AY734" s="59" t="e">
        <f>IF(((2015-LEFT(AD734,4))*12+12-MID(AD734,5,2)+1)/(Z734*12+AB734)&gt;1,AF734*(1-VLOOKUP(X734,折旧码!B:D,3,FALSE)),AF734*(1-VLOOKUP(X734,折旧码!B:D,3,FALSE))*((2015-LEFT(AD734,4))*12+12-MID(AD734,5,2)+1)/(Z734*12+AB734))</f>
        <v>#VALUE!</v>
      </c>
      <c r="AZ734" s="60" t="e">
        <f t="shared" si="120"/>
        <v>#VALUE!</v>
      </c>
      <c r="BA734" s="5" t="e">
        <f>IF(((2015-LEFT(AD734,4))*12+12-MID(AD734,5,2)+1)/(Z734*12+AB734)&gt;1,0, AF734*(1-VLOOKUP(X734,折旧码!B:D,3,FALSE))*(12/(Z734*12+AB734)))</f>
        <v>#VALUE!</v>
      </c>
      <c r="BB734" s="2" t="e">
        <f t="shared" si="121"/>
        <v>#VALUE!</v>
      </c>
      <c r="BC734" s="2">
        <f t="shared" si="122"/>
        <v>0</v>
      </c>
      <c r="BD734" s="2" t="e">
        <f t="shared" si="123"/>
        <v>#VALUE!</v>
      </c>
      <c r="BE734" s="4" t="e">
        <f t="shared" si="124"/>
        <v>#VALUE!</v>
      </c>
      <c r="BF734" s="56" t="e">
        <f t="shared" si="125"/>
        <v>#VALUE!</v>
      </c>
      <c r="BG734" s="56" t="e">
        <f>IF(BE734="否",0,AF734*(1-VLOOKUP(X734,折旧码!B:D,3,FALSE))/BC734)</f>
        <v>#VALUE!</v>
      </c>
      <c r="BH734" s="56" t="e">
        <f t="shared" si="126"/>
        <v>#VALUE!</v>
      </c>
      <c r="BI734" s="4" t="e">
        <f>IF(OR(BE734="否",BC734&lt;=BD734),ROUND(AF734-ABS(AG734)-ABS(AI734)-AF734*VLOOKUP(X734,折旧码!B:D,3,FALSE),2)=0,ROUND(AF734-ABS(AG734)-ABS(AI734)-AF734*VLOOKUP(X734,折旧码!B:D,3,FALSE),2)&lt;&gt;0)</f>
        <v>#VALUE!</v>
      </c>
      <c r="BJ734" s="4" t="e">
        <f>ROUND(AF734-ABS(AG734)-ABS(AI734)-AF734*VLOOKUP(X734,折旧码!B:D,3,FALSE),2)</f>
        <v>#N/A</v>
      </c>
    </row>
    <row r="735" spans="1:62" ht="17.25" x14ac:dyDescent="0.35">
      <c r="A735" s="3"/>
      <c r="B735" s="3"/>
      <c r="C735" s="3"/>
      <c r="D735" s="3"/>
      <c r="E735" s="3"/>
      <c r="F735" s="3"/>
      <c r="G735" s="3"/>
      <c r="H735" s="3"/>
      <c r="I735" s="12"/>
      <c r="J735" s="12"/>
      <c r="K735" s="12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12"/>
      <c r="AE735" s="12"/>
      <c r="AF735" s="3"/>
      <c r="AG735" s="3"/>
      <c r="AH735" s="3"/>
      <c r="AI735" s="3"/>
      <c r="AJ735" s="3"/>
      <c r="AK735" s="3"/>
      <c r="AL735" s="3"/>
      <c r="AM735" s="3"/>
      <c r="AN735" s="4" t="b">
        <f>COUNTIF(资产分类!B:B,以前年度!A735)=1</f>
        <v>0</v>
      </c>
      <c r="AO735" s="4" t="b">
        <f>COUNTIF(单位编码!C:C,H735)=1</f>
        <v>0</v>
      </c>
      <c r="AP735" s="4" t="e">
        <f t="shared" si="127"/>
        <v>#VALUE!</v>
      </c>
      <c r="AQ735" s="4" t="b">
        <f>COUNTIF(业务范围!B:B,以前年度!L735)=1</f>
        <v>0</v>
      </c>
      <c r="AR735" s="4" t="b">
        <f>COUNTIF(成本中心!B:B,以前年度!M735)=1</f>
        <v>0</v>
      </c>
      <c r="AS735" s="4" t="b">
        <f>COUNTIF(成本中心!B:B,以前年度!N735)=1</f>
        <v>0</v>
      </c>
      <c r="AT735" s="4" t="b">
        <f>COUNTIF(资产状态!B:B,Q735)=1</f>
        <v>0</v>
      </c>
      <c r="AU735" s="4" t="b">
        <f>COUNTIF(资产增加、减少方式!B:C,以前年度!R735)=1</f>
        <v>0</v>
      </c>
      <c r="AV735" s="4" t="b">
        <f t="shared" si="128"/>
        <v>1</v>
      </c>
      <c r="AW735" s="4" t="b">
        <f>COUNTIF(折旧码!B:B,以前年度!X735)=1</f>
        <v>0</v>
      </c>
      <c r="AX735" s="5" t="b">
        <f t="shared" si="119"/>
        <v>0</v>
      </c>
      <c r="AY735" s="59" t="e">
        <f>IF(((2015-LEFT(AD735,4))*12+12-MID(AD735,5,2)+1)/(Z735*12+AB735)&gt;1,AF735*(1-VLOOKUP(X735,折旧码!B:D,3,FALSE)),AF735*(1-VLOOKUP(X735,折旧码!B:D,3,FALSE))*((2015-LEFT(AD735,4))*12+12-MID(AD735,5,2)+1)/(Z735*12+AB735))</f>
        <v>#VALUE!</v>
      </c>
      <c r="AZ735" s="60" t="e">
        <f t="shared" si="120"/>
        <v>#VALUE!</v>
      </c>
      <c r="BA735" s="5" t="e">
        <f>IF(((2015-LEFT(AD735,4))*12+12-MID(AD735,5,2)+1)/(Z735*12+AB735)&gt;1,0, AF735*(1-VLOOKUP(X735,折旧码!B:D,3,FALSE))*(12/(Z735*12+AB735)))</f>
        <v>#VALUE!</v>
      </c>
      <c r="BB735" s="2" t="e">
        <f t="shared" si="121"/>
        <v>#VALUE!</v>
      </c>
      <c r="BC735" s="2">
        <f t="shared" si="122"/>
        <v>0</v>
      </c>
      <c r="BD735" s="2" t="e">
        <f t="shared" si="123"/>
        <v>#VALUE!</v>
      </c>
      <c r="BE735" s="4" t="e">
        <f t="shared" si="124"/>
        <v>#VALUE!</v>
      </c>
      <c r="BF735" s="56" t="e">
        <f t="shared" si="125"/>
        <v>#VALUE!</v>
      </c>
      <c r="BG735" s="56" t="e">
        <f>IF(BE735="否",0,AF735*(1-VLOOKUP(X735,折旧码!B:D,3,FALSE))/BC735)</f>
        <v>#VALUE!</v>
      </c>
      <c r="BH735" s="56" t="e">
        <f t="shared" si="126"/>
        <v>#VALUE!</v>
      </c>
      <c r="BI735" s="4" t="e">
        <f>IF(OR(BE735="否",BC735&lt;=BD735),ROUND(AF735-ABS(AG735)-ABS(AI735)-AF735*VLOOKUP(X735,折旧码!B:D,3,FALSE),2)=0,ROUND(AF735-ABS(AG735)-ABS(AI735)-AF735*VLOOKUP(X735,折旧码!B:D,3,FALSE),2)&lt;&gt;0)</f>
        <v>#VALUE!</v>
      </c>
      <c r="BJ735" s="4" t="e">
        <f>ROUND(AF735-ABS(AG735)-ABS(AI735)-AF735*VLOOKUP(X735,折旧码!B:D,3,FALSE),2)</f>
        <v>#N/A</v>
      </c>
    </row>
    <row r="736" spans="1:62" ht="17.25" x14ac:dyDescent="0.35">
      <c r="A736" s="3"/>
      <c r="B736" s="3"/>
      <c r="C736" s="3"/>
      <c r="D736" s="3"/>
      <c r="E736" s="3"/>
      <c r="F736" s="3"/>
      <c r="G736" s="3"/>
      <c r="H736" s="3"/>
      <c r="I736" s="12"/>
      <c r="J736" s="12"/>
      <c r="K736" s="12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12"/>
      <c r="AE736" s="12"/>
      <c r="AF736" s="3"/>
      <c r="AG736" s="3"/>
      <c r="AH736" s="3"/>
      <c r="AI736" s="3"/>
      <c r="AJ736" s="3"/>
      <c r="AK736" s="3"/>
      <c r="AL736" s="3"/>
      <c r="AM736" s="3"/>
      <c r="AN736" s="4" t="b">
        <f>COUNTIF(资产分类!B:B,以前年度!A736)=1</f>
        <v>0</v>
      </c>
      <c r="AO736" s="4" t="b">
        <f>COUNTIF(单位编码!C:C,H736)=1</f>
        <v>0</v>
      </c>
      <c r="AP736" s="4" t="e">
        <f t="shared" si="127"/>
        <v>#VALUE!</v>
      </c>
      <c r="AQ736" s="4" t="b">
        <f>COUNTIF(业务范围!B:B,以前年度!L736)=1</f>
        <v>0</v>
      </c>
      <c r="AR736" s="4" t="b">
        <f>COUNTIF(成本中心!B:B,以前年度!M736)=1</f>
        <v>0</v>
      </c>
      <c r="AS736" s="4" t="b">
        <f>COUNTIF(成本中心!B:B,以前年度!N736)=1</f>
        <v>0</v>
      </c>
      <c r="AT736" s="4" t="b">
        <f>COUNTIF(资产状态!B:B,Q736)=1</f>
        <v>0</v>
      </c>
      <c r="AU736" s="4" t="b">
        <f>COUNTIF(资产增加、减少方式!B:C,以前年度!R736)=1</f>
        <v>0</v>
      </c>
      <c r="AV736" s="4" t="b">
        <f t="shared" si="128"/>
        <v>1</v>
      </c>
      <c r="AW736" s="4" t="b">
        <f>COUNTIF(折旧码!B:B,以前年度!X736)=1</f>
        <v>0</v>
      </c>
      <c r="AX736" s="5" t="b">
        <f t="shared" si="119"/>
        <v>0</v>
      </c>
      <c r="AY736" s="59" t="e">
        <f>IF(((2015-LEFT(AD736,4))*12+12-MID(AD736,5,2)+1)/(Z736*12+AB736)&gt;1,AF736*(1-VLOOKUP(X736,折旧码!B:D,3,FALSE)),AF736*(1-VLOOKUP(X736,折旧码!B:D,3,FALSE))*((2015-LEFT(AD736,4))*12+12-MID(AD736,5,2)+1)/(Z736*12+AB736))</f>
        <v>#VALUE!</v>
      </c>
      <c r="AZ736" s="60" t="e">
        <f t="shared" si="120"/>
        <v>#VALUE!</v>
      </c>
      <c r="BA736" s="5" t="e">
        <f>IF(((2015-LEFT(AD736,4))*12+12-MID(AD736,5,2)+1)/(Z736*12+AB736)&gt;1,0, AF736*(1-VLOOKUP(X736,折旧码!B:D,3,FALSE))*(12/(Z736*12+AB736)))</f>
        <v>#VALUE!</v>
      </c>
      <c r="BB736" s="2" t="e">
        <f t="shared" si="121"/>
        <v>#VALUE!</v>
      </c>
      <c r="BC736" s="2">
        <f t="shared" si="122"/>
        <v>0</v>
      </c>
      <c r="BD736" s="2" t="e">
        <f t="shared" si="123"/>
        <v>#VALUE!</v>
      </c>
      <c r="BE736" s="4" t="e">
        <f t="shared" si="124"/>
        <v>#VALUE!</v>
      </c>
      <c r="BF736" s="56" t="e">
        <f t="shared" si="125"/>
        <v>#VALUE!</v>
      </c>
      <c r="BG736" s="56" t="e">
        <f>IF(BE736="否",0,AF736*(1-VLOOKUP(X736,折旧码!B:D,3,FALSE))/BC736)</f>
        <v>#VALUE!</v>
      </c>
      <c r="BH736" s="56" t="e">
        <f t="shared" si="126"/>
        <v>#VALUE!</v>
      </c>
      <c r="BI736" s="4" t="e">
        <f>IF(OR(BE736="否",BC736&lt;=BD736),ROUND(AF736-ABS(AG736)-ABS(AI736)-AF736*VLOOKUP(X736,折旧码!B:D,3,FALSE),2)=0,ROUND(AF736-ABS(AG736)-ABS(AI736)-AF736*VLOOKUP(X736,折旧码!B:D,3,FALSE),2)&lt;&gt;0)</f>
        <v>#VALUE!</v>
      </c>
      <c r="BJ736" s="4" t="e">
        <f>ROUND(AF736-ABS(AG736)-ABS(AI736)-AF736*VLOOKUP(X736,折旧码!B:D,3,FALSE),2)</f>
        <v>#N/A</v>
      </c>
    </row>
    <row r="737" spans="1:62" ht="17.25" x14ac:dyDescent="0.35">
      <c r="A737" s="3"/>
      <c r="B737" s="3"/>
      <c r="C737" s="3"/>
      <c r="D737" s="3"/>
      <c r="E737" s="3"/>
      <c r="F737" s="3"/>
      <c r="G737" s="3"/>
      <c r="H737" s="3"/>
      <c r="I737" s="12"/>
      <c r="J737" s="12"/>
      <c r="K737" s="12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12"/>
      <c r="AE737" s="12"/>
      <c r="AF737" s="3"/>
      <c r="AG737" s="3"/>
      <c r="AH737" s="3"/>
      <c r="AI737" s="3"/>
      <c r="AJ737" s="3"/>
      <c r="AK737" s="3"/>
      <c r="AL737" s="3"/>
      <c r="AM737" s="3"/>
      <c r="AN737" s="4" t="b">
        <f>COUNTIF(资产分类!B:B,以前年度!A737)=1</f>
        <v>0</v>
      </c>
      <c r="AO737" s="4" t="b">
        <f>COUNTIF(单位编码!C:C,H737)=1</f>
        <v>0</v>
      </c>
      <c r="AP737" s="4" t="e">
        <f t="shared" si="127"/>
        <v>#VALUE!</v>
      </c>
      <c r="AQ737" s="4" t="b">
        <f>COUNTIF(业务范围!B:B,以前年度!L737)=1</f>
        <v>0</v>
      </c>
      <c r="AR737" s="4" t="b">
        <f>COUNTIF(成本中心!B:B,以前年度!M737)=1</f>
        <v>0</v>
      </c>
      <c r="AS737" s="4" t="b">
        <f>COUNTIF(成本中心!B:B,以前年度!N737)=1</f>
        <v>0</v>
      </c>
      <c r="AT737" s="4" t="b">
        <f>COUNTIF(资产状态!B:B,Q737)=1</f>
        <v>0</v>
      </c>
      <c r="AU737" s="4" t="b">
        <f>COUNTIF(资产增加、减少方式!B:C,以前年度!R737)=1</f>
        <v>0</v>
      </c>
      <c r="AV737" s="4" t="b">
        <f t="shared" si="128"/>
        <v>1</v>
      </c>
      <c r="AW737" s="4" t="b">
        <f>COUNTIF(折旧码!B:B,以前年度!X737)=1</f>
        <v>0</v>
      </c>
      <c r="AX737" s="5" t="b">
        <f t="shared" si="119"/>
        <v>0</v>
      </c>
      <c r="AY737" s="59" t="e">
        <f>IF(((2015-LEFT(AD737,4))*12+12-MID(AD737,5,2)+1)/(Z737*12+AB737)&gt;1,AF737*(1-VLOOKUP(X737,折旧码!B:D,3,FALSE)),AF737*(1-VLOOKUP(X737,折旧码!B:D,3,FALSE))*((2015-LEFT(AD737,4))*12+12-MID(AD737,5,2)+1)/(Z737*12+AB737))</f>
        <v>#VALUE!</v>
      </c>
      <c r="AZ737" s="60" t="e">
        <f t="shared" si="120"/>
        <v>#VALUE!</v>
      </c>
      <c r="BA737" s="5" t="e">
        <f>IF(((2015-LEFT(AD737,4))*12+12-MID(AD737,5,2)+1)/(Z737*12+AB737)&gt;1,0, AF737*(1-VLOOKUP(X737,折旧码!B:D,3,FALSE))*(12/(Z737*12+AB737)))</f>
        <v>#VALUE!</v>
      </c>
      <c r="BB737" s="2" t="e">
        <f t="shared" si="121"/>
        <v>#VALUE!</v>
      </c>
      <c r="BC737" s="2">
        <f t="shared" si="122"/>
        <v>0</v>
      </c>
      <c r="BD737" s="2" t="e">
        <f t="shared" si="123"/>
        <v>#VALUE!</v>
      </c>
      <c r="BE737" s="4" t="e">
        <f t="shared" si="124"/>
        <v>#VALUE!</v>
      </c>
      <c r="BF737" s="56" t="e">
        <f t="shared" si="125"/>
        <v>#VALUE!</v>
      </c>
      <c r="BG737" s="56" t="e">
        <f>IF(BE737="否",0,AF737*(1-VLOOKUP(X737,折旧码!B:D,3,FALSE))/BC737)</f>
        <v>#VALUE!</v>
      </c>
      <c r="BH737" s="56" t="e">
        <f t="shared" si="126"/>
        <v>#VALUE!</v>
      </c>
      <c r="BI737" s="4" t="e">
        <f>IF(OR(BE737="否",BC737&lt;=BD737),ROUND(AF737-ABS(AG737)-ABS(AI737)-AF737*VLOOKUP(X737,折旧码!B:D,3,FALSE),2)=0,ROUND(AF737-ABS(AG737)-ABS(AI737)-AF737*VLOOKUP(X737,折旧码!B:D,3,FALSE),2)&lt;&gt;0)</f>
        <v>#VALUE!</v>
      </c>
      <c r="BJ737" s="4" t="e">
        <f>ROUND(AF737-ABS(AG737)-ABS(AI737)-AF737*VLOOKUP(X737,折旧码!B:D,3,FALSE),2)</f>
        <v>#N/A</v>
      </c>
    </row>
    <row r="738" spans="1:62" ht="17.25" x14ac:dyDescent="0.35">
      <c r="A738" s="3"/>
      <c r="B738" s="3"/>
      <c r="C738" s="3"/>
      <c r="D738" s="3"/>
      <c r="E738" s="3"/>
      <c r="F738" s="3"/>
      <c r="G738" s="3"/>
      <c r="H738" s="3"/>
      <c r="I738" s="12"/>
      <c r="J738" s="12"/>
      <c r="K738" s="12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12"/>
      <c r="AE738" s="12"/>
      <c r="AF738" s="3"/>
      <c r="AG738" s="3"/>
      <c r="AH738" s="3"/>
      <c r="AI738" s="3"/>
      <c r="AJ738" s="3"/>
      <c r="AK738" s="3"/>
      <c r="AL738" s="3"/>
      <c r="AM738" s="3"/>
      <c r="AN738" s="4" t="b">
        <f>COUNTIF(资产分类!B:B,以前年度!A738)=1</f>
        <v>0</v>
      </c>
      <c r="AO738" s="4" t="b">
        <f>COUNTIF(单位编码!C:C,H738)=1</f>
        <v>0</v>
      </c>
      <c r="AP738" s="4" t="e">
        <f t="shared" si="127"/>
        <v>#VALUE!</v>
      </c>
      <c r="AQ738" s="4" t="b">
        <f>COUNTIF(业务范围!B:B,以前年度!L738)=1</f>
        <v>0</v>
      </c>
      <c r="AR738" s="4" t="b">
        <f>COUNTIF(成本中心!B:B,以前年度!M738)=1</f>
        <v>0</v>
      </c>
      <c r="AS738" s="4" t="b">
        <f>COUNTIF(成本中心!B:B,以前年度!N738)=1</f>
        <v>0</v>
      </c>
      <c r="AT738" s="4" t="b">
        <f>COUNTIF(资产状态!B:B,Q738)=1</f>
        <v>0</v>
      </c>
      <c r="AU738" s="4" t="b">
        <f>COUNTIF(资产增加、减少方式!B:C,以前年度!R738)=1</f>
        <v>0</v>
      </c>
      <c r="AV738" s="4" t="b">
        <f t="shared" si="128"/>
        <v>1</v>
      </c>
      <c r="AW738" s="4" t="b">
        <f>COUNTIF(折旧码!B:B,以前年度!X738)=1</f>
        <v>0</v>
      </c>
      <c r="AX738" s="5" t="b">
        <f t="shared" si="119"/>
        <v>0</v>
      </c>
      <c r="AY738" s="59" t="e">
        <f>IF(((2015-LEFT(AD738,4))*12+12-MID(AD738,5,2)+1)/(Z738*12+AB738)&gt;1,AF738*(1-VLOOKUP(X738,折旧码!B:D,3,FALSE)),AF738*(1-VLOOKUP(X738,折旧码!B:D,3,FALSE))*((2015-LEFT(AD738,4))*12+12-MID(AD738,5,2)+1)/(Z738*12+AB738))</f>
        <v>#VALUE!</v>
      </c>
      <c r="AZ738" s="60" t="e">
        <f t="shared" si="120"/>
        <v>#VALUE!</v>
      </c>
      <c r="BA738" s="5" t="e">
        <f>IF(((2015-LEFT(AD738,4))*12+12-MID(AD738,5,2)+1)/(Z738*12+AB738)&gt;1,0, AF738*(1-VLOOKUP(X738,折旧码!B:D,3,FALSE))*(12/(Z738*12+AB738)))</f>
        <v>#VALUE!</v>
      </c>
      <c r="BB738" s="2" t="e">
        <f t="shared" si="121"/>
        <v>#VALUE!</v>
      </c>
      <c r="BC738" s="2">
        <f t="shared" si="122"/>
        <v>0</v>
      </c>
      <c r="BD738" s="2" t="e">
        <f t="shared" si="123"/>
        <v>#VALUE!</v>
      </c>
      <c r="BE738" s="4" t="e">
        <f t="shared" si="124"/>
        <v>#VALUE!</v>
      </c>
      <c r="BF738" s="56" t="e">
        <f t="shared" si="125"/>
        <v>#VALUE!</v>
      </c>
      <c r="BG738" s="56" t="e">
        <f>IF(BE738="否",0,AF738*(1-VLOOKUP(X738,折旧码!B:D,3,FALSE))/BC738)</f>
        <v>#VALUE!</v>
      </c>
      <c r="BH738" s="56" t="e">
        <f t="shared" si="126"/>
        <v>#VALUE!</v>
      </c>
      <c r="BI738" s="4" t="e">
        <f>IF(OR(BE738="否",BC738&lt;=BD738),ROUND(AF738-ABS(AG738)-ABS(AI738)-AF738*VLOOKUP(X738,折旧码!B:D,3,FALSE),2)=0,ROUND(AF738-ABS(AG738)-ABS(AI738)-AF738*VLOOKUP(X738,折旧码!B:D,3,FALSE),2)&lt;&gt;0)</f>
        <v>#VALUE!</v>
      </c>
      <c r="BJ738" s="4" t="e">
        <f>ROUND(AF738-ABS(AG738)-ABS(AI738)-AF738*VLOOKUP(X738,折旧码!B:D,3,FALSE),2)</f>
        <v>#N/A</v>
      </c>
    </row>
    <row r="739" spans="1:62" ht="17.25" x14ac:dyDescent="0.35">
      <c r="A739" s="3"/>
      <c r="B739" s="3"/>
      <c r="C739" s="3"/>
      <c r="D739" s="3"/>
      <c r="E739" s="3"/>
      <c r="F739" s="3"/>
      <c r="G739" s="3"/>
      <c r="H739" s="3"/>
      <c r="I739" s="12"/>
      <c r="J739" s="12"/>
      <c r="K739" s="12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12"/>
      <c r="AE739" s="12"/>
      <c r="AF739" s="3"/>
      <c r="AG739" s="3"/>
      <c r="AH739" s="3"/>
      <c r="AI739" s="3"/>
      <c r="AJ739" s="3"/>
      <c r="AK739" s="3"/>
      <c r="AL739" s="3"/>
      <c r="AM739" s="3"/>
      <c r="AN739" s="4" t="b">
        <f>COUNTIF(资产分类!B:B,以前年度!A739)=1</f>
        <v>0</v>
      </c>
      <c r="AO739" s="4" t="b">
        <f>COUNTIF(单位编码!C:C,H739)=1</f>
        <v>0</v>
      </c>
      <c r="AP739" s="4" t="e">
        <f t="shared" si="127"/>
        <v>#VALUE!</v>
      </c>
      <c r="AQ739" s="4" t="b">
        <f>COUNTIF(业务范围!B:B,以前年度!L739)=1</f>
        <v>0</v>
      </c>
      <c r="AR739" s="4" t="b">
        <f>COUNTIF(成本中心!B:B,以前年度!M739)=1</f>
        <v>0</v>
      </c>
      <c r="AS739" s="4" t="b">
        <f>COUNTIF(成本中心!B:B,以前年度!N739)=1</f>
        <v>0</v>
      </c>
      <c r="AT739" s="4" t="b">
        <f>COUNTIF(资产状态!B:B,Q739)=1</f>
        <v>0</v>
      </c>
      <c r="AU739" s="4" t="b">
        <f>COUNTIF(资产增加、减少方式!B:C,以前年度!R739)=1</f>
        <v>0</v>
      </c>
      <c r="AV739" s="4" t="b">
        <f t="shared" si="128"/>
        <v>1</v>
      </c>
      <c r="AW739" s="4" t="b">
        <f>COUNTIF(折旧码!B:B,以前年度!X739)=1</f>
        <v>0</v>
      </c>
      <c r="AX739" s="5" t="b">
        <f t="shared" si="119"/>
        <v>0</v>
      </c>
      <c r="AY739" s="59" t="e">
        <f>IF(((2015-LEFT(AD739,4))*12+12-MID(AD739,5,2)+1)/(Z739*12+AB739)&gt;1,AF739*(1-VLOOKUP(X739,折旧码!B:D,3,FALSE)),AF739*(1-VLOOKUP(X739,折旧码!B:D,3,FALSE))*((2015-LEFT(AD739,4))*12+12-MID(AD739,5,2)+1)/(Z739*12+AB739))</f>
        <v>#VALUE!</v>
      </c>
      <c r="AZ739" s="60" t="e">
        <f t="shared" si="120"/>
        <v>#VALUE!</v>
      </c>
      <c r="BA739" s="5" t="e">
        <f>IF(((2015-LEFT(AD739,4))*12+12-MID(AD739,5,2)+1)/(Z739*12+AB739)&gt;1,0, AF739*(1-VLOOKUP(X739,折旧码!B:D,3,FALSE))*(12/(Z739*12+AB739)))</f>
        <v>#VALUE!</v>
      </c>
      <c r="BB739" s="2" t="e">
        <f t="shared" si="121"/>
        <v>#VALUE!</v>
      </c>
      <c r="BC739" s="2">
        <f t="shared" si="122"/>
        <v>0</v>
      </c>
      <c r="BD739" s="2" t="e">
        <f t="shared" si="123"/>
        <v>#VALUE!</v>
      </c>
      <c r="BE739" s="4" t="e">
        <f t="shared" si="124"/>
        <v>#VALUE!</v>
      </c>
      <c r="BF739" s="56" t="e">
        <f t="shared" si="125"/>
        <v>#VALUE!</v>
      </c>
      <c r="BG739" s="56" t="e">
        <f>IF(BE739="否",0,AF739*(1-VLOOKUP(X739,折旧码!B:D,3,FALSE))/BC739)</f>
        <v>#VALUE!</v>
      </c>
      <c r="BH739" s="56" t="e">
        <f t="shared" si="126"/>
        <v>#VALUE!</v>
      </c>
      <c r="BI739" s="4" t="e">
        <f>IF(OR(BE739="否",BC739&lt;=BD739),ROUND(AF739-ABS(AG739)-ABS(AI739)-AF739*VLOOKUP(X739,折旧码!B:D,3,FALSE),2)=0,ROUND(AF739-ABS(AG739)-ABS(AI739)-AF739*VLOOKUP(X739,折旧码!B:D,3,FALSE),2)&lt;&gt;0)</f>
        <v>#VALUE!</v>
      </c>
      <c r="BJ739" s="4" t="e">
        <f>ROUND(AF739-ABS(AG739)-ABS(AI739)-AF739*VLOOKUP(X739,折旧码!B:D,3,FALSE),2)</f>
        <v>#N/A</v>
      </c>
    </row>
    <row r="740" spans="1:62" ht="17.25" x14ac:dyDescent="0.35">
      <c r="A740" s="3"/>
      <c r="B740" s="3"/>
      <c r="C740" s="3"/>
      <c r="D740" s="3"/>
      <c r="E740" s="3"/>
      <c r="F740" s="3"/>
      <c r="G740" s="3"/>
      <c r="H740" s="3"/>
      <c r="I740" s="12"/>
      <c r="J740" s="12"/>
      <c r="K740" s="12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12"/>
      <c r="AE740" s="12"/>
      <c r="AF740" s="3"/>
      <c r="AG740" s="3"/>
      <c r="AH740" s="3"/>
      <c r="AI740" s="3"/>
      <c r="AJ740" s="3"/>
      <c r="AK740" s="3"/>
      <c r="AL740" s="3"/>
      <c r="AM740" s="3"/>
      <c r="AN740" s="4" t="b">
        <f>COUNTIF(资产分类!B:B,以前年度!A740)=1</f>
        <v>0</v>
      </c>
      <c r="AO740" s="4" t="b">
        <f>COUNTIF(单位编码!C:C,H740)=1</f>
        <v>0</v>
      </c>
      <c r="AP740" s="4" t="e">
        <f t="shared" si="127"/>
        <v>#VALUE!</v>
      </c>
      <c r="AQ740" s="4" t="b">
        <f>COUNTIF(业务范围!B:B,以前年度!L740)=1</f>
        <v>0</v>
      </c>
      <c r="AR740" s="4" t="b">
        <f>COUNTIF(成本中心!B:B,以前年度!M740)=1</f>
        <v>0</v>
      </c>
      <c r="AS740" s="4" t="b">
        <f>COUNTIF(成本中心!B:B,以前年度!N740)=1</f>
        <v>0</v>
      </c>
      <c r="AT740" s="4" t="b">
        <f>COUNTIF(资产状态!B:B,Q740)=1</f>
        <v>0</v>
      </c>
      <c r="AU740" s="4" t="b">
        <f>COUNTIF(资产增加、减少方式!B:C,以前年度!R740)=1</f>
        <v>0</v>
      </c>
      <c r="AV740" s="4" t="b">
        <f t="shared" si="128"/>
        <v>1</v>
      </c>
      <c r="AW740" s="4" t="b">
        <f>COUNTIF(折旧码!B:B,以前年度!X740)=1</f>
        <v>0</v>
      </c>
      <c r="AX740" s="5" t="b">
        <f t="shared" si="119"/>
        <v>0</v>
      </c>
      <c r="AY740" s="59" t="e">
        <f>IF(((2015-LEFT(AD740,4))*12+12-MID(AD740,5,2)+1)/(Z740*12+AB740)&gt;1,AF740*(1-VLOOKUP(X740,折旧码!B:D,3,FALSE)),AF740*(1-VLOOKUP(X740,折旧码!B:D,3,FALSE))*((2015-LEFT(AD740,4))*12+12-MID(AD740,5,2)+1)/(Z740*12+AB740))</f>
        <v>#VALUE!</v>
      </c>
      <c r="AZ740" s="60" t="e">
        <f t="shared" si="120"/>
        <v>#VALUE!</v>
      </c>
      <c r="BA740" s="5" t="e">
        <f>IF(((2015-LEFT(AD740,4))*12+12-MID(AD740,5,2)+1)/(Z740*12+AB740)&gt;1,0, AF740*(1-VLOOKUP(X740,折旧码!B:D,3,FALSE))*(12/(Z740*12+AB740)))</f>
        <v>#VALUE!</v>
      </c>
      <c r="BB740" s="2" t="e">
        <f t="shared" si="121"/>
        <v>#VALUE!</v>
      </c>
      <c r="BC740" s="2">
        <f t="shared" si="122"/>
        <v>0</v>
      </c>
      <c r="BD740" s="2" t="e">
        <f t="shared" si="123"/>
        <v>#VALUE!</v>
      </c>
      <c r="BE740" s="4" t="e">
        <f t="shared" si="124"/>
        <v>#VALUE!</v>
      </c>
      <c r="BF740" s="56" t="e">
        <f t="shared" si="125"/>
        <v>#VALUE!</v>
      </c>
      <c r="BG740" s="56" t="e">
        <f>IF(BE740="否",0,AF740*(1-VLOOKUP(X740,折旧码!B:D,3,FALSE))/BC740)</f>
        <v>#VALUE!</v>
      </c>
      <c r="BH740" s="56" t="e">
        <f t="shared" si="126"/>
        <v>#VALUE!</v>
      </c>
      <c r="BI740" s="4" t="e">
        <f>IF(OR(BE740="否",BC740&lt;=BD740),ROUND(AF740-ABS(AG740)-ABS(AI740)-AF740*VLOOKUP(X740,折旧码!B:D,3,FALSE),2)=0,ROUND(AF740-ABS(AG740)-ABS(AI740)-AF740*VLOOKUP(X740,折旧码!B:D,3,FALSE),2)&lt;&gt;0)</f>
        <v>#VALUE!</v>
      </c>
      <c r="BJ740" s="4" t="e">
        <f>ROUND(AF740-ABS(AG740)-ABS(AI740)-AF740*VLOOKUP(X740,折旧码!B:D,3,FALSE),2)</f>
        <v>#N/A</v>
      </c>
    </row>
    <row r="741" spans="1:62" ht="17.25" x14ac:dyDescent="0.35">
      <c r="A741" s="3"/>
      <c r="B741" s="3"/>
      <c r="C741" s="3"/>
      <c r="D741" s="3"/>
      <c r="E741" s="3"/>
      <c r="F741" s="3"/>
      <c r="G741" s="3"/>
      <c r="H741" s="3"/>
      <c r="I741" s="12"/>
      <c r="J741" s="12"/>
      <c r="K741" s="12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12"/>
      <c r="AE741" s="12"/>
      <c r="AF741" s="3"/>
      <c r="AG741" s="3"/>
      <c r="AH741" s="3"/>
      <c r="AI741" s="3"/>
      <c r="AJ741" s="3"/>
      <c r="AK741" s="3"/>
      <c r="AL741" s="3"/>
      <c r="AM741" s="3"/>
      <c r="AN741" s="4" t="b">
        <f>COUNTIF(资产分类!B:B,以前年度!A741)=1</f>
        <v>0</v>
      </c>
      <c r="AO741" s="4" t="b">
        <f>COUNTIF(单位编码!C:C,H741)=1</f>
        <v>0</v>
      </c>
      <c r="AP741" s="4" t="e">
        <f t="shared" si="127"/>
        <v>#VALUE!</v>
      </c>
      <c r="AQ741" s="4" t="b">
        <f>COUNTIF(业务范围!B:B,以前年度!L741)=1</f>
        <v>0</v>
      </c>
      <c r="AR741" s="4" t="b">
        <f>COUNTIF(成本中心!B:B,以前年度!M741)=1</f>
        <v>0</v>
      </c>
      <c r="AS741" s="4" t="b">
        <f>COUNTIF(成本中心!B:B,以前年度!N741)=1</f>
        <v>0</v>
      </c>
      <c r="AT741" s="4" t="b">
        <f>COUNTIF(资产状态!B:B,Q741)=1</f>
        <v>0</v>
      </c>
      <c r="AU741" s="4" t="b">
        <f>COUNTIF(资产增加、减少方式!B:C,以前年度!R741)=1</f>
        <v>0</v>
      </c>
      <c r="AV741" s="4" t="b">
        <f t="shared" si="128"/>
        <v>1</v>
      </c>
      <c r="AW741" s="4" t="b">
        <f>COUNTIF(折旧码!B:B,以前年度!X741)=1</f>
        <v>0</v>
      </c>
      <c r="AX741" s="5" t="b">
        <f t="shared" si="119"/>
        <v>0</v>
      </c>
      <c r="AY741" s="59" t="e">
        <f>IF(((2015-LEFT(AD741,4))*12+12-MID(AD741,5,2)+1)/(Z741*12+AB741)&gt;1,AF741*(1-VLOOKUP(X741,折旧码!B:D,3,FALSE)),AF741*(1-VLOOKUP(X741,折旧码!B:D,3,FALSE))*((2015-LEFT(AD741,4))*12+12-MID(AD741,5,2)+1)/(Z741*12+AB741))</f>
        <v>#VALUE!</v>
      </c>
      <c r="AZ741" s="60" t="e">
        <f t="shared" si="120"/>
        <v>#VALUE!</v>
      </c>
      <c r="BA741" s="5" t="e">
        <f>IF(((2015-LEFT(AD741,4))*12+12-MID(AD741,5,2)+1)/(Z741*12+AB741)&gt;1,0, AF741*(1-VLOOKUP(X741,折旧码!B:D,3,FALSE))*(12/(Z741*12+AB741)))</f>
        <v>#VALUE!</v>
      </c>
      <c r="BB741" s="2" t="e">
        <f t="shared" si="121"/>
        <v>#VALUE!</v>
      </c>
      <c r="BC741" s="2">
        <f t="shared" si="122"/>
        <v>0</v>
      </c>
      <c r="BD741" s="2" t="e">
        <f t="shared" si="123"/>
        <v>#VALUE!</v>
      </c>
      <c r="BE741" s="4" t="e">
        <f t="shared" si="124"/>
        <v>#VALUE!</v>
      </c>
      <c r="BF741" s="56" t="e">
        <f t="shared" si="125"/>
        <v>#VALUE!</v>
      </c>
      <c r="BG741" s="56" t="e">
        <f>IF(BE741="否",0,AF741*(1-VLOOKUP(X741,折旧码!B:D,3,FALSE))/BC741)</f>
        <v>#VALUE!</v>
      </c>
      <c r="BH741" s="56" t="e">
        <f t="shared" si="126"/>
        <v>#VALUE!</v>
      </c>
      <c r="BI741" s="4" t="e">
        <f>IF(OR(BE741="否",BC741&lt;=BD741),ROUND(AF741-ABS(AG741)-ABS(AI741)-AF741*VLOOKUP(X741,折旧码!B:D,3,FALSE),2)=0,ROUND(AF741-ABS(AG741)-ABS(AI741)-AF741*VLOOKUP(X741,折旧码!B:D,3,FALSE),2)&lt;&gt;0)</f>
        <v>#VALUE!</v>
      </c>
      <c r="BJ741" s="4" t="e">
        <f>ROUND(AF741-ABS(AG741)-ABS(AI741)-AF741*VLOOKUP(X741,折旧码!B:D,3,FALSE),2)</f>
        <v>#N/A</v>
      </c>
    </row>
    <row r="742" spans="1:62" ht="17.25" x14ac:dyDescent="0.35">
      <c r="A742" s="3"/>
      <c r="B742" s="3"/>
      <c r="C742" s="3"/>
      <c r="D742" s="3"/>
      <c r="E742" s="3"/>
      <c r="F742" s="3"/>
      <c r="G742" s="3"/>
      <c r="H742" s="3"/>
      <c r="I742" s="12"/>
      <c r="J742" s="12"/>
      <c r="K742" s="12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12"/>
      <c r="AE742" s="12"/>
      <c r="AF742" s="3"/>
      <c r="AG742" s="3"/>
      <c r="AH742" s="3"/>
      <c r="AI742" s="3"/>
      <c r="AJ742" s="3"/>
      <c r="AK742" s="3"/>
      <c r="AL742" s="3"/>
      <c r="AM742" s="3"/>
      <c r="AN742" s="4" t="b">
        <f>COUNTIF(资产分类!B:B,以前年度!A742)=1</f>
        <v>0</v>
      </c>
      <c r="AO742" s="4" t="b">
        <f>COUNTIF(单位编码!C:C,H742)=1</f>
        <v>0</v>
      </c>
      <c r="AP742" s="4" t="e">
        <f t="shared" si="127"/>
        <v>#VALUE!</v>
      </c>
      <c r="AQ742" s="4" t="b">
        <f>COUNTIF(业务范围!B:B,以前年度!L742)=1</f>
        <v>0</v>
      </c>
      <c r="AR742" s="4" t="b">
        <f>COUNTIF(成本中心!B:B,以前年度!M742)=1</f>
        <v>0</v>
      </c>
      <c r="AS742" s="4" t="b">
        <f>COUNTIF(成本中心!B:B,以前年度!N742)=1</f>
        <v>0</v>
      </c>
      <c r="AT742" s="4" t="b">
        <f>COUNTIF(资产状态!B:B,Q742)=1</f>
        <v>0</v>
      </c>
      <c r="AU742" s="4" t="b">
        <f>COUNTIF(资产增加、减少方式!B:C,以前年度!R742)=1</f>
        <v>0</v>
      </c>
      <c r="AV742" s="4" t="b">
        <f t="shared" si="128"/>
        <v>1</v>
      </c>
      <c r="AW742" s="4" t="b">
        <f>COUNTIF(折旧码!B:B,以前年度!X742)=1</f>
        <v>0</v>
      </c>
      <c r="AX742" s="5" t="b">
        <f t="shared" si="119"/>
        <v>0</v>
      </c>
      <c r="AY742" s="59" t="e">
        <f>IF(((2015-LEFT(AD742,4))*12+12-MID(AD742,5,2)+1)/(Z742*12+AB742)&gt;1,AF742*(1-VLOOKUP(X742,折旧码!B:D,3,FALSE)),AF742*(1-VLOOKUP(X742,折旧码!B:D,3,FALSE))*((2015-LEFT(AD742,4))*12+12-MID(AD742,5,2)+1)/(Z742*12+AB742))</f>
        <v>#VALUE!</v>
      </c>
      <c r="AZ742" s="60" t="e">
        <f t="shared" si="120"/>
        <v>#VALUE!</v>
      </c>
      <c r="BA742" s="5" t="e">
        <f>IF(((2015-LEFT(AD742,4))*12+12-MID(AD742,5,2)+1)/(Z742*12+AB742)&gt;1,0, AF742*(1-VLOOKUP(X742,折旧码!B:D,3,FALSE))*(12/(Z742*12+AB742)))</f>
        <v>#VALUE!</v>
      </c>
      <c r="BB742" s="2" t="e">
        <f t="shared" si="121"/>
        <v>#VALUE!</v>
      </c>
      <c r="BC742" s="2">
        <f t="shared" si="122"/>
        <v>0</v>
      </c>
      <c r="BD742" s="2" t="e">
        <f t="shared" si="123"/>
        <v>#VALUE!</v>
      </c>
      <c r="BE742" s="4" t="e">
        <f t="shared" si="124"/>
        <v>#VALUE!</v>
      </c>
      <c r="BF742" s="56" t="e">
        <f t="shared" si="125"/>
        <v>#VALUE!</v>
      </c>
      <c r="BG742" s="56" t="e">
        <f>IF(BE742="否",0,AF742*(1-VLOOKUP(X742,折旧码!B:D,3,FALSE))/BC742)</f>
        <v>#VALUE!</v>
      </c>
      <c r="BH742" s="56" t="e">
        <f t="shared" si="126"/>
        <v>#VALUE!</v>
      </c>
      <c r="BI742" s="4" t="e">
        <f>IF(OR(BE742="否",BC742&lt;=BD742),ROUND(AF742-ABS(AG742)-ABS(AI742)-AF742*VLOOKUP(X742,折旧码!B:D,3,FALSE),2)=0,ROUND(AF742-ABS(AG742)-ABS(AI742)-AF742*VLOOKUP(X742,折旧码!B:D,3,FALSE),2)&lt;&gt;0)</f>
        <v>#VALUE!</v>
      </c>
      <c r="BJ742" s="4" t="e">
        <f>ROUND(AF742-ABS(AG742)-ABS(AI742)-AF742*VLOOKUP(X742,折旧码!B:D,3,FALSE),2)</f>
        <v>#N/A</v>
      </c>
    </row>
    <row r="743" spans="1:62" ht="17.25" x14ac:dyDescent="0.35">
      <c r="A743" s="3"/>
      <c r="B743" s="3"/>
      <c r="C743" s="3"/>
      <c r="D743" s="3"/>
      <c r="E743" s="3"/>
      <c r="F743" s="3"/>
      <c r="G743" s="3"/>
      <c r="H743" s="3"/>
      <c r="I743" s="12"/>
      <c r="J743" s="12"/>
      <c r="K743" s="12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12"/>
      <c r="AE743" s="12"/>
      <c r="AF743" s="3"/>
      <c r="AG743" s="3"/>
      <c r="AH743" s="3"/>
      <c r="AI743" s="3"/>
      <c r="AJ743" s="3"/>
      <c r="AK743" s="3"/>
      <c r="AL743" s="3"/>
      <c r="AM743" s="3"/>
      <c r="AN743" s="4" t="b">
        <f>COUNTIF(资产分类!B:B,以前年度!A743)=1</f>
        <v>0</v>
      </c>
      <c r="AO743" s="4" t="b">
        <f>COUNTIF(单位编码!C:C,H743)=1</f>
        <v>0</v>
      </c>
      <c r="AP743" s="4" t="e">
        <f t="shared" si="127"/>
        <v>#VALUE!</v>
      </c>
      <c r="AQ743" s="4" t="b">
        <f>COUNTIF(业务范围!B:B,以前年度!L743)=1</f>
        <v>0</v>
      </c>
      <c r="AR743" s="4" t="b">
        <f>COUNTIF(成本中心!B:B,以前年度!M743)=1</f>
        <v>0</v>
      </c>
      <c r="AS743" s="4" t="b">
        <f>COUNTIF(成本中心!B:B,以前年度!N743)=1</f>
        <v>0</v>
      </c>
      <c r="AT743" s="4" t="b">
        <f>COUNTIF(资产状态!B:B,Q743)=1</f>
        <v>0</v>
      </c>
      <c r="AU743" s="4" t="b">
        <f>COUNTIF(资产增加、减少方式!B:C,以前年度!R743)=1</f>
        <v>0</v>
      </c>
      <c r="AV743" s="4" t="b">
        <f t="shared" si="128"/>
        <v>1</v>
      </c>
      <c r="AW743" s="4" t="b">
        <f>COUNTIF(折旧码!B:B,以前年度!X743)=1</f>
        <v>0</v>
      </c>
      <c r="AX743" s="5" t="b">
        <f t="shared" si="119"/>
        <v>0</v>
      </c>
      <c r="AY743" s="59" t="e">
        <f>IF(((2015-LEFT(AD743,4))*12+12-MID(AD743,5,2)+1)/(Z743*12+AB743)&gt;1,AF743*(1-VLOOKUP(X743,折旧码!B:D,3,FALSE)),AF743*(1-VLOOKUP(X743,折旧码!B:D,3,FALSE))*((2015-LEFT(AD743,4))*12+12-MID(AD743,5,2)+1)/(Z743*12+AB743))</f>
        <v>#VALUE!</v>
      </c>
      <c r="AZ743" s="60" t="e">
        <f t="shared" si="120"/>
        <v>#VALUE!</v>
      </c>
      <c r="BA743" s="5" t="e">
        <f>IF(((2015-LEFT(AD743,4))*12+12-MID(AD743,5,2)+1)/(Z743*12+AB743)&gt;1,0, AF743*(1-VLOOKUP(X743,折旧码!B:D,3,FALSE))*(12/(Z743*12+AB743)))</f>
        <v>#VALUE!</v>
      </c>
      <c r="BB743" s="2" t="e">
        <f t="shared" si="121"/>
        <v>#VALUE!</v>
      </c>
      <c r="BC743" s="2">
        <f t="shared" si="122"/>
        <v>0</v>
      </c>
      <c r="BD743" s="2" t="e">
        <f t="shared" si="123"/>
        <v>#VALUE!</v>
      </c>
      <c r="BE743" s="4" t="e">
        <f t="shared" si="124"/>
        <v>#VALUE!</v>
      </c>
      <c r="BF743" s="56" t="e">
        <f t="shared" si="125"/>
        <v>#VALUE!</v>
      </c>
      <c r="BG743" s="56" t="e">
        <f>IF(BE743="否",0,AF743*(1-VLOOKUP(X743,折旧码!B:D,3,FALSE))/BC743)</f>
        <v>#VALUE!</v>
      </c>
      <c r="BH743" s="56" t="e">
        <f t="shared" si="126"/>
        <v>#VALUE!</v>
      </c>
      <c r="BI743" s="4" t="e">
        <f>IF(OR(BE743="否",BC743&lt;=BD743),ROUND(AF743-ABS(AG743)-ABS(AI743)-AF743*VLOOKUP(X743,折旧码!B:D,3,FALSE),2)=0,ROUND(AF743-ABS(AG743)-ABS(AI743)-AF743*VLOOKUP(X743,折旧码!B:D,3,FALSE),2)&lt;&gt;0)</f>
        <v>#VALUE!</v>
      </c>
      <c r="BJ743" s="4" t="e">
        <f>ROUND(AF743-ABS(AG743)-ABS(AI743)-AF743*VLOOKUP(X743,折旧码!B:D,3,FALSE),2)</f>
        <v>#N/A</v>
      </c>
    </row>
    <row r="744" spans="1:62" ht="17.25" x14ac:dyDescent="0.35">
      <c r="A744" s="3"/>
      <c r="B744" s="3"/>
      <c r="C744" s="3"/>
      <c r="D744" s="3"/>
      <c r="E744" s="3"/>
      <c r="F744" s="3"/>
      <c r="G744" s="3"/>
      <c r="H744" s="3"/>
      <c r="I744" s="12"/>
      <c r="J744" s="12"/>
      <c r="K744" s="12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12"/>
      <c r="AE744" s="12"/>
      <c r="AF744" s="3"/>
      <c r="AG744" s="3"/>
      <c r="AH744" s="3"/>
      <c r="AI744" s="3"/>
      <c r="AJ744" s="3"/>
      <c r="AK744" s="3"/>
      <c r="AL744" s="3"/>
      <c r="AM744" s="3"/>
      <c r="AN744" s="4" t="b">
        <f>COUNTIF(资产分类!B:B,以前年度!A744)=1</f>
        <v>0</v>
      </c>
      <c r="AO744" s="4" t="b">
        <f>COUNTIF(单位编码!C:C,H744)=1</f>
        <v>0</v>
      </c>
      <c r="AP744" s="4" t="e">
        <f t="shared" si="127"/>
        <v>#VALUE!</v>
      </c>
      <c r="AQ744" s="4" t="b">
        <f>COUNTIF(业务范围!B:B,以前年度!L744)=1</f>
        <v>0</v>
      </c>
      <c r="AR744" s="4" t="b">
        <f>COUNTIF(成本中心!B:B,以前年度!M744)=1</f>
        <v>0</v>
      </c>
      <c r="AS744" s="4" t="b">
        <f>COUNTIF(成本中心!B:B,以前年度!N744)=1</f>
        <v>0</v>
      </c>
      <c r="AT744" s="4" t="b">
        <f>COUNTIF(资产状态!B:B,Q744)=1</f>
        <v>0</v>
      </c>
      <c r="AU744" s="4" t="b">
        <f>COUNTIF(资产增加、减少方式!B:C,以前年度!R744)=1</f>
        <v>0</v>
      </c>
      <c r="AV744" s="4" t="b">
        <f t="shared" si="128"/>
        <v>1</v>
      </c>
      <c r="AW744" s="4" t="b">
        <f>COUNTIF(折旧码!B:B,以前年度!X744)=1</f>
        <v>0</v>
      </c>
      <c r="AX744" s="5" t="b">
        <f t="shared" si="119"/>
        <v>0</v>
      </c>
      <c r="AY744" s="59" t="e">
        <f>IF(((2015-LEFT(AD744,4))*12+12-MID(AD744,5,2)+1)/(Z744*12+AB744)&gt;1,AF744*(1-VLOOKUP(X744,折旧码!B:D,3,FALSE)),AF744*(1-VLOOKUP(X744,折旧码!B:D,3,FALSE))*((2015-LEFT(AD744,4))*12+12-MID(AD744,5,2)+1)/(Z744*12+AB744))</f>
        <v>#VALUE!</v>
      </c>
      <c r="AZ744" s="60" t="e">
        <f t="shared" si="120"/>
        <v>#VALUE!</v>
      </c>
      <c r="BA744" s="5" t="e">
        <f>IF(((2015-LEFT(AD744,4))*12+12-MID(AD744,5,2)+1)/(Z744*12+AB744)&gt;1,0, AF744*(1-VLOOKUP(X744,折旧码!B:D,3,FALSE))*(12/(Z744*12+AB744)))</f>
        <v>#VALUE!</v>
      </c>
      <c r="BB744" s="2" t="e">
        <f t="shared" si="121"/>
        <v>#VALUE!</v>
      </c>
      <c r="BC744" s="2">
        <f t="shared" si="122"/>
        <v>0</v>
      </c>
      <c r="BD744" s="2" t="e">
        <f t="shared" si="123"/>
        <v>#VALUE!</v>
      </c>
      <c r="BE744" s="4" t="e">
        <f t="shared" si="124"/>
        <v>#VALUE!</v>
      </c>
      <c r="BF744" s="56" t="e">
        <f t="shared" si="125"/>
        <v>#VALUE!</v>
      </c>
      <c r="BG744" s="56" t="e">
        <f>IF(BE744="否",0,AF744*(1-VLOOKUP(X744,折旧码!B:D,3,FALSE))/BC744)</f>
        <v>#VALUE!</v>
      </c>
      <c r="BH744" s="56" t="e">
        <f t="shared" si="126"/>
        <v>#VALUE!</v>
      </c>
      <c r="BI744" s="4" t="e">
        <f>IF(OR(BE744="否",BC744&lt;=BD744),ROUND(AF744-ABS(AG744)-ABS(AI744)-AF744*VLOOKUP(X744,折旧码!B:D,3,FALSE),2)=0,ROUND(AF744-ABS(AG744)-ABS(AI744)-AF744*VLOOKUP(X744,折旧码!B:D,3,FALSE),2)&lt;&gt;0)</f>
        <v>#VALUE!</v>
      </c>
      <c r="BJ744" s="4" t="e">
        <f>ROUND(AF744-ABS(AG744)-ABS(AI744)-AF744*VLOOKUP(X744,折旧码!B:D,3,FALSE),2)</f>
        <v>#N/A</v>
      </c>
    </row>
    <row r="745" spans="1:62" ht="17.25" x14ac:dyDescent="0.35">
      <c r="A745" s="3"/>
      <c r="B745" s="3"/>
      <c r="C745" s="3"/>
      <c r="D745" s="3"/>
      <c r="E745" s="3"/>
      <c r="F745" s="3"/>
      <c r="G745" s="3"/>
      <c r="H745" s="3"/>
      <c r="I745" s="12"/>
      <c r="J745" s="12"/>
      <c r="K745" s="12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12"/>
      <c r="AE745" s="12"/>
      <c r="AF745" s="3"/>
      <c r="AG745" s="3"/>
      <c r="AH745" s="3"/>
      <c r="AI745" s="3"/>
      <c r="AJ745" s="3"/>
      <c r="AK745" s="3"/>
      <c r="AL745" s="3"/>
      <c r="AM745" s="3"/>
      <c r="AN745" s="4" t="b">
        <f>COUNTIF(资产分类!B:B,以前年度!A745)=1</f>
        <v>0</v>
      </c>
      <c r="AO745" s="4" t="b">
        <f>COUNTIF(单位编码!C:C,H745)=1</f>
        <v>0</v>
      </c>
      <c r="AP745" s="4" t="e">
        <f t="shared" si="127"/>
        <v>#VALUE!</v>
      </c>
      <c r="AQ745" s="4" t="b">
        <f>COUNTIF(业务范围!B:B,以前年度!L745)=1</f>
        <v>0</v>
      </c>
      <c r="AR745" s="4" t="b">
        <f>COUNTIF(成本中心!B:B,以前年度!M745)=1</f>
        <v>0</v>
      </c>
      <c r="AS745" s="4" t="b">
        <f>COUNTIF(成本中心!B:B,以前年度!N745)=1</f>
        <v>0</v>
      </c>
      <c r="AT745" s="4" t="b">
        <f>COUNTIF(资产状态!B:B,Q745)=1</f>
        <v>0</v>
      </c>
      <c r="AU745" s="4" t="b">
        <f>COUNTIF(资产增加、减少方式!B:C,以前年度!R745)=1</f>
        <v>0</v>
      </c>
      <c r="AV745" s="4" t="b">
        <f t="shared" si="128"/>
        <v>1</v>
      </c>
      <c r="AW745" s="4" t="b">
        <f>COUNTIF(折旧码!B:B,以前年度!X745)=1</f>
        <v>0</v>
      </c>
      <c r="AX745" s="5" t="b">
        <f t="shared" si="119"/>
        <v>0</v>
      </c>
      <c r="AY745" s="59" t="e">
        <f>IF(((2015-LEFT(AD745,4))*12+12-MID(AD745,5,2)+1)/(Z745*12+AB745)&gt;1,AF745*(1-VLOOKUP(X745,折旧码!B:D,3,FALSE)),AF745*(1-VLOOKUP(X745,折旧码!B:D,3,FALSE))*((2015-LEFT(AD745,4))*12+12-MID(AD745,5,2)+1)/(Z745*12+AB745))</f>
        <v>#VALUE!</v>
      </c>
      <c r="AZ745" s="60" t="e">
        <f t="shared" si="120"/>
        <v>#VALUE!</v>
      </c>
      <c r="BA745" s="5" t="e">
        <f>IF(((2015-LEFT(AD745,4))*12+12-MID(AD745,5,2)+1)/(Z745*12+AB745)&gt;1,0, AF745*(1-VLOOKUP(X745,折旧码!B:D,3,FALSE))*(12/(Z745*12+AB745)))</f>
        <v>#VALUE!</v>
      </c>
      <c r="BB745" s="2" t="e">
        <f t="shared" si="121"/>
        <v>#VALUE!</v>
      </c>
      <c r="BC745" s="2">
        <f t="shared" si="122"/>
        <v>0</v>
      </c>
      <c r="BD745" s="2" t="e">
        <f t="shared" si="123"/>
        <v>#VALUE!</v>
      </c>
      <c r="BE745" s="4" t="e">
        <f t="shared" si="124"/>
        <v>#VALUE!</v>
      </c>
      <c r="BF745" s="56" t="e">
        <f t="shared" si="125"/>
        <v>#VALUE!</v>
      </c>
      <c r="BG745" s="56" t="e">
        <f>IF(BE745="否",0,AF745*(1-VLOOKUP(X745,折旧码!B:D,3,FALSE))/BC745)</f>
        <v>#VALUE!</v>
      </c>
      <c r="BH745" s="56" t="e">
        <f t="shared" si="126"/>
        <v>#VALUE!</v>
      </c>
      <c r="BI745" s="4" t="e">
        <f>IF(OR(BE745="否",BC745&lt;=BD745),ROUND(AF745-ABS(AG745)-ABS(AI745)-AF745*VLOOKUP(X745,折旧码!B:D,3,FALSE),2)=0,ROUND(AF745-ABS(AG745)-ABS(AI745)-AF745*VLOOKUP(X745,折旧码!B:D,3,FALSE),2)&lt;&gt;0)</f>
        <v>#VALUE!</v>
      </c>
      <c r="BJ745" s="4" t="e">
        <f>ROUND(AF745-ABS(AG745)-ABS(AI745)-AF745*VLOOKUP(X745,折旧码!B:D,3,FALSE),2)</f>
        <v>#N/A</v>
      </c>
    </row>
    <row r="746" spans="1:62" ht="17.25" x14ac:dyDescent="0.35">
      <c r="A746" s="3"/>
      <c r="B746" s="3"/>
      <c r="C746" s="3"/>
      <c r="D746" s="3"/>
      <c r="E746" s="3"/>
      <c r="F746" s="3"/>
      <c r="G746" s="3"/>
      <c r="H746" s="3"/>
      <c r="I746" s="12"/>
      <c r="J746" s="12"/>
      <c r="K746" s="12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12"/>
      <c r="AE746" s="12"/>
      <c r="AF746" s="3"/>
      <c r="AG746" s="3"/>
      <c r="AH746" s="3"/>
      <c r="AI746" s="3"/>
      <c r="AJ746" s="3"/>
      <c r="AK746" s="3"/>
      <c r="AL746" s="3"/>
      <c r="AM746" s="3"/>
      <c r="AN746" s="4" t="b">
        <f>COUNTIF(资产分类!B:B,以前年度!A746)=1</f>
        <v>0</v>
      </c>
      <c r="AO746" s="4" t="b">
        <f>COUNTIF(单位编码!C:C,H746)=1</f>
        <v>0</v>
      </c>
      <c r="AP746" s="4" t="e">
        <f t="shared" si="127"/>
        <v>#VALUE!</v>
      </c>
      <c r="AQ746" s="4" t="b">
        <f>COUNTIF(业务范围!B:B,以前年度!L746)=1</f>
        <v>0</v>
      </c>
      <c r="AR746" s="4" t="b">
        <f>COUNTIF(成本中心!B:B,以前年度!M746)=1</f>
        <v>0</v>
      </c>
      <c r="AS746" s="4" t="b">
        <f>COUNTIF(成本中心!B:B,以前年度!N746)=1</f>
        <v>0</v>
      </c>
      <c r="AT746" s="4" t="b">
        <f>COUNTIF(资产状态!B:B,Q746)=1</f>
        <v>0</v>
      </c>
      <c r="AU746" s="4" t="b">
        <f>COUNTIF(资产增加、减少方式!B:C,以前年度!R746)=1</f>
        <v>0</v>
      </c>
      <c r="AV746" s="4" t="b">
        <f t="shared" si="128"/>
        <v>1</v>
      </c>
      <c r="AW746" s="4" t="b">
        <f>COUNTIF(折旧码!B:B,以前年度!X746)=1</f>
        <v>0</v>
      </c>
      <c r="AX746" s="5" t="b">
        <f t="shared" si="119"/>
        <v>0</v>
      </c>
      <c r="AY746" s="59" t="e">
        <f>IF(((2015-LEFT(AD746,4))*12+12-MID(AD746,5,2)+1)/(Z746*12+AB746)&gt;1,AF746*(1-VLOOKUP(X746,折旧码!B:D,3,FALSE)),AF746*(1-VLOOKUP(X746,折旧码!B:D,3,FALSE))*((2015-LEFT(AD746,4))*12+12-MID(AD746,5,2)+1)/(Z746*12+AB746))</f>
        <v>#VALUE!</v>
      </c>
      <c r="AZ746" s="60" t="e">
        <f t="shared" si="120"/>
        <v>#VALUE!</v>
      </c>
      <c r="BA746" s="5" t="e">
        <f>IF(((2015-LEFT(AD746,4))*12+12-MID(AD746,5,2)+1)/(Z746*12+AB746)&gt;1,0, AF746*(1-VLOOKUP(X746,折旧码!B:D,3,FALSE))*(12/(Z746*12+AB746)))</f>
        <v>#VALUE!</v>
      </c>
      <c r="BB746" s="2" t="e">
        <f t="shared" si="121"/>
        <v>#VALUE!</v>
      </c>
      <c r="BC746" s="2">
        <f t="shared" si="122"/>
        <v>0</v>
      </c>
      <c r="BD746" s="2" t="e">
        <f t="shared" si="123"/>
        <v>#VALUE!</v>
      </c>
      <c r="BE746" s="4" t="e">
        <f t="shared" si="124"/>
        <v>#VALUE!</v>
      </c>
      <c r="BF746" s="56" t="e">
        <f t="shared" si="125"/>
        <v>#VALUE!</v>
      </c>
      <c r="BG746" s="56" t="e">
        <f>IF(BE746="否",0,AF746*(1-VLOOKUP(X746,折旧码!B:D,3,FALSE))/BC746)</f>
        <v>#VALUE!</v>
      </c>
      <c r="BH746" s="56" t="e">
        <f t="shared" si="126"/>
        <v>#VALUE!</v>
      </c>
      <c r="BI746" s="4" t="e">
        <f>IF(OR(BE746="否",BC746&lt;=BD746),ROUND(AF746-ABS(AG746)-ABS(AI746)-AF746*VLOOKUP(X746,折旧码!B:D,3,FALSE),2)=0,ROUND(AF746-ABS(AG746)-ABS(AI746)-AF746*VLOOKUP(X746,折旧码!B:D,3,FALSE),2)&lt;&gt;0)</f>
        <v>#VALUE!</v>
      </c>
      <c r="BJ746" s="4" t="e">
        <f>ROUND(AF746-ABS(AG746)-ABS(AI746)-AF746*VLOOKUP(X746,折旧码!B:D,3,FALSE),2)</f>
        <v>#N/A</v>
      </c>
    </row>
    <row r="747" spans="1:62" ht="17.25" x14ac:dyDescent="0.35">
      <c r="A747" s="3"/>
      <c r="B747" s="3"/>
      <c r="C747" s="3"/>
      <c r="D747" s="3"/>
      <c r="E747" s="3"/>
      <c r="F747" s="3"/>
      <c r="G747" s="3"/>
      <c r="H747" s="3"/>
      <c r="I747" s="12"/>
      <c r="J747" s="12"/>
      <c r="K747" s="12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12"/>
      <c r="AE747" s="12"/>
      <c r="AF747" s="3"/>
      <c r="AG747" s="3"/>
      <c r="AH747" s="3"/>
      <c r="AI747" s="3"/>
      <c r="AJ747" s="3"/>
      <c r="AK747" s="3"/>
      <c r="AL747" s="3"/>
      <c r="AM747" s="3"/>
      <c r="AN747" s="4" t="b">
        <f>COUNTIF(资产分类!B:B,以前年度!A747)=1</f>
        <v>0</v>
      </c>
      <c r="AO747" s="4" t="b">
        <f>COUNTIF(单位编码!C:C,H747)=1</f>
        <v>0</v>
      </c>
      <c r="AP747" s="4" t="e">
        <f t="shared" si="127"/>
        <v>#VALUE!</v>
      </c>
      <c r="AQ747" s="4" t="b">
        <f>COUNTIF(业务范围!B:B,以前年度!L747)=1</f>
        <v>0</v>
      </c>
      <c r="AR747" s="4" t="b">
        <f>COUNTIF(成本中心!B:B,以前年度!M747)=1</f>
        <v>0</v>
      </c>
      <c r="AS747" s="4" t="b">
        <f>COUNTIF(成本中心!B:B,以前年度!N747)=1</f>
        <v>0</v>
      </c>
      <c r="AT747" s="4" t="b">
        <f>COUNTIF(资产状态!B:B,Q747)=1</f>
        <v>0</v>
      </c>
      <c r="AU747" s="4" t="b">
        <f>COUNTIF(资产增加、减少方式!B:C,以前年度!R747)=1</f>
        <v>0</v>
      </c>
      <c r="AV747" s="4" t="b">
        <f t="shared" si="128"/>
        <v>1</v>
      </c>
      <c r="AW747" s="4" t="b">
        <f>COUNTIF(折旧码!B:B,以前年度!X747)=1</f>
        <v>0</v>
      </c>
      <c r="AX747" s="5" t="b">
        <f t="shared" si="119"/>
        <v>0</v>
      </c>
      <c r="AY747" s="59" t="e">
        <f>IF(((2015-LEFT(AD747,4))*12+12-MID(AD747,5,2)+1)/(Z747*12+AB747)&gt;1,AF747*(1-VLOOKUP(X747,折旧码!B:D,3,FALSE)),AF747*(1-VLOOKUP(X747,折旧码!B:D,3,FALSE))*((2015-LEFT(AD747,4))*12+12-MID(AD747,5,2)+1)/(Z747*12+AB747))</f>
        <v>#VALUE!</v>
      </c>
      <c r="AZ747" s="60" t="e">
        <f t="shared" si="120"/>
        <v>#VALUE!</v>
      </c>
      <c r="BA747" s="5" t="e">
        <f>IF(((2015-LEFT(AD747,4))*12+12-MID(AD747,5,2)+1)/(Z747*12+AB747)&gt;1,0, AF747*(1-VLOOKUP(X747,折旧码!B:D,3,FALSE))*(12/(Z747*12+AB747)))</f>
        <v>#VALUE!</v>
      </c>
      <c r="BB747" s="2" t="e">
        <f t="shared" si="121"/>
        <v>#VALUE!</v>
      </c>
      <c r="BC747" s="2">
        <f t="shared" si="122"/>
        <v>0</v>
      </c>
      <c r="BD747" s="2" t="e">
        <f t="shared" si="123"/>
        <v>#VALUE!</v>
      </c>
      <c r="BE747" s="4" t="e">
        <f t="shared" si="124"/>
        <v>#VALUE!</v>
      </c>
      <c r="BF747" s="56" t="e">
        <f t="shared" si="125"/>
        <v>#VALUE!</v>
      </c>
      <c r="BG747" s="56" t="e">
        <f>IF(BE747="否",0,AF747*(1-VLOOKUP(X747,折旧码!B:D,3,FALSE))/BC747)</f>
        <v>#VALUE!</v>
      </c>
      <c r="BH747" s="56" t="e">
        <f t="shared" si="126"/>
        <v>#VALUE!</v>
      </c>
      <c r="BI747" s="4" t="e">
        <f>IF(OR(BE747="否",BC747&lt;=BD747),ROUND(AF747-ABS(AG747)-ABS(AI747)-AF747*VLOOKUP(X747,折旧码!B:D,3,FALSE),2)=0,ROUND(AF747-ABS(AG747)-ABS(AI747)-AF747*VLOOKUP(X747,折旧码!B:D,3,FALSE),2)&lt;&gt;0)</f>
        <v>#VALUE!</v>
      </c>
      <c r="BJ747" s="4" t="e">
        <f>ROUND(AF747-ABS(AG747)-ABS(AI747)-AF747*VLOOKUP(X747,折旧码!B:D,3,FALSE),2)</f>
        <v>#N/A</v>
      </c>
    </row>
    <row r="748" spans="1:62" ht="17.25" x14ac:dyDescent="0.35">
      <c r="A748" s="3"/>
      <c r="B748" s="3"/>
      <c r="C748" s="3"/>
      <c r="D748" s="3"/>
      <c r="E748" s="3"/>
      <c r="F748" s="3"/>
      <c r="G748" s="3"/>
      <c r="H748" s="3"/>
      <c r="I748" s="12"/>
      <c r="J748" s="12"/>
      <c r="K748" s="12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12"/>
      <c r="AE748" s="12"/>
      <c r="AF748" s="3"/>
      <c r="AG748" s="3"/>
      <c r="AH748" s="3"/>
      <c r="AI748" s="3"/>
      <c r="AJ748" s="3"/>
      <c r="AK748" s="3"/>
      <c r="AL748" s="3"/>
      <c r="AM748" s="3"/>
      <c r="AN748" s="4" t="b">
        <f>COUNTIF(资产分类!B:B,以前年度!A748)=1</f>
        <v>0</v>
      </c>
      <c r="AO748" s="4" t="b">
        <f>COUNTIF(单位编码!C:C,H748)=1</f>
        <v>0</v>
      </c>
      <c r="AP748" s="4" t="e">
        <f t="shared" si="127"/>
        <v>#VALUE!</v>
      </c>
      <c r="AQ748" s="4" t="b">
        <f>COUNTIF(业务范围!B:B,以前年度!L748)=1</f>
        <v>0</v>
      </c>
      <c r="AR748" s="4" t="b">
        <f>COUNTIF(成本中心!B:B,以前年度!M748)=1</f>
        <v>0</v>
      </c>
      <c r="AS748" s="4" t="b">
        <f>COUNTIF(成本中心!B:B,以前年度!N748)=1</f>
        <v>0</v>
      </c>
      <c r="AT748" s="4" t="b">
        <f>COUNTIF(资产状态!B:B,Q748)=1</f>
        <v>0</v>
      </c>
      <c r="AU748" s="4" t="b">
        <f>COUNTIF(资产增加、减少方式!B:C,以前年度!R748)=1</f>
        <v>0</v>
      </c>
      <c r="AV748" s="4" t="b">
        <f t="shared" si="128"/>
        <v>1</v>
      </c>
      <c r="AW748" s="4" t="b">
        <f>COUNTIF(折旧码!B:B,以前年度!X748)=1</f>
        <v>0</v>
      </c>
      <c r="AX748" s="5" t="b">
        <f t="shared" si="119"/>
        <v>0</v>
      </c>
      <c r="AY748" s="59" t="e">
        <f>IF(((2015-LEFT(AD748,4))*12+12-MID(AD748,5,2)+1)/(Z748*12+AB748)&gt;1,AF748*(1-VLOOKUP(X748,折旧码!B:D,3,FALSE)),AF748*(1-VLOOKUP(X748,折旧码!B:D,3,FALSE))*((2015-LEFT(AD748,4))*12+12-MID(AD748,5,2)+1)/(Z748*12+AB748))</f>
        <v>#VALUE!</v>
      </c>
      <c r="AZ748" s="60" t="e">
        <f t="shared" si="120"/>
        <v>#VALUE!</v>
      </c>
      <c r="BA748" s="5" t="e">
        <f>IF(((2015-LEFT(AD748,4))*12+12-MID(AD748,5,2)+1)/(Z748*12+AB748)&gt;1,0, AF748*(1-VLOOKUP(X748,折旧码!B:D,3,FALSE))*(12/(Z748*12+AB748)))</f>
        <v>#VALUE!</v>
      </c>
      <c r="BB748" s="2" t="e">
        <f t="shared" si="121"/>
        <v>#VALUE!</v>
      </c>
      <c r="BC748" s="2">
        <f t="shared" si="122"/>
        <v>0</v>
      </c>
      <c r="BD748" s="2" t="e">
        <f t="shared" si="123"/>
        <v>#VALUE!</v>
      </c>
      <c r="BE748" s="4" t="e">
        <f t="shared" si="124"/>
        <v>#VALUE!</v>
      </c>
      <c r="BF748" s="56" t="e">
        <f t="shared" si="125"/>
        <v>#VALUE!</v>
      </c>
      <c r="BG748" s="56" t="e">
        <f>IF(BE748="否",0,AF748*(1-VLOOKUP(X748,折旧码!B:D,3,FALSE))/BC748)</f>
        <v>#VALUE!</v>
      </c>
      <c r="BH748" s="56" t="e">
        <f t="shared" si="126"/>
        <v>#VALUE!</v>
      </c>
      <c r="BI748" s="4" t="e">
        <f>IF(OR(BE748="否",BC748&lt;=BD748),ROUND(AF748-ABS(AG748)-ABS(AI748)-AF748*VLOOKUP(X748,折旧码!B:D,3,FALSE),2)=0,ROUND(AF748-ABS(AG748)-ABS(AI748)-AF748*VLOOKUP(X748,折旧码!B:D,3,FALSE),2)&lt;&gt;0)</f>
        <v>#VALUE!</v>
      </c>
      <c r="BJ748" s="4" t="e">
        <f>ROUND(AF748-ABS(AG748)-ABS(AI748)-AF748*VLOOKUP(X748,折旧码!B:D,3,FALSE),2)</f>
        <v>#N/A</v>
      </c>
    </row>
    <row r="749" spans="1:62" ht="17.25" x14ac:dyDescent="0.35">
      <c r="A749" s="3"/>
      <c r="B749" s="3"/>
      <c r="C749" s="3"/>
      <c r="D749" s="3"/>
      <c r="E749" s="3"/>
      <c r="F749" s="3"/>
      <c r="G749" s="3"/>
      <c r="H749" s="3"/>
      <c r="I749" s="12"/>
      <c r="J749" s="12"/>
      <c r="K749" s="12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12"/>
      <c r="AE749" s="12"/>
      <c r="AF749" s="3"/>
      <c r="AG749" s="3"/>
      <c r="AH749" s="3"/>
      <c r="AI749" s="3"/>
      <c r="AJ749" s="3"/>
      <c r="AK749" s="3"/>
      <c r="AL749" s="3"/>
      <c r="AM749" s="3"/>
      <c r="AN749" s="4" t="b">
        <f>COUNTIF(资产分类!B:B,以前年度!A749)=1</f>
        <v>0</v>
      </c>
      <c r="AO749" s="4" t="b">
        <f>COUNTIF(单位编码!C:C,H749)=1</f>
        <v>0</v>
      </c>
      <c r="AP749" s="4" t="e">
        <f t="shared" si="127"/>
        <v>#VALUE!</v>
      </c>
      <c r="AQ749" s="4" t="b">
        <f>COUNTIF(业务范围!B:B,以前年度!L749)=1</f>
        <v>0</v>
      </c>
      <c r="AR749" s="4" t="b">
        <f>COUNTIF(成本中心!B:B,以前年度!M749)=1</f>
        <v>0</v>
      </c>
      <c r="AS749" s="4" t="b">
        <f>COUNTIF(成本中心!B:B,以前年度!N749)=1</f>
        <v>0</v>
      </c>
      <c r="AT749" s="4" t="b">
        <f>COUNTIF(资产状态!B:B,Q749)=1</f>
        <v>0</v>
      </c>
      <c r="AU749" s="4" t="b">
        <f>COUNTIF(资产增加、减少方式!B:C,以前年度!R749)=1</f>
        <v>0</v>
      </c>
      <c r="AV749" s="4" t="b">
        <f t="shared" si="128"/>
        <v>1</v>
      </c>
      <c r="AW749" s="4" t="b">
        <f>COUNTIF(折旧码!B:B,以前年度!X749)=1</f>
        <v>0</v>
      </c>
      <c r="AX749" s="5" t="b">
        <f t="shared" si="119"/>
        <v>0</v>
      </c>
      <c r="AY749" s="59" t="e">
        <f>IF(((2015-LEFT(AD749,4))*12+12-MID(AD749,5,2)+1)/(Z749*12+AB749)&gt;1,AF749*(1-VLOOKUP(X749,折旧码!B:D,3,FALSE)),AF749*(1-VLOOKUP(X749,折旧码!B:D,3,FALSE))*((2015-LEFT(AD749,4))*12+12-MID(AD749,5,2)+1)/(Z749*12+AB749))</f>
        <v>#VALUE!</v>
      </c>
      <c r="AZ749" s="60" t="e">
        <f t="shared" si="120"/>
        <v>#VALUE!</v>
      </c>
      <c r="BA749" s="5" t="e">
        <f>IF(((2015-LEFT(AD749,4))*12+12-MID(AD749,5,2)+1)/(Z749*12+AB749)&gt;1,0, AF749*(1-VLOOKUP(X749,折旧码!B:D,3,FALSE))*(12/(Z749*12+AB749)))</f>
        <v>#VALUE!</v>
      </c>
      <c r="BB749" s="2" t="e">
        <f t="shared" si="121"/>
        <v>#VALUE!</v>
      </c>
      <c r="BC749" s="2">
        <f t="shared" si="122"/>
        <v>0</v>
      </c>
      <c r="BD749" s="2" t="e">
        <f t="shared" si="123"/>
        <v>#VALUE!</v>
      </c>
      <c r="BE749" s="4" t="e">
        <f t="shared" si="124"/>
        <v>#VALUE!</v>
      </c>
      <c r="BF749" s="56" t="e">
        <f t="shared" si="125"/>
        <v>#VALUE!</v>
      </c>
      <c r="BG749" s="56" t="e">
        <f>IF(BE749="否",0,AF749*(1-VLOOKUP(X749,折旧码!B:D,3,FALSE))/BC749)</f>
        <v>#VALUE!</v>
      </c>
      <c r="BH749" s="56" t="e">
        <f t="shared" si="126"/>
        <v>#VALUE!</v>
      </c>
      <c r="BI749" s="4" t="e">
        <f>IF(OR(BE749="否",BC749&lt;=BD749),ROUND(AF749-ABS(AG749)-ABS(AI749)-AF749*VLOOKUP(X749,折旧码!B:D,3,FALSE),2)=0,ROUND(AF749-ABS(AG749)-ABS(AI749)-AF749*VLOOKUP(X749,折旧码!B:D,3,FALSE),2)&lt;&gt;0)</f>
        <v>#VALUE!</v>
      </c>
      <c r="BJ749" s="4" t="e">
        <f>ROUND(AF749-ABS(AG749)-ABS(AI749)-AF749*VLOOKUP(X749,折旧码!B:D,3,FALSE),2)</f>
        <v>#N/A</v>
      </c>
    </row>
    <row r="750" spans="1:62" ht="17.25" x14ac:dyDescent="0.35">
      <c r="A750" s="3"/>
      <c r="B750" s="3"/>
      <c r="C750" s="3"/>
      <c r="D750" s="3"/>
      <c r="E750" s="3"/>
      <c r="F750" s="3"/>
      <c r="G750" s="3"/>
      <c r="H750" s="3"/>
      <c r="I750" s="12"/>
      <c r="J750" s="12"/>
      <c r="K750" s="12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12"/>
      <c r="AE750" s="12"/>
      <c r="AF750" s="3"/>
      <c r="AG750" s="3"/>
      <c r="AH750" s="3"/>
      <c r="AI750" s="3"/>
      <c r="AJ750" s="3"/>
      <c r="AK750" s="3"/>
      <c r="AL750" s="3"/>
      <c r="AM750" s="3"/>
      <c r="AN750" s="4" t="b">
        <f>COUNTIF(资产分类!B:B,以前年度!A750)=1</f>
        <v>0</v>
      </c>
      <c r="AO750" s="4" t="b">
        <f>COUNTIF(单位编码!C:C,H750)=1</f>
        <v>0</v>
      </c>
      <c r="AP750" s="4" t="e">
        <f t="shared" si="127"/>
        <v>#VALUE!</v>
      </c>
      <c r="AQ750" s="4" t="b">
        <f>COUNTIF(业务范围!B:B,以前年度!L750)=1</f>
        <v>0</v>
      </c>
      <c r="AR750" s="4" t="b">
        <f>COUNTIF(成本中心!B:B,以前年度!M750)=1</f>
        <v>0</v>
      </c>
      <c r="AS750" s="4" t="b">
        <f>COUNTIF(成本中心!B:B,以前年度!N750)=1</f>
        <v>0</v>
      </c>
      <c r="AT750" s="4" t="b">
        <f>COUNTIF(资产状态!B:B,Q750)=1</f>
        <v>0</v>
      </c>
      <c r="AU750" s="4" t="b">
        <f>COUNTIF(资产增加、减少方式!B:C,以前年度!R750)=1</f>
        <v>0</v>
      </c>
      <c r="AV750" s="4" t="b">
        <f t="shared" si="128"/>
        <v>1</v>
      </c>
      <c r="AW750" s="4" t="b">
        <f>COUNTIF(折旧码!B:B,以前年度!X750)=1</f>
        <v>0</v>
      </c>
      <c r="AX750" s="5" t="b">
        <f t="shared" si="119"/>
        <v>0</v>
      </c>
      <c r="AY750" s="59" t="e">
        <f>IF(((2015-LEFT(AD750,4))*12+12-MID(AD750,5,2)+1)/(Z750*12+AB750)&gt;1,AF750*(1-VLOOKUP(X750,折旧码!B:D,3,FALSE)),AF750*(1-VLOOKUP(X750,折旧码!B:D,3,FALSE))*((2015-LEFT(AD750,4))*12+12-MID(AD750,5,2)+1)/(Z750*12+AB750))</f>
        <v>#VALUE!</v>
      </c>
      <c r="AZ750" s="60" t="e">
        <f t="shared" si="120"/>
        <v>#VALUE!</v>
      </c>
      <c r="BA750" s="5" t="e">
        <f>IF(((2015-LEFT(AD750,4))*12+12-MID(AD750,5,2)+1)/(Z750*12+AB750)&gt;1,0, AF750*(1-VLOOKUP(X750,折旧码!B:D,3,FALSE))*(12/(Z750*12+AB750)))</f>
        <v>#VALUE!</v>
      </c>
      <c r="BB750" s="2" t="e">
        <f t="shared" si="121"/>
        <v>#VALUE!</v>
      </c>
      <c r="BC750" s="2">
        <f t="shared" si="122"/>
        <v>0</v>
      </c>
      <c r="BD750" s="2" t="e">
        <f t="shared" si="123"/>
        <v>#VALUE!</v>
      </c>
      <c r="BE750" s="4" t="e">
        <f t="shared" si="124"/>
        <v>#VALUE!</v>
      </c>
      <c r="BF750" s="56" t="e">
        <f t="shared" si="125"/>
        <v>#VALUE!</v>
      </c>
      <c r="BG750" s="56" t="e">
        <f>IF(BE750="否",0,AF750*(1-VLOOKUP(X750,折旧码!B:D,3,FALSE))/BC750)</f>
        <v>#VALUE!</v>
      </c>
      <c r="BH750" s="56" t="e">
        <f t="shared" si="126"/>
        <v>#VALUE!</v>
      </c>
      <c r="BI750" s="4" t="e">
        <f>IF(OR(BE750="否",BC750&lt;=BD750),ROUND(AF750-ABS(AG750)-ABS(AI750)-AF750*VLOOKUP(X750,折旧码!B:D,3,FALSE),2)=0,ROUND(AF750-ABS(AG750)-ABS(AI750)-AF750*VLOOKUP(X750,折旧码!B:D,3,FALSE),2)&lt;&gt;0)</f>
        <v>#VALUE!</v>
      </c>
      <c r="BJ750" s="4" t="e">
        <f>ROUND(AF750-ABS(AG750)-ABS(AI750)-AF750*VLOOKUP(X750,折旧码!B:D,3,FALSE),2)</f>
        <v>#N/A</v>
      </c>
    </row>
    <row r="751" spans="1:62" ht="17.25" x14ac:dyDescent="0.35">
      <c r="A751" s="3"/>
      <c r="B751" s="3"/>
      <c r="C751" s="3"/>
      <c r="D751" s="3"/>
      <c r="E751" s="3"/>
      <c r="F751" s="3"/>
      <c r="G751" s="3"/>
      <c r="H751" s="3"/>
      <c r="I751" s="12"/>
      <c r="J751" s="12"/>
      <c r="K751" s="12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12"/>
      <c r="AE751" s="12"/>
      <c r="AF751" s="3"/>
      <c r="AG751" s="3"/>
      <c r="AH751" s="3"/>
      <c r="AI751" s="3"/>
      <c r="AJ751" s="3"/>
      <c r="AK751" s="3"/>
      <c r="AL751" s="3"/>
      <c r="AM751" s="3"/>
      <c r="AN751" s="4" t="b">
        <f>COUNTIF(资产分类!B:B,以前年度!A751)=1</f>
        <v>0</v>
      </c>
      <c r="AO751" s="4" t="b">
        <f>COUNTIF(单位编码!C:C,H751)=1</f>
        <v>0</v>
      </c>
      <c r="AP751" s="4" t="e">
        <f t="shared" si="127"/>
        <v>#VALUE!</v>
      </c>
      <c r="AQ751" s="4" t="b">
        <f>COUNTIF(业务范围!B:B,以前年度!L751)=1</f>
        <v>0</v>
      </c>
      <c r="AR751" s="4" t="b">
        <f>COUNTIF(成本中心!B:B,以前年度!M751)=1</f>
        <v>0</v>
      </c>
      <c r="AS751" s="4" t="b">
        <f>COUNTIF(成本中心!B:B,以前年度!N751)=1</f>
        <v>0</v>
      </c>
      <c r="AT751" s="4" t="b">
        <f>COUNTIF(资产状态!B:B,Q751)=1</f>
        <v>0</v>
      </c>
      <c r="AU751" s="4" t="b">
        <f>COUNTIF(资产增加、减少方式!B:C,以前年度!R751)=1</f>
        <v>0</v>
      </c>
      <c r="AV751" s="4" t="b">
        <f t="shared" si="128"/>
        <v>1</v>
      </c>
      <c r="AW751" s="4" t="b">
        <f>COUNTIF(折旧码!B:B,以前年度!X751)=1</f>
        <v>0</v>
      </c>
      <c r="AX751" s="5" t="b">
        <f t="shared" si="119"/>
        <v>0</v>
      </c>
      <c r="AY751" s="59" t="e">
        <f>IF(((2015-LEFT(AD751,4))*12+12-MID(AD751,5,2)+1)/(Z751*12+AB751)&gt;1,AF751*(1-VLOOKUP(X751,折旧码!B:D,3,FALSE)),AF751*(1-VLOOKUP(X751,折旧码!B:D,3,FALSE))*((2015-LEFT(AD751,4))*12+12-MID(AD751,5,2)+1)/(Z751*12+AB751))</f>
        <v>#VALUE!</v>
      </c>
      <c r="AZ751" s="60" t="e">
        <f t="shared" si="120"/>
        <v>#VALUE!</v>
      </c>
      <c r="BA751" s="5" t="e">
        <f>IF(((2015-LEFT(AD751,4))*12+12-MID(AD751,5,2)+1)/(Z751*12+AB751)&gt;1,0, AF751*(1-VLOOKUP(X751,折旧码!B:D,3,FALSE))*(12/(Z751*12+AB751)))</f>
        <v>#VALUE!</v>
      </c>
      <c r="BB751" s="2" t="e">
        <f t="shared" si="121"/>
        <v>#VALUE!</v>
      </c>
      <c r="BC751" s="2">
        <f t="shared" si="122"/>
        <v>0</v>
      </c>
      <c r="BD751" s="2" t="e">
        <f t="shared" si="123"/>
        <v>#VALUE!</v>
      </c>
      <c r="BE751" s="4" t="e">
        <f t="shared" si="124"/>
        <v>#VALUE!</v>
      </c>
      <c r="BF751" s="56" t="e">
        <f t="shared" si="125"/>
        <v>#VALUE!</v>
      </c>
      <c r="BG751" s="56" t="e">
        <f>IF(BE751="否",0,AF751*(1-VLOOKUP(X751,折旧码!B:D,3,FALSE))/BC751)</f>
        <v>#VALUE!</v>
      </c>
      <c r="BH751" s="56" t="e">
        <f t="shared" si="126"/>
        <v>#VALUE!</v>
      </c>
      <c r="BI751" s="4" t="e">
        <f>IF(OR(BE751="否",BC751&lt;=BD751),ROUND(AF751-ABS(AG751)-ABS(AI751)-AF751*VLOOKUP(X751,折旧码!B:D,3,FALSE),2)=0,ROUND(AF751-ABS(AG751)-ABS(AI751)-AF751*VLOOKUP(X751,折旧码!B:D,3,FALSE),2)&lt;&gt;0)</f>
        <v>#VALUE!</v>
      </c>
      <c r="BJ751" s="4" t="e">
        <f>ROUND(AF751-ABS(AG751)-ABS(AI751)-AF751*VLOOKUP(X751,折旧码!B:D,3,FALSE),2)</f>
        <v>#N/A</v>
      </c>
    </row>
    <row r="752" spans="1:62" ht="17.25" x14ac:dyDescent="0.35">
      <c r="A752" s="3"/>
      <c r="B752" s="3"/>
      <c r="C752" s="3"/>
      <c r="D752" s="3"/>
      <c r="E752" s="3"/>
      <c r="F752" s="3"/>
      <c r="G752" s="3"/>
      <c r="H752" s="3"/>
      <c r="I752" s="12"/>
      <c r="J752" s="12"/>
      <c r="K752" s="12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12"/>
      <c r="AE752" s="12"/>
      <c r="AF752" s="3"/>
      <c r="AG752" s="3"/>
      <c r="AH752" s="3"/>
      <c r="AI752" s="3"/>
      <c r="AJ752" s="3"/>
      <c r="AK752" s="3"/>
      <c r="AL752" s="3"/>
      <c r="AM752" s="3"/>
      <c r="AN752" s="4" t="b">
        <f>COUNTIF(资产分类!B:B,以前年度!A752)=1</f>
        <v>0</v>
      </c>
      <c r="AO752" s="4" t="b">
        <f>COUNTIF(单位编码!C:C,H752)=1</f>
        <v>0</v>
      </c>
      <c r="AP752" s="4" t="e">
        <f t="shared" si="127"/>
        <v>#VALUE!</v>
      </c>
      <c r="AQ752" s="4" t="b">
        <f>COUNTIF(业务范围!B:B,以前年度!L752)=1</f>
        <v>0</v>
      </c>
      <c r="AR752" s="4" t="b">
        <f>COUNTIF(成本中心!B:B,以前年度!M752)=1</f>
        <v>0</v>
      </c>
      <c r="AS752" s="4" t="b">
        <f>COUNTIF(成本中心!B:B,以前年度!N752)=1</f>
        <v>0</v>
      </c>
      <c r="AT752" s="4" t="b">
        <f>COUNTIF(资产状态!B:B,Q752)=1</f>
        <v>0</v>
      </c>
      <c r="AU752" s="4" t="b">
        <f>COUNTIF(资产增加、减少方式!B:C,以前年度!R752)=1</f>
        <v>0</v>
      </c>
      <c r="AV752" s="4" t="b">
        <f t="shared" si="128"/>
        <v>1</v>
      </c>
      <c r="AW752" s="4" t="b">
        <f>COUNTIF(折旧码!B:B,以前年度!X752)=1</f>
        <v>0</v>
      </c>
      <c r="AX752" s="5" t="b">
        <f t="shared" si="119"/>
        <v>0</v>
      </c>
      <c r="AY752" s="59" t="e">
        <f>IF(((2015-LEFT(AD752,4))*12+12-MID(AD752,5,2)+1)/(Z752*12+AB752)&gt;1,AF752*(1-VLOOKUP(X752,折旧码!B:D,3,FALSE)),AF752*(1-VLOOKUP(X752,折旧码!B:D,3,FALSE))*((2015-LEFT(AD752,4))*12+12-MID(AD752,5,2)+1)/(Z752*12+AB752))</f>
        <v>#VALUE!</v>
      </c>
      <c r="AZ752" s="60" t="e">
        <f t="shared" si="120"/>
        <v>#VALUE!</v>
      </c>
      <c r="BA752" s="5" t="e">
        <f>IF(((2015-LEFT(AD752,4))*12+12-MID(AD752,5,2)+1)/(Z752*12+AB752)&gt;1,0, AF752*(1-VLOOKUP(X752,折旧码!B:D,3,FALSE))*(12/(Z752*12+AB752)))</f>
        <v>#VALUE!</v>
      </c>
      <c r="BB752" s="2" t="e">
        <f t="shared" si="121"/>
        <v>#VALUE!</v>
      </c>
      <c r="BC752" s="2">
        <f t="shared" si="122"/>
        <v>0</v>
      </c>
      <c r="BD752" s="2" t="e">
        <f t="shared" si="123"/>
        <v>#VALUE!</v>
      </c>
      <c r="BE752" s="4" t="e">
        <f t="shared" si="124"/>
        <v>#VALUE!</v>
      </c>
      <c r="BF752" s="56" t="e">
        <f t="shared" si="125"/>
        <v>#VALUE!</v>
      </c>
      <c r="BG752" s="56" t="e">
        <f>IF(BE752="否",0,AF752*(1-VLOOKUP(X752,折旧码!B:D,3,FALSE))/BC752)</f>
        <v>#VALUE!</v>
      </c>
      <c r="BH752" s="56" t="e">
        <f t="shared" si="126"/>
        <v>#VALUE!</v>
      </c>
      <c r="BI752" s="4" t="e">
        <f>IF(OR(BE752="否",BC752&lt;=BD752),ROUND(AF752-ABS(AG752)-ABS(AI752)-AF752*VLOOKUP(X752,折旧码!B:D,3,FALSE),2)=0,ROUND(AF752-ABS(AG752)-ABS(AI752)-AF752*VLOOKUP(X752,折旧码!B:D,3,FALSE),2)&lt;&gt;0)</f>
        <v>#VALUE!</v>
      </c>
      <c r="BJ752" s="4" t="e">
        <f>ROUND(AF752-ABS(AG752)-ABS(AI752)-AF752*VLOOKUP(X752,折旧码!B:D,3,FALSE),2)</f>
        <v>#N/A</v>
      </c>
    </row>
    <row r="753" spans="1:62" ht="17.25" x14ac:dyDescent="0.35">
      <c r="A753" s="3"/>
      <c r="B753" s="3"/>
      <c r="C753" s="3"/>
      <c r="D753" s="3"/>
      <c r="E753" s="3"/>
      <c r="F753" s="3"/>
      <c r="G753" s="3"/>
      <c r="H753" s="3"/>
      <c r="I753" s="12"/>
      <c r="J753" s="12"/>
      <c r="K753" s="12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12"/>
      <c r="AE753" s="12"/>
      <c r="AF753" s="3"/>
      <c r="AG753" s="3"/>
      <c r="AH753" s="3"/>
      <c r="AI753" s="3"/>
      <c r="AJ753" s="3"/>
      <c r="AK753" s="3"/>
      <c r="AL753" s="3"/>
      <c r="AM753" s="3"/>
      <c r="AN753" s="4" t="b">
        <f>COUNTIF(资产分类!B:B,以前年度!A753)=1</f>
        <v>0</v>
      </c>
      <c r="AO753" s="4" t="b">
        <f>COUNTIF(单位编码!C:C,H753)=1</f>
        <v>0</v>
      </c>
      <c r="AP753" s="4" t="e">
        <f t="shared" si="127"/>
        <v>#VALUE!</v>
      </c>
      <c r="AQ753" s="4" t="b">
        <f>COUNTIF(业务范围!B:B,以前年度!L753)=1</f>
        <v>0</v>
      </c>
      <c r="AR753" s="4" t="b">
        <f>COUNTIF(成本中心!B:B,以前年度!M753)=1</f>
        <v>0</v>
      </c>
      <c r="AS753" s="4" t="b">
        <f>COUNTIF(成本中心!B:B,以前年度!N753)=1</f>
        <v>0</v>
      </c>
      <c r="AT753" s="4" t="b">
        <f>COUNTIF(资产状态!B:B,Q753)=1</f>
        <v>0</v>
      </c>
      <c r="AU753" s="4" t="b">
        <f>COUNTIF(资产增加、减少方式!B:C,以前年度!R753)=1</f>
        <v>0</v>
      </c>
      <c r="AV753" s="4" t="b">
        <f t="shared" si="128"/>
        <v>1</v>
      </c>
      <c r="AW753" s="4" t="b">
        <f>COUNTIF(折旧码!B:B,以前年度!X753)=1</f>
        <v>0</v>
      </c>
      <c r="AX753" s="5" t="b">
        <f t="shared" si="119"/>
        <v>0</v>
      </c>
      <c r="AY753" s="59" t="e">
        <f>IF(((2015-LEFT(AD753,4))*12+12-MID(AD753,5,2)+1)/(Z753*12+AB753)&gt;1,AF753*(1-VLOOKUP(X753,折旧码!B:D,3,FALSE)),AF753*(1-VLOOKUP(X753,折旧码!B:D,3,FALSE))*((2015-LEFT(AD753,4))*12+12-MID(AD753,5,2)+1)/(Z753*12+AB753))</f>
        <v>#VALUE!</v>
      </c>
      <c r="AZ753" s="60" t="e">
        <f t="shared" si="120"/>
        <v>#VALUE!</v>
      </c>
      <c r="BA753" s="5" t="e">
        <f>IF(((2015-LEFT(AD753,4))*12+12-MID(AD753,5,2)+1)/(Z753*12+AB753)&gt;1,0, AF753*(1-VLOOKUP(X753,折旧码!B:D,3,FALSE))*(12/(Z753*12+AB753)))</f>
        <v>#VALUE!</v>
      </c>
      <c r="BB753" s="2" t="e">
        <f t="shared" si="121"/>
        <v>#VALUE!</v>
      </c>
      <c r="BC753" s="2">
        <f t="shared" si="122"/>
        <v>0</v>
      </c>
      <c r="BD753" s="2" t="e">
        <f t="shared" si="123"/>
        <v>#VALUE!</v>
      </c>
      <c r="BE753" s="4" t="e">
        <f t="shared" si="124"/>
        <v>#VALUE!</v>
      </c>
      <c r="BF753" s="56" t="e">
        <f t="shared" si="125"/>
        <v>#VALUE!</v>
      </c>
      <c r="BG753" s="56" t="e">
        <f>IF(BE753="否",0,AF753*(1-VLOOKUP(X753,折旧码!B:D,3,FALSE))/BC753)</f>
        <v>#VALUE!</v>
      </c>
      <c r="BH753" s="56" t="e">
        <f t="shared" si="126"/>
        <v>#VALUE!</v>
      </c>
      <c r="BI753" s="4" t="e">
        <f>IF(OR(BE753="否",BC753&lt;=BD753),ROUND(AF753-ABS(AG753)-ABS(AI753)-AF753*VLOOKUP(X753,折旧码!B:D,3,FALSE),2)=0,ROUND(AF753-ABS(AG753)-ABS(AI753)-AF753*VLOOKUP(X753,折旧码!B:D,3,FALSE),2)&lt;&gt;0)</f>
        <v>#VALUE!</v>
      </c>
      <c r="BJ753" s="4" t="e">
        <f>ROUND(AF753-ABS(AG753)-ABS(AI753)-AF753*VLOOKUP(X753,折旧码!B:D,3,FALSE),2)</f>
        <v>#N/A</v>
      </c>
    </row>
    <row r="754" spans="1:62" ht="17.25" x14ac:dyDescent="0.35">
      <c r="A754" s="3"/>
      <c r="B754" s="3"/>
      <c r="C754" s="3"/>
      <c r="D754" s="3"/>
      <c r="E754" s="3"/>
      <c r="F754" s="3"/>
      <c r="G754" s="3"/>
      <c r="H754" s="3"/>
      <c r="I754" s="12"/>
      <c r="J754" s="12"/>
      <c r="K754" s="12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12"/>
      <c r="AE754" s="12"/>
      <c r="AF754" s="3"/>
      <c r="AG754" s="3"/>
      <c r="AH754" s="3"/>
      <c r="AI754" s="3"/>
      <c r="AJ754" s="3"/>
      <c r="AK754" s="3"/>
      <c r="AL754" s="3"/>
      <c r="AM754" s="3"/>
      <c r="AN754" s="4" t="b">
        <f>COUNTIF(资产分类!B:B,以前年度!A754)=1</f>
        <v>0</v>
      </c>
      <c r="AO754" s="4" t="b">
        <f>COUNTIF(单位编码!C:C,H754)=1</f>
        <v>0</v>
      </c>
      <c r="AP754" s="4" t="e">
        <f t="shared" si="127"/>
        <v>#VALUE!</v>
      </c>
      <c r="AQ754" s="4" t="b">
        <f>COUNTIF(业务范围!B:B,以前年度!L754)=1</f>
        <v>0</v>
      </c>
      <c r="AR754" s="4" t="b">
        <f>COUNTIF(成本中心!B:B,以前年度!M754)=1</f>
        <v>0</v>
      </c>
      <c r="AS754" s="4" t="b">
        <f>COUNTIF(成本中心!B:B,以前年度!N754)=1</f>
        <v>0</v>
      </c>
      <c r="AT754" s="4" t="b">
        <f>COUNTIF(资产状态!B:B,Q754)=1</f>
        <v>0</v>
      </c>
      <c r="AU754" s="4" t="b">
        <f>COUNTIF(资产增加、减少方式!B:C,以前年度!R754)=1</f>
        <v>0</v>
      </c>
      <c r="AV754" s="4" t="b">
        <f t="shared" si="128"/>
        <v>1</v>
      </c>
      <c r="AW754" s="4" t="b">
        <f>COUNTIF(折旧码!B:B,以前年度!X754)=1</f>
        <v>0</v>
      </c>
      <c r="AX754" s="5" t="b">
        <f t="shared" si="119"/>
        <v>0</v>
      </c>
      <c r="AY754" s="59" t="e">
        <f>IF(((2015-LEFT(AD754,4))*12+12-MID(AD754,5,2)+1)/(Z754*12+AB754)&gt;1,AF754*(1-VLOOKUP(X754,折旧码!B:D,3,FALSE)),AF754*(1-VLOOKUP(X754,折旧码!B:D,3,FALSE))*((2015-LEFT(AD754,4))*12+12-MID(AD754,5,2)+1)/(Z754*12+AB754))</f>
        <v>#VALUE!</v>
      </c>
      <c r="AZ754" s="60" t="e">
        <f t="shared" si="120"/>
        <v>#VALUE!</v>
      </c>
      <c r="BA754" s="5" t="e">
        <f>IF(((2015-LEFT(AD754,4))*12+12-MID(AD754,5,2)+1)/(Z754*12+AB754)&gt;1,0, AF754*(1-VLOOKUP(X754,折旧码!B:D,3,FALSE))*(12/(Z754*12+AB754)))</f>
        <v>#VALUE!</v>
      </c>
      <c r="BB754" s="2" t="e">
        <f t="shared" si="121"/>
        <v>#VALUE!</v>
      </c>
      <c r="BC754" s="2">
        <f t="shared" si="122"/>
        <v>0</v>
      </c>
      <c r="BD754" s="2" t="e">
        <f t="shared" si="123"/>
        <v>#VALUE!</v>
      </c>
      <c r="BE754" s="4" t="e">
        <f t="shared" si="124"/>
        <v>#VALUE!</v>
      </c>
      <c r="BF754" s="56" t="e">
        <f t="shared" si="125"/>
        <v>#VALUE!</v>
      </c>
      <c r="BG754" s="56" t="e">
        <f>IF(BE754="否",0,AF754*(1-VLOOKUP(X754,折旧码!B:D,3,FALSE))/BC754)</f>
        <v>#VALUE!</v>
      </c>
      <c r="BH754" s="56" t="e">
        <f t="shared" si="126"/>
        <v>#VALUE!</v>
      </c>
      <c r="BI754" s="4" t="e">
        <f>IF(OR(BE754="否",BC754&lt;=BD754),ROUND(AF754-ABS(AG754)-ABS(AI754)-AF754*VLOOKUP(X754,折旧码!B:D,3,FALSE),2)=0,ROUND(AF754-ABS(AG754)-ABS(AI754)-AF754*VLOOKUP(X754,折旧码!B:D,3,FALSE),2)&lt;&gt;0)</f>
        <v>#VALUE!</v>
      </c>
      <c r="BJ754" s="4" t="e">
        <f>ROUND(AF754-ABS(AG754)-ABS(AI754)-AF754*VLOOKUP(X754,折旧码!B:D,3,FALSE),2)</f>
        <v>#N/A</v>
      </c>
    </row>
    <row r="755" spans="1:62" ht="17.25" x14ac:dyDescent="0.35">
      <c r="A755" s="3"/>
      <c r="B755" s="3"/>
      <c r="C755" s="3"/>
      <c r="D755" s="3"/>
      <c r="E755" s="3"/>
      <c r="F755" s="3"/>
      <c r="G755" s="3"/>
      <c r="H755" s="3"/>
      <c r="I755" s="12"/>
      <c r="J755" s="12"/>
      <c r="K755" s="12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12"/>
      <c r="AE755" s="12"/>
      <c r="AF755" s="3"/>
      <c r="AG755" s="3"/>
      <c r="AH755" s="3"/>
      <c r="AI755" s="3"/>
      <c r="AJ755" s="3"/>
      <c r="AK755" s="3"/>
      <c r="AL755" s="3"/>
      <c r="AM755" s="3"/>
      <c r="AN755" s="4" t="b">
        <f>COUNTIF(资产分类!B:B,以前年度!A755)=1</f>
        <v>0</v>
      </c>
      <c r="AO755" s="4" t="b">
        <f>COUNTIF(单位编码!C:C,H755)=1</f>
        <v>0</v>
      </c>
      <c r="AP755" s="4" t="e">
        <f t="shared" si="127"/>
        <v>#VALUE!</v>
      </c>
      <c r="AQ755" s="4" t="b">
        <f>COUNTIF(业务范围!B:B,以前年度!L755)=1</f>
        <v>0</v>
      </c>
      <c r="AR755" s="4" t="b">
        <f>COUNTIF(成本中心!B:B,以前年度!M755)=1</f>
        <v>0</v>
      </c>
      <c r="AS755" s="4" t="b">
        <f>COUNTIF(成本中心!B:B,以前年度!N755)=1</f>
        <v>0</v>
      </c>
      <c r="AT755" s="4" t="b">
        <f>COUNTIF(资产状态!B:B,Q755)=1</f>
        <v>0</v>
      </c>
      <c r="AU755" s="4" t="b">
        <f>COUNTIF(资产增加、减少方式!B:C,以前年度!R755)=1</f>
        <v>0</v>
      </c>
      <c r="AV755" s="4" t="b">
        <f t="shared" si="128"/>
        <v>1</v>
      </c>
      <c r="AW755" s="4" t="b">
        <f>COUNTIF(折旧码!B:B,以前年度!X755)=1</f>
        <v>0</v>
      </c>
      <c r="AX755" s="5" t="b">
        <f t="shared" si="119"/>
        <v>0</v>
      </c>
      <c r="AY755" s="59" t="e">
        <f>IF(((2015-LEFT(AD755,4))*12+12-MID(AD755,5,2)+1)/(Z755*12+AB755)&gt;1,AF755*(1-VLOOKUP(X755,折旧码!B:D,3,FALSE)),AF755*(1-VLOOKUP(X755,折旧码!B:D,3,FALSE))*((2015-LEFT(AD755,4))*12+12-MID(AD755,5,2)+1)/(Z755*12+AB755))</f>
        <v>#VALUE!</v>
      </c>
      <c r="AZ755" s="60" t="e">
        <f t="shared" si="120"/>
        <v>#VALUE!</v>
      </c>
      <c r="BA755" s="5" t="e">
        <f>IF(((2015-LEFT(AD755,4))*12+12-MID(AD755,5,2)+1)/(Z755*12+AB755)&gt;1,0, AF755*(1-VLOOKUP(X755,折旧码!B:D,3,FALSE))*(12/(Z755*12+AB755)))</f>
        <v>#VALUE!</v>
      </c>
      <c r="BB755" s="2" t="e">
        <f t="shared" si="121"/>
        <v>#VALUE!</v>
      </c>
      <c r="BC755" s="2">
        <f t="shared" si="122"/>
        <v>0</v>
      </c>
      <c r="BD755" s="2" t="e">
        <f t="shared" si="123"/>
        <v>#VALUE!</v>
      </c>
      <c r="BE755" s="4" t="e">
        <f t="shared" si="124"/>
        <v>#VALUE!</v>
      </c>
      <c r="BF755" s="56" t="e">
        <f t="shared" si="125"/>
        <v>#VALUE!</v>
      </c>
      <c r="BG755" s="56" t="e">
        <f>IF(BE755="否",0,AF755*(1-VLOOKUP(X755,折旧码!B:D,3,FALSE))/BC755)</f>
        <v>#VALUE!</v>
      </c>
      <c r="BH755" s="56" t="e">
        <f t="shared" si="126"/>
        <v>#VALUE!</v>
      </c>
      <c r="BI755" s="4" t="e">
        <f>IF(OR(BE755="否",BC755&lt;=BD755),ROUND(AF755-ABS(AG755)-ABS(AI755)-AF755*VLOOKUP(X755,折旧码!B:D,3,FALSE),2)=0,ROUND(AF755-ABS(AG755)-ABS(AI755)-AF755*VLOOKUP(X755,折旧码!B:D,3,FALSE),2)&lt;&gt;0)</f>
        <v>#VALUE!</v>
      </c>
      <c r="BJ755" s="4" t="e">
        <f>ROUND(AF755-ABS(AG755)-ABS(AI755)-AF755*VLOOKUP(X755,折旧码!B:D,3,FALSE),2)</f>
        <v>#N/A</v>
      </c>
    </row>
    <row r="756" spans="1:62" ht="17.25" x14ac:dyDescent="0.35">
      <c r="A756" s="3"/>
      <c r="B756" s="3"/>
      <c r="C756" s="3"/>
      <c r="D756" s="3"/>
      <c r="E756" s="3"/>
      <c r="F756" s="3"/>
      <c r="G756" s="3"/>
      <c r="H756" s="3"/>
      <c r="I756" s="12"/>
      <c r="J756" s="12"/>
      <c r="K756" s="12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12"/>
      <c r="AE756" s="12"/>
      <c r="AF756" s="3"/>
      <c r="AG756" s="3"/>
      <c r="AH756" s="3"/>
      <c r="AI756" s="3"/>
      <c r="AJ756" s="3"/>
      <c r="AK756" s="3"/>
      <c r="AL756" s="3"/>
      <c r="AM756" s="3"/>
      <c r="AN756" s="4" t="b">
        <f>COUNTIF(资产分类!B:B,以前年度!A756)=1</f>
        <v>0</v>
      </c>
      <c r="AO756" s="4" t="b">
        <f>COUNTIF(单位编码!C:C,H756)=1</f>
        <v>0</v>
      </c>
      <c r="AP756" s="4" t="e">
        <f t="shared" si="127"/>
        <v>#VALUE!</v>
      </c>
      <c r="AQ756" s="4" t="b">
        <f>COUNTIF(业务范围!B:B,以前年度!L756)=1</f>
        <v>0</v>
      </c>
      <c r="AR756" s="4" t="b">
        <f>COUNTIF(成本中心!B:B,以前年度!M756)=1</f>
        <v>0</v>
      </c>
      <c r="AS756" s="4" t="b">
        <f>COUNTIF(成本中心!B:B,以前年度!N756)=1</f>
        <v>0</v>
      </c>
      <c r="AT756" s="4" t="b">
        <f>COUNTIF(资产状态!B:B,Q756)=1</f>
        <v>0</v>
      </c>
      <c r="AU756" s="4" t="b">
        <f>COUNTIF(资产增加、减少方式!B:C,以前年度!R756)=1</f>
        <v>0</v>
      </c>
      <c r="AV756" s="4" t="b">
        <f t="shared" si="128"/>
        <v>1</v>
      </c>
      <c r="AW756" s="4" t="b">
        <f>COUNTIF(折旧码!B:B,以前年度!X756)=1</f>
        <v>0</v>
      </c>
      <c r="AX756" s="5" t="b">
        <f t="shared" si="119"/>
        <v>0</v>
      </c>
      <c r="AY756" s="59" t="e">
        <f>IF(((2015-LEFT(AD756,4))*12+12-MID(AD756,5,2)+1)/(Z756*12+AB756)&gt;1,AF756*(1-VLOOKUP(X756,折旧码!B:D,3,FALSE)),AF756*(1-VLOOKUP(X756,折旧码!B:D,3,FALSE))*((2015-LEFT(AD756,4))*12+12-MID(AD756,5,2)+1)/(Z756*12+AB756))</f>
        <v>#VALUE!</v>
      </c>
      <c r="AZ756" s="60" t="e">
        <f t="shared" si="120"/>
        <v>#VALUE!</v>
      </c>
      <c r="BA756" s="5" t="e">
        <f>IF(((2015-LEFT(AD756,4))*12+12-MID(AD756,5,2)+1)/(Z756*12+AB756)&gt;1,0, AF756*(1-VLOOKUP(X756,折旧码!B:D,3,FALSE))*(12/(Z756*12+AB756)))</f>
        <v>#VALUE!</v>
      </c>
      <c r="BB756" s="2" t="e">
        <f t="shared" si="121"/>
        <v>#VALUE!</v>
      </c>
      <c r="BC756" s="2">
        <f t="shared" si="122"/>
        <v>0</v>
      </c>
      <c r="BD756" s="2" t="e">
        <f t="shared" si="123"/>
        <v>#VALUE!</v>
      </c>
      <c r="BE756" s="4" t="e">
        <f t="shared" si="124"/>
        <v>#VALUE!</v>
      </c>
      <c r="BF756" s="56" t="e">
        <f t="shared" si="125"/>
        <v>#VALUE!</v>
      </c>
      <c r="BG756" s="56" t="e">
        <f>IF(BE756="否",0,AF756*(1-VLOOKUP(X756,折旧码!B:D,3,FALSE))/BC756)</f>
        <v>#VALUE!</v>
      </c>
      <c r="BH756" s="56" t="e">
        <f t="shared" si="126"/>
        <v>#VALUE!</v>
      </c>
      <c r="BI756" s="4" t="e">
        <f>IF(OR(BE756="否",BC756&lt;=BD756),ROUND(AF756-ABS(AG756)-ABS(AI756)-AF756*VLOOKUP(X756,折旧码!B:D,3,FALSE),2)=0,ROUND(AF756-ABS(AG756)-ABS(AI756)-AF756*VLOOKUP(X756,折旧码!B:D,3,FALSE),2)&lt;&gt;0)</f>
        <v>#VALUE!</v>
      </c>
      <c r="BJ756" s="4" t="e">
        <f>ROUND(AF756-ABS(AG756)-ABS(AI756)-AF756*VLOOKUP(X756,折旧码!B:D,3,FALSE),2)</f>
        <v>#N/A</v>
      </c>
    </row>
    <row r="757" spans="1:62" ht="17.25" x14ac:dyDescent="0.35">
      <c r="A757" s="3"/>
      <c r="B757" s="3"/>
      <c r="C757" s="3"/>
      <c r="D757" s="3"/>
      <c r="E757" s="3"/>
      <c r="F757" s="3"/>
      <c r="G757" s="3"/>
      <c r="H757" s="3"/>
      <c r="I757" s="12"/>
      <c r="J757" s="12"/>
      <c r="K757" s="12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12"/>
      <c r="AE757" s="12"/>
      <c r="AF757" s="3"/>
      <c r="AG757" s="3"/>
      <c r="AH757" s="3"/>
      <c r="AI757" s="3"/>
      <c r="AJ757" s="3"/>
      <c r="AK757" s="3"/>
      <c r="AL757" s="3"/>
      <c r="AM757" s="3"/>
      <c r="AN757" s="4" t="b">
        <f>COUNTIF(资产分类!B:B,以前年度!A757)=1</f>
        <v>0</v>
      </c>
      <c r="AO757" s="4" t="b">
        <f>COUNTIF(单位编码!C:C,H757)=1</f>
        <v>0</v>
      </c>
      <c r="AP757" s="4" t="e">
        <f t="shared" si="127"/>
        <v>#VALUE!</v>
      </c>
      <c r="AQ757" s="4" t="b">
        <f>COUNTIF(业务范围!B:B,以前年度!L757)=1</f>
        <v>0</v>
      </c>
      <c r="AR757" s="4" t="b">
        <f>COUNTIF(成本中心!B:B,以前年度!M757)=1</f>
        <v>0</v>
      </c>
      <c r="AS757" s="4" t="b">
        <f>COUNTIF(成本中心!B:B,以前年度!N757)=1</f>
        <v>0</v>
      </c>
      <c r="AT757" s="4" t="b">
        <f>COUNTIF(资产状态!B:B,Q757)=1</f>
        <v>0</v>
      </c>
      <c r="AU757" s="4" t="b">
        <f>COUNTIF(资产增加、减少方式!B:C,以前年度!R757)=1</f>
        <v>0</v>
      </c>
      <c r="AV757" s="4" t="b">
        <f t="shared" si="128"/>
        <v>1</v>
      </c>
      <c r="AW757" s="4" t="b">
        <f>COUNTIF(折旧码!B:B,以前年度!X757)=1</f>
        <v>0</v>
      </c>
      <c r="AX757" s="5" t="b">
        <f t="shared" si="119"/>
        <v>0</v>
      </c>
      <c r="AY757" s="59" t="e">
        <f>IF(((2015-LEFT(AD757,4))*12+12-MID(AD757,5,2)+1)/(Z757*12+AB757)&gt;1,AF757*(1-VLOOKUP(X757,折旧码!B:D,3,FALSE)),AF757*(1-VLOOKUP(X757,折旧码!B:D,3,FALSE))*((2015-LEFT(AD757,4))*12+12-MID(AD757,5,2)+1)/(Z757*12+AB757))</f>
        <v>#VALUE!</v>
      </c>
      <c r="AZ757" s="60" t="e">
        <f t="shared" si="120"/>
        <v>#VALUE!</v>
      </c>
      <c r="BA757" s="5" t="e">
        <f>IF(((2015-LEFT(AD757,4))*12+12-MID(AD757,5,2)+1)/(Z757*12+AB757)&gt;1,0, AF757*(1-VLOOKUP(X757,折旧码!B:D,3,FALSE))*(12/(Z757*12+AB757)))</f>
        <v>#VALUE!</v>
      </c>
      <c r="BB757" s="2" t="e">
        <f t="shared" si="121"/>
        <v>#VALUE!</v>
      </c>
      <c r="BC757" s="2">
        <f t="shared" si="122"/>
        <v>0</v>
      </c>
      <c r="BD757" s="2" t="e">
        <f t="shared" si="123"/>
        <v>#VALUE!</v>
      </c>
      <c r="BE757" s="4" t="e">
        <f t="shared" si="124"/>
        <v>#VALUE!</v>
      </c>
      <c r="BF757" s="56" t="e">
        <f t="shared" si="125"/>
        <v>#VALUE!</v>
      </c>
      <c r="BG757" s="56" t="e">
        <f>IF(BE757="否",0,AF757*(1-VLOOKUP(X757,折旧码!B:D,3,FALSE))/BC757)</f>
        <v>#VALUE!</v>
      </c>
      <c r="BH757" s="56" t="e">
        <f t="shared" si="126"/>
        <v>#VALUE!</v>
      </c>
      <c r="BI757" s="4" t="e">
        <f>IF(OR(BE757="否",BC757&lt;=BD757),ROUND(AF757-ABS(AG757)-ABS(AI757)-AF757*VLOOKUP(X757,折旧码!B:D,3,FALSE),2)=0,ROUND(AF757-ABS(AG757)-ABS(AI757)-AF757*VLOOKUP(X757,折旧码!B:D,3,FALSE),2)&lt;&gt;0)</f>
        <v>#VALUE!</v>
      </c>
      <c r="BJ757" s="4" t="e">
        <f>ROUND(AF757-ABS(AG757)-ABS(AI757)-AF757*VLOOKUP(X757,折旧码!B:D,3,FALSE),2)</f>
        <v>#N/A</v>
      </c>
    </row>
    <row r="758" spans="1:62" ht="17.25" x14ac:dyDescent="0.35">
      <c r="A758" s="3"/>
      <c r="B758" s="3"/>
      <c r="C758" s="3"/>
      <c r="D758" s="3"/>
      <c r="E758" s="3"/>
      <c r="F758" s="3"/>
      <c r="G758" s="3"/>
      <c r="H758" s="3"/>
      <c r="I758" s="12"/>
      <c r="J758" s="12"/>
      <c r="K758" s="12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12"/>
      <c r="AE758" s="12"/>
      <c r="AF758" s="3"/>
      <c r="AG758" s="3"/>
      <c r="AH758" s="3"/>
      <c r="AI758" s="3"/>
      <c r="AJ758" s="3"/>
      <c r="AK758" s="3"/>
      <c r="AL758" s="3"/>
      <c r="AM758" s="3"/>
      <c r="AN758" s="4" t="b">
        <f>COUNTIF(资产分类!B:B,以前年度!A758)=1</f>
        <v>0</v>
      </c>
      <c r="AO758" s="4" t="b">
        <f>COUNTIF(单位编码!C:C,H758)=1</f>
        <v>0</v>
      </c>
      <c r="AP758" s="4" t="e">
        <f t="shared" si="127"/>
        <v>#VALUE!</v>
      </c>
      <c r="AQ758" s="4" t="b">
        <f>COUNTIF(业务范围!B:B,以前年度!L758)=1</f>
        <v>0</v>
      </c>
      <c r="AR758" s="4" t="b">
        <f>COUNTIF(成本中心!B:B,以前年度!M758)=1</f>
        <v>0</v>
      </c>
      <c r="AS758" s="4" t="b">
        <f>COUNTIF(成本中心!B:B,以前年度!N758)=1</f>
        <v>0</v>
      </c>
      <c r="AT758" s="4" t="b">
        <f>COUNTIF(资产状态!B:B,Q758)=1</f>
        <v>0</v>
      </c>
      <c r="AU758" s="4" t="b">
        <f>COUNTIF(资产增加、减少方式!B:C,以前年度!R758)=1</f>
        <v>0</v>
      </c>
      <c r="AV758" s="4" t="b">
        <f t="shared" si="128"/>
        <v>1</v>
      </c>
      <c r="AW758" s="4" t="b">
        <f>COUNTIF(折旧码!B:B,以前年度!X758)=1</f>
        <v>0</v>
      </c>
      <c r="AX758" s="5" t="b">
        <f t="shared" si="119"/>
        <v>0</v>
      </c>
      <c r="AY758" s="59" t="e">
        <f>IF(((2015-LEFT(AD758,4))*12+12-MID(AD758,5,2)+1)/(Z758*12+AB758)&gt;1,AF758*(1-VLOOKUP(X758,折旧码!B:D,3,FALSE)),AF758*(1-VLOOKUP(X758,折旧码!B:D,3,FALSE))*((2015-LEFT(AD758,4))*12+12-MID(AD758,5,2)+1)/(Z758*12+AB758))</f>
        <v>#VALUE!</v>
      </c>
      <c r="AZ758" s="60" t="e">
        <f t="shared" si="120"/>
        <v>#VALUE!</v>
      </c>
      <c r="BA758" s="5" t="e">
        <f>IF(((2015-LEFT(AD758,4))*12+12-MID(AD758,5,2)+1)/(Z758*12+AB758)&gt;1,0, AF758*(1-VLOOKUP(X758,折旧码!B:D,3,FALSE))*(12/(Z758*12+AB758)))</f>
        <v>#VALUE!</v>
      </c>
      <c r="BB758" s="2" t="e">
        <f t="shared" si="121"/>
        <v>#VALUE!</v>
      </c>
      <c r="BC758" s="2">
        <f t="shared" si="122"/>
        <v>0</v>
      </c>
      <c r="BD758" s="2" t="e">
        <f t="shared" si="123"/>
        <v>#VALUE!</v>
      </c>
      <c r="BE758" s="4" t="e">
        <f t="shared" si="124"/>
        <v>#VALUE!</v>
      </c>
      <c r="BF758" s="56" t="e">
        <f t="shared" si="125"/>
        <v>#VALUE!</v>
      </c>
      <c r="BG758" s="56" t="e">
        <f>IF(BE758="否",0,AF758*(1-VLOOKUP(X758,折旧码!B:D,3,FALSE))/BC758)</f>
        <v>#VALUE!</v>
      </c>
      <c r="BH758" s="56" t="e">
        <f t="shared" si="126"/>
        <v>#VALUE!</v>
      </c>
      <c r="BI758" s="4" t="e">
        <f>IF(OR(BE758="否",BC758&lt;=BD758),ROUND(AF758-ABS(AG758)-ABS(AI758)-AF758*VLOOKUP(X758,折旧码!B:D,3,FALSE),2)=0,ROUND(AF758-ABS(AG758)-ABS(AI758)-AF758*VLOOKUP(X758,折旧码!B:D,3,FALSE),2)&lt;&gt;0)</f>
        <v>#VALUE!</v>
      </c>
      <c r="BJ758" s="4" t="e">
        <f>ROUND(AF758-ABS(AG758)-ABS(AI758)-AF758*VLOOKUP(X758,折旧码!B:D,3,FALSE),2)</f>
        <v>#N/A</v>
      </c>
    </row>
    <row r="759" spans="1:62" ht="17.25" x14ac:dyDescent="0.35">
      <c r="A759" s="3"/>
      <c r="B759" s="3"/>
      <c r="C759" s="3"/>
      <c r="D759" s="3"/>
      <c r="E759" s="3"/>
      <c r="F759" s="3"/>
      <c r="G759" s="3"/>
      <c r="H759" s="3"/>
      <c r="I759" s="12"/>
      <c r="J759" s="12"/>
      <c r="K759" s="12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12"/>
      <c r="AE759" s="12"/>
      <c r="AF759" s="3"/>
      <c r="AG759" s="3"/>
      <c r="AH759" s="3"/>
      <c r="AI759" s="3"/>
      <c r="AJ759" s="3"/>
      <c r="AK759" s="3"/>
      <c r="AL759" s="3"/>
      <c r="AM759" s="3"/>
      <c r="AN759" s="4" t="b">
        <f>COUNTIF(资产分类!B:B,以前年度!A759)=1</f>
        <v>0</v>
      </c>
      <c r="AO759" s="4" t="b">
        <f>COUNTIF(单位编码!C:C,H759)=1</f>
        <v>0</v>
      </c>
      <c r="AP759" s="4" t="e">
        <f t="shared" si="127"/>
        <v>#VALUE!</v>
      </c>
      <c r="AQ759" s="4" t="b">
        <f>COUNTIF(业务范围!B:B,以前年度!L759)=1</f>
        <v>0</v>
      </c>
      <c r="AR759" s="4" t="b">
        <f>COUNTIF(成本中心!B:B,以前年度!M759)=1</f>
        <v>0</v>
      </c>
      <c r="AS759" s="4" t="b">
        <f>COUNTIF(成本中心!B:B,以前年度!N759)=1</f>
        <v>0</v>
      </c>
      <c r="AT759" s="4" t="b">
        <f>COUNTIF(资产状态!B:B,Q759)=1</f>
        <v>0</v>
      </c>
      <c r="AU759" s="4" t="b">
        <f>COUNTIF(资产增加、减少方式!B:C,以前年度!R759)=1</f>
        <v>0</v>
      </c>
      <c r="AV759" s="4" t="b">
        <f t="shared" si="128"/>
        <v>1</v>
      </c>
      <c r="AW759" s="4" t="b">
        <f>COUNTIF(折旧码!B:B,以前年度!X759)=1</f>
        <v>0</v>
      </c>
      <c r="AX759" s="5" t="b">
        <f t="shared" si="119"/>
        <v>0</v>
      </c>
      <c r="AY759" s="59" t="e">
        <f>IF(((2015-LEFT(AD759,4))*12+12-MID(AD759,5,2)+1)/(Z759*12+AB759)&gt;1,AF759*(1-VLOOKUP(X759,折旧码!B:D,3,FALSE)),AF759*(1-VLOOKUP(X759,折旧码!B:D,3,FALSE))*((2015-LEFT(AD759,4))*12+12-MID(AD759,5,2)+1)/(Z759*12+AB759))</f>
        <v>#VALUE!</v>
      </c>
      <c r="AZ759" s="60" t="e">
        <f t="shared" si="120"/>
        <v>#VALUE!</v>
      </c>
      <c r="BA759" s="5" t="e">
        <f>IF(((2015-LEFT(AD759,4))*12+12-MID(AD759,5,2)+1)/(Z759*12+AB759)&gt;1,0, AF759*(1-VLOOKUP(X759,折旧码!B:D,3,FALSE))*(12/(Z759*12+AB759)))</f>
        <v>#VALUE!</v>
      </c>
      <c r="BB759" s="2" t="e">
        <f t="shared" si="121"/>
        <v>#VALUE!</v>
      </c>
      <c r="BC759" s="2">
        <f t="shared" si="122"/>
        <v>0</v>
      </c>
      <c r="BD759" s="2" t="e">
        <f t="shared" si="123"/>
        <v>#VALUE!</v>
      </c>
      <c r="BE759" s="4" t="e">
        <f t="shared" si="124"/>
        <v>#VALUE!</v>
      </c>
      <c r="BF759" s="56" t="e">
        <f t="shared" si="125"/>
        <v>#VALUE!</v>
      </c>
      <c r="BG759" s="56" t="e">
        <f>IF(BE759="否",0,AF759*(1-VLOOKUP(X759,折旧码!B:D,3,FALSE))/BC759)</f>
        <v>#VALUE!</v>
      </c>
      <c r="BH759" s="56" t="e">
        <f t="shared" si="126"/>
        <v>#VALUE!</v>
      </c>
      <c r="BI759" s="4" t="e">
        <f>IF(OR(BE759="否",BC759&lt;=BD759),ROUND(AF759-ABS(AG759)-ABS(AI759)-AF759*VLOOKUP(X759,折旧码!B:D,3,FALSE),2)=0,ROUND(AF759-ABS(AG759)-ABS(AI759)-AF759*VLOOKUP(X759,折旧码!B:D,3,FALSE),2)&lt;&gt;0)</f>
        <v>#VALUE!</v>
      </c>
      <c r="BJ759" s="4" t="e">
        <f>ROUND(AF759-ABS(AG759)-ABS(AI759)-AF759*VLOOKUP(X759,折旧码!B:D,3,FALSE),2)</f>
        <v>#N/A</v>
      </c>
    </row>
    <row r="760" spans="1:62" ht="17.25" x14ac:dyDescent="0.35">
      <c r="A760" s="3"/>
      <c r="B760" s="3"/>
      <c r="C760" s="3"/>
      <c r="D760" s="3"/>
      <c r="E760" s="3"/>
      <c r="F760" s="3"/>
      <c r="G760" s="3"/>
      <c r="H760" s="3"/>
      <c r="I760" s="12"/>
      <c r="J760" s="12"/>
      <c r="K760" s="12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12"/>
      <c r="AE760" s="12"/>
      <c r="AF760" s="3"/>
      <c r="AG760" s="3"/>
      <c r="AH760" s="3"/>
      <c r="AI760" s="3"/>
      <c r="AJ760" s="3"/>
      <c r="AK760" s="3"/>
      <c r="AL760" s="3"/>
      <c r="AM760" s="3"/>
      <c r="AN760" s="4" t="b">
        <f>COUNTIF(资产分类!B:B,以前年度!A760)=1</f>
        <v>0</v>
      </c>
      <c r="AO760" s="4" t="b">
        <f>COUNTIF(单位编码!C:C,H760)=1</f>
        <v>0</v>
      </c>
      <c r="AP760" s="4" t="e">
        <f t="shared" si="127"/>
        <v>#VALUE!</v>
      </c>
      <c r="AQ760" s="4" t="b">
        <f>COUNTIF(业务范围!B:B,以前年度!L760)=1</f>
        <v>0</v>
      </c>
      <c r="AR760" s="4" t="b">
        <f>COUNTIF(成本中心!B:B,以前年度!M760)=1</f>
        <v>0</v>
      </c>
      <c r="AS760" s="4" t="b">
        <f>COUNTIF(成本中心!B:B,以前年度!N760)=1</f>
        <v>0</v>
      </c>
      <c r="AT760" s="4" t="b">
        <f>COUNTIF(资产状态!B:B,Q760)=1</f>
        <v>0</v>
      </c>
      <c r="AU760" s="4" t="b">
        <f>COUNTIF(资产增加、减少方式!B:C,以前年度!R760)=1</f>
        <v>0</v>
      </c>
      <c r="AV760" s="4" t="b">
        <f t="shared" si="128"/>
        <v>1</v>
      </c>
      <c r="AW760" s="4" t="b">
        <f>COUNTIF(折旧码!B:B,以前年度!X760)=1</f>
        <v>0</v>
      </c>
      <c r="AX760" s="5" t="b">
        <f t="shared" si="119"/>
        <v>0</v>
      </c>
      <c r="AY760" s="59" t="e">
        <f>IF(((2015-LEFT(AD760,4))*12+12-MID(AD760,5,2)+1)/(Z760*12+AB760)&gt;1,AF760*(1-VLOOKUP(X760,折旧码!B:D,3,FALSE)),AF760*(1-VLOOKUP(X760,折旧码!B:D,3,FALSE))*((2015-LEFT(AD760,4))*12+12-MID(AD760,5,2)+1)/(Z760*12+AB760))</f>
        <v>#VALUE!</v>
      </c>
      <c r="AZ760" s="60" t="e">
        <f t="shared" si="120"/>
        <v>#VALUE!</v>
      </c>
      <c r="BA760" s="5" t="e">
        <f>IF(((2015-LEFT(AD760,4))*12+12-MID(AD760,5,2)+1)/(Z760*12+AB760)&gt;1,0, AF760*(1-VLOOKUP(X760,折旧码!B:D,3,FALSE))*(12/(Z760*12+AB760)))</f>
        <v>#VALUE!</v>
      </c>
      <c r="BB760" s="2" t="e">
        <f t="shared" si="121"/>
        <v>#VALUE!</v>
      </c>
      <c r="BC760" s="2">
        <f t="shared" si="122"/>
        <v>0</v>
      </c>
      <c r="BD760" s="2" t="e">
        <f t="shared" si="123"/>
        <v>#VALUE!</v>
      </c>
      <c r="BE760" s="4" t="e">
        <f t="shared" si="124"/>
        <v>#VALUE!</v>
      </c>
      <c r="BF760" s="56" t="e">
        <f t="shared" si="125"/>
        <v>#VALUE!</v>
      </c>
      <c r="BG760" s="56" t="e">
        <f>IF(BE760="否",0,AF760*(1-VLOOKUP(X760,折旧码!B:D,3,FALSE))/BC760)</f>
        <v>#VALUE!</v>
      </c>
      <c r="BH760" s="56" t="e">
        <f t="shared" si="126"/>
        <v>#VALUE!</v>
      </c>
      <c r="BI760" s="4" t="e">
        <f>IF(OR(BE760="否",BC760&lt;=BD760),ROUND(AF760-ABS(AG760)-ABS(AI760)-AF760*VLOOKUP(X760,折旧码!B:D,3,FALSE),2)=0,ROUND(AF760-ABS(AG760)-ABS(AI760)-AF760*VLOOKUP(X760,折旧码!B:D,3,FALSE),2)&lt;&gt;0)</f>
        <v>#VALUE!</v>
      </c>
      <c r="BJ760" s="4" t="e">
        <f>ROUND(AF760-ABS(AG760)-ABS(AI760)-AF760*VLOOKUP(X760,折旧码!B:D,3,FALSE),2)</f>
        <v>#N/A</v>
      </c>
    </row>
    <row r="761" spans="1:62" ht="17.25" x14ac:dyDescent="0.35">
      <c r="A761" s="3"/>
      <c r="B761" s="3"/>
      <c r="C761" s="3"/>
      <c r="D761" s="3"/>
      <c r="E761" s="3"/>
      <c r="F761" s="3"/>
      <c r="G761" s="3"/>
      <c r="H761" s="3"/>
      <c r="I761" s="12"/>
      <c r="J761" s="12"/>
      <c r="K761" s="12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12"/>
      <c r="AE761" s="12"/>
      <c r="AF761" s="3"/>
      <c r="AG761" s="3"/>
      <c r="AH761" s="3"/>
      <c r="AI761" s="3"/>
      <c r="AJ761" s="3"/>
      <c r="AK761" s="3"/>
      <c r="AL761" s="3"/>
      <c r="AM761" s="3"/>
      <c r="AN761" s="4" t="b">
        <f>COUNTIF(资产分类!B:B,以前年度!A761)=1</f>
        <v>0</v>
      </c>
      <c r="AO761" s="4" t="b">
        <f>COUNTIF(单位编码!C:C,H761)=1</f>
        <v>0</v>
      </c>
      <c r="AP761" s="4" t="e">
        <f t="shared" si="127"/>
        <v>#VALUE!</v>
      </c>
      <c r="AQ761" s="4" t="b">
        <f>COUNTIF(业务范围!B:B,以前年度!L761)=1</f>
        <v>0</v>
      </c>
      <c r="AR761" s="4" t="b">
        <f>COUNTIF(成本中心!B:B,以前年度!M761)=1</f>
        <v>0</v>
      </c>
      <c r="AS761" s="4" t="b">
        <f>COUNTIF(成本中心!B:B,以前年度!N761)=1</f>
        <v>0</v>
      </c>
      <c r="AT761" s="4" t="b">
        <f>COUNTIF(资产状态!B:B,Q761)=1</f>
        <v>0</v>
      </c>
      <c r="AU761" s="4" t="b">
        <f>COUNTIF(资产增加、减少方式!B:C,以前年度!R761)=1</f>
        <v>0</v>
      </c>
      <c r="AV761" s="4" t="b">
        <f t="shared" si="128"/>
        <v>1</v>
      </c>
      <c r="AW761" s="4" t="b">
        <f>COUNTIF(折旧码!B:B,以前年度!X761)=1</f>
        <v>0</v>
      </c>
      <c r="AX761" s="5" t="b">
        <f t="shared" si="119"/>
        <v>0</v>
      </c>
      <c r="AY761" s="59" t="e">
        <f>IF(((2015-LEFT(AD761,4))*12+12-MID(AD761,5,2)+1)/(Z761*12+AB761)&gt;1,AF761*(1-VLOOKUP(X761,折旧码!B:D,3,FALSE)),AF761*(1-VLOOKUP(X761,折旧码!B:D,3,FALSE))*((2015-LEFT(AD761,4))*12+12-MID(AD761,5,2)+1)/(Z761*12+AB761))</f>
        <v>#VALUE!</v>
      </c>
      <c r="AZ761" s="60" t="e">
        <f t="shared" si="120"/>
        <v>#VALUE!</v>
      </c>
      <c r="BA761" s="5" t="e">
        <f>IF(((2015-LEFT(AD761,4))*12+12-MID(AD761,5,2)+1)/(Z761*12+AB761)&gt;1,0, AF761*(1-VLOOKUP(X761,折旧码!B:D,3,FALSE))*(12/(Z761*12+AB761)))</f>
        <v>#VALUE!</v>
      </c>
      <c r="BB761" s="2" t="e">
        <f t="shared" si="121"/>
        <v>#VALUE!</v>
      </c>
      <c r="BC761" s="2">
        <f t="shared" si="122"/>
        <v>0</v>
      </c>
      <c r="BD761" s="2" t="e">
        <f t="shared" si="123"/>
        <v>#VALUE!</v>
      </c>
      <c r="BE761" s="4" t="e">
        <f t="shared" si="124"/>
        <v>#VALUE!</v>
      </c>
      <c r="BF761" s="56" t="e">
        <f t="shared" si="125"/>
        <v>#VALUE!</v>
      </c>
      <c r="BG761" s="56" t="e">
        <f>IF(BE761="否",0,AF761*(1-VLOOKUP(X761,折旧码!B:D,3,FALSE))/BC761)</f>
        <v>#VALUE!</v>
      </c>
      <c r="BH761" s="56" t="e">
        <f t="shared" si="126"/>
        <v>#VALUE!</v>
      </c>
      <c r="BI761" s="4" t="e">
        <f>IF(OR(BE761="否",BC761&lt;=BD761),ROUND(AF761-ABS(AG761)-ABS(AI761)-AF761*VLOOKUP(X761,折旧码!B:D,3,FALSE),2)=0,ROUND(AF761-ABS(AG761)-ABS(AI761)-AF761*VLOOKUP(X761,折旧码!B:D,3,FALSE),2)&lt;&gt;0)</f>
        <v>#VALUE!</v>
      </c>
      <c r="BJ761" s="4" t="e">
        <f>ROUND(AF761-ABS(AG761)-ABS(AI761)-AF761*VLOOKUP(X761,折旧码!B:D,3,FALSE),2)</f>
        <v>#N/A</v>
      </c>
    </row>
    <row r="762" spans="1:62" ht="17.25" x14ac:dyDescent="0.35">
      <c r="A762" s="3"/>
      <c r="B762" s="3"/>
      <c r="C762" s="3"/>
      <c r="D762" s="3"/>
      <c r="E762" s="3"/>
      <c r="F762" s="3"/>
      <c r="G762" s="3"/>
      <c r="H762" s="3"/>
      <c r="I762" s="12"/>
      <c r="J762" s="12"/>
      <c r="K762" s="12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12"/>
      <c r="AE762" s="12"/>
      <c r="AF762" s="3"/>
      <c r="AG762" s="3"/>
      <c r="AH762" s="3"/>
      <c r="AI762" s="3"/>
      <c r="AJ762" s="3"/>
      <c r="AK762" s="3"/>
      <c r="AL762" s="3"/>
      <c r="AM762" s="3"/>
      <c r="AN762" s="4" t="b">
        <f>COUNTIF(资产分类!B:B,以前年度!A762)=1</f>
        <v>0</v>
      </c>
      <c r="AO762" s="4" t="b">
        <f>COUNTIF(单位编码!C:C,H762)=1</f>
        <v>0</v>
      </c>
      <c r="AP762" s="4" t="e">
        <f t="shared" si="127"/>
        <v>#VALUE!</v>
      </c>
      <c r="AQ762" s="4" t="b">
        <f>COUNTIF(业务范围!B:B,以前年度!L762)=1</f>
        <v>0</v>
      </c>
      <c r="AR762" s="4" t="b">
        <f>COUNTIF(成本中心!B:B,以前年度!M762)=1</f>
        <v>0</v>
      </c>
      <c r="AS762" s="4" t="b">
        <f>COUNTIF(成本中心!B:B,以前年度!N762)=1</f>
        <v>0</v>
      </c>
      <c r="AT762" s="4" t="b">
        <f>COUNTIF(资产状态!B:B,Q762)=1</f>
        <v>0</v>
      </c>
      <c r="AU762" s="4" t="b">
        <f>COUNTIF(资产增加、减少方式!B:C,以前年度!R762)=1</f>
        <v>0</v>
      </c>
      <c r="AV762" s="4" t="b">
        <f t="shared" si="128"/>
        <v>1</v>
      </c>
      <c r="AW762" s="4" t="b">
        <f>COUNTIF(折旧码!B:B,以前年度!X762)=1</f>
        <v>0</v>
      </c>
      <c r="AX762" s="5" t="b">
        <f t="shared" si="119"/>
        <v>0</v>
      </c>
      <c r="AY762" s="59" t="e">
        <f>IF(((2015-LEFT(AD762,4))*12+12-MID(AD762,5,2)+1)/(Z762*12+AB762)&gt;1,AF762*(1-VLOOKUP(X762,折旧码!B:D,3,FALSE)),AF762*(1-VLOOKUP(X762,折旧码!B:D,3,FALSE))*((2015-LEFT(AD762,4))*12+12-MID(AD762,5,2)+1)/(Z762*12+AB762))</f>
        <v>#VALUE!</v>
      </c>
      <c r="AZ762" s="60" t="e">
        <f t="shared" si="120"/>
        <v>#VALUE!</v>
      </c>
      <c r="BA762" s="5" t="e">
        <f>IF(((2015-LEFT(AD762,4))*12+12-MID(AD762,5,2)+1)/(Z762*12+AB762)&gt;1,0, AF762*(1-VLOOKUP(X762,折旧码!B:D,3,FALSE))*(12/(Z762*12+AB762)))</f>
        <v>#VALUE!</v>
      </c>
      <c r="BB762" s="2" t="e">
        <f t="shared" si="121"/>
        <v>#VALUE!</v>
      </c>
      <c r="BC762" s="2">
        <f t="shared" si="122"/>
        <v>0</v>
      </c>
      <c r="BD762" s="2" t="e">
        <f t="shared" si="123"/>
        <v>#VALUE!</v>
      </c>
      <c r="BE762" s="4" t="e">
        <f t="shared" si="124"/>
        <v>#VALUE!</v>
      </c>
      <c r="BF762" s="56" t="e">
        <f t="shared" si="125"/>
        <v>#VALUE!</v>
      </c>
      <c r="BG762" s="56" t="e">
        <f>IF(BE762="否",0,AF762*(1-VLOOKUP(X762,折旧码!B:D,3,FALSE))/BC762)</f>
        <v>#VALUE!</v>
      </c>
      <c r="BH762" s="56" t="e">
        <f t="shared" si="126"/>
        <v>#VALUE!</v>
      </c>
      <c r="BI762" s="4" t="e">
        <f>IF(OR(BE762="否",BC762&lt;=BD762),ROUND(AF762-ABS(AG762)-ABS(AI762)-AF762*VLOOKUP(X762,折旧码!B:D,3,FALSE),2)=0,ROUND(AF762-ABS(AG762)-ABS(AI762)-AF762*VLOOKUP(X762,折旧码!B:D,3,FALSE),2)&lt;&gt;0)</f>
        <v>#VALUE!</v>
      </c>
      <c r="BJ762" s="4" t="e">
        <f>ROUND(AF762-ABS(AG762)-ABS(AI762)-AF762*VLOOKUP(X762,折旧码!B:D,3,FALSE),2)</f>
        <v>#N/A</v>
      </c>
    </row>
    <row r="763" spans="1:62" ht="17.25" x14ac:dyDescent="0.35">
      <c r="A763" s="3"/>
      <c r="B763" s="3"/>
      <c r="C763" s="3"/>
      <c r="D763" s="3"/>
      <c r="E763" s="3"/>
      <c r="F763" s="3"/>
      <c r="G763" s="3"/>
      <c r="H763" s="3"/>
      <c r="I763" s="12"/>
      <c r="J763" s="12"/>
      <c r="K763" s="12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12"/>
      <c r="AE763" s="12"/>
      <c r="AF763" s="3"/>
      <c r="AG763" s="3"/>
      <c r="AH763" s="3"/>
      <c r="AI763" s="3"/>
      <c r="AJ763" s="3"/>
      <c r="AK763" s="3"/>
      <c r="AL763" s="3"/>
      <c r="AM763" s="3"/>
      <c r="AN763" s="4" t="b">
        <f>COUNTIF(资产分类!B:B,以前年度!A763)=1</f>
        <v>0</v>
      </c>
      <c r="AO763" s="4" t="b">
        <f>COUNTIF(单位编码!C:C,H763)=1</f>
        <v>0</v>
      </c>
      <c r="AP763" s="4" t="e">
        <f t="shared" si="127"/>
        <v>#VALUE!</v>
      </c>
      <c r="AQ763" s="4" t="b">
        <f>COUNTIF(业务范围!B:B,以前年度!L763)=1</f>
        <v>0</v>
      </c>
      <c r="AR763" s="4" t="b">
        <f>COUNTIF(成本中心!B:B,以前年度!M763)=1</f>
        <v>0</v>
      </c>
      <c r="AS763" s="4" t="b">
        <f>COUNTIF(成本中心!B:B,以前年度!N763)=1</f>
        <v>0</v>
      </c>
      <c r="AT763" s="4" t="b">
        <f>COUNTIF(资产状态!B:B,Q763)=1</f>
        <v>0</v>
      </c>
      <c r="AU763" s="4" t="b">
        <f>COUNTIF(资产增加、减少方式!B:C,以前年度!R763)=1</f>
        <v>0</v>
      </c>
      <c r="AV763" s="4" t="b">
        <f t="shared" si="128"/>
        <v>1</v>
      </c>
      <c r="AW763" s="4" t="b">
        <f>COUNTIF(折旧码!B:B,以前年度!X763)=1</f>
        <v>0</v>
      </c>
      <c r="AX763" s="5" t="b">
        <f t="shared" si="119"/>
        <v>0</v>
      </c>
      <c r="AY763" s="59" t="e">
        <f>IF(((2015-LEFT(AD763,4))*12+12-MID(AD763,5,2)+1)/(Z763*12+AB763)&gt;1,AF763*(1-VLOOKUP(X763,折旧码!B:D,3,FALSE)),AF763*(1-VLOOKUP(X763,折旧码!B:D,3,FALSE))*((2015-LEFT(AD763,4))*12+12-MID(AD763,5,2)+1)/(Z763*12+AB763))</f>
        <v>#VALUE!</v>
      </c>
      <c r="AZ763" s="60" t="e">
        <f t="shared" si="120"/>
        <v>#VALUE!</v>
      </c>
      <c r="BA763" s="5" t="e">
        <f>IF(((2015-LEFT(AD763,4))*12+12-MID(AD763,5,2)+1)/(Z763*12+AB763)&gt;1,0, AF763*(1-VLOOKUP(X763,折旧码!B:D,3,FALSE))*(12/(Z763*12+AB763)))</f>
        <v>#VALUE!</v>
      </c>
      <c r="BB763" s="2" t="e">
        <f t="shared" si="121"/>
        <v>#VALUE!</v>
      </c>
      <c r="BC763" s="2">
        <f t="shared" si="122"/>
        <v>0</v>
      </c>
      <c r="BD763" s="2" t="e">
        <f t="shared" si="123"/>
        <v>#VALUE!</v>
      </c>
      <c r="BE763" s="4" t="e">
        <f t="shared" si="124"/>
        <v>#VALUE!</v>
      </c>
      <c r="BF763" s="56" t="e">
        <f t="shared" si="125"/>
        <v>#VALUE!</v>
      </c>
      <c r="BG763" s="56" t="e">
        <f>IF(BE763="否",0,AF763*(1-VLOOKUP(X763,折旧码!B:D,3,FALSE))/BC763)</f>
        <v>#VALUE!</v>
      </c>
      <c r="BH763" s="56" t="e">
        <f t="shared" si="126"/>
        <v>#VALUE!</v>
      </c>
      <c r="BI763" s="4" t="e">
        <f>IF(OR(BE763="否",BC763&lt;=BD763),ROUND(AF763-ABS(AG763)-ABS(AI763)-AF763*VLOOKUP(X763,折旧码!B:D,3,FALSE),2)=0,ROUND(AF763-ABS(AG763)-ABS(AI763)-AF763*VLOOKUP(X763,折旧码!B:D,3,FALSE),2)&lt;&gt;0)</f>
        <v>#VALUE!</v>
      </c>
      <c r="BJ763" s="4" t="e">
        <f>ROUND(AF763-ABS(AG763)-ABS(AI763)-AF763*VLOOKUP(X763,折旧码!B:D,3,FALSE),2)</f>
        <v>#N/A</v>
      </c>
    </row>
    <row r="764" spans="1:62" ht="17.25" x14ac:dyDescent="0.35">
      <c r="A764" s="3"/>
      <c r="B764" s="3"/>
      <c r="C764" s="3"/>
      <c r="D764" s="3"/>
      <c r="E764" s="3"/>
      <c r="F764" s="3"/>
      <c r="G764" s="3"/>
      <c r="H764" s="3"/>
      <c r="I764" s="12"/>
      <c r="J764" s="12"/>
      <c r="K764" s="12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12"/>
      <c r="AE764" s="12"/>
      <c r="AF764" s="3"/>
      <c r="AG764" s="3"/>
      <c r="AH764" s="3"/>
      <c r="AI764" s="3"/>
      <c r="AJ764" s="3"/>
      <c r="AK764" s="3"/>
      <c r="AL764" s="3"/>
      <c r="AM764" s="3"/>
      <c r="AN764" s="4" t="b">
        <f>COUNTIF(资产分类!B:B,以前年度!A764)=1</f>
        <v>0</v>
      </c>
      <c r="AO764" s="4" t="b">
        <f>COUNTIF(单位编码!C:C,H764)=1</f>
        <v>0</v>
      </c>
      <c r="AP764" s="4" t="e">
        <f t="shared" si="127"/>
        <v>#VALUE!</v>
      </c>
      <c r="AQ764" s="4" t="b">
        <f>COUNTIF(业务范围!B:B,以前年度!L764)=1</f>
        <v>0</v>
      </c>
      <c r="AR764" s="4" t="b">
        <f>COUNTIF(成本中心!B:B,以前年度!M764)=1</f>
        <v>0</v>
      </c>
      <c r="AS764" s="4" t="b">
        <f>COUNTIF(成本中心!B:B,以前年度!N764)=1</f>
        <v>0</v>
      </c>
      <c r="AT764" s="4" t="b">
        <f>COUNTIF(资产状态!B:B,Q764)=1</f>
        <v>0</v>
      </c>
      <c r="AU764" s="4" t="b">
        <f>COUNTIF(资产增加、减少方式!B:C,以前年度!R764)=1</f>
        <v>0</v>
      </c>
      <c r="AV764" s="4" t="b">
        <f t="shared" si="128"/>
        <v>1</v>
      </c>
      <c r="AW764" s="4" t="b">
        <f>COUNTIF(折旧码!B:B,以前年度!X764)=1</f>
        <v>0</v>
      </c>
      <c r="AX764" s="5" t="b">
        <f t="shared" si="119"/>
        <v>0</v>
      </c>
      <c r="AY764" s="59" t="e">
        <f>IF(((2015-LEFT(AD764,4))*12+12-MID(AD764,5,2)+1)/(Z764*12+AB764)&gt;1,AF764*(1-VLOOKUP(X764,折旧码!B:D,3,FALSE)),AF764*(1-VLOOKUP(X764,折旧码!B:D,3,FALSE))*((2015-LEFT(AD764,4))*12+12-MID(AD764,5,2)+1)/(Z764*12+AB764))</f>
        <v>#VALUE!</v>
      </c>
      <c r="AZ764" s="60" t="e">
        <f t="shared" si="120"/>
        <v>#VALUE!</v>
      </c>
      <c r="BA764" s="5" t="e">
        <f>IF(((2015-LEFT(AD764,4))*12+12-MID(AD764,5,2)+1)/(Z764*12+AB764)&gt;1,0, AF764*(1-VLOOKUP(X764,折旧码!B:D,3,FALSE))*(12/(Z764*12+AB764)))</f>
        <v>#VALUE!</v>
      </c>
      <c r="BB764" s="2" t="e">
        <f t="shared" si="121"/>
        <v>#VALUE!</v>
      </c>
      <c r="BC764" s="2">
        <f t="shared" si="122"/>
        <v>0</v>
      </c>
      <c r="BD764" s="2" t="e">
        <f t="shared" si="123"/>
        <v>#VALUE!</v>
      </c>
      <c r="BE764" s="4" t="e">
        <f t="shared" si="124"/>
        <v>#VALUE!</v>
      </c>
      <c r="BF764" s="56" t="e">
        <f t="shared" si="125"/>
        <v>#VALUE!</v>
      </c>
      <c r="BG764" s="56" t="e">
        <f>IF(BE764="否",0,AF764*(1-VLOOKUP(X764,折旧码!B:D,3,FALSE))/BC764)</f>
        <v>#VALUE!</v>
      </c>
      <c r="BH764" s="56" t="e">
        <f t="shared" si="126"/>
        <v>#VALUE!</v>
      </c>
      <c r="BI764" s="4" t="e">
        <f>IF(OR(BE764="否",BC764&lt;=BD764),ROUND(AF764-ABS(AG764)-ABS(AI764)-AF764*VLOOKUP(X764,折旧码!B:D,3,FALSE),2)=0,ROUND(AF764-ABS(AG764)-ABS(AI764)-AF764*VLOOKUP(X764,折旧码!B:D,3,FALSE),2)&lt;&gt;0)</f>
        <v>#VALUE!</v>
      </c>
      <c r="BJ764" s="4" t="e">
        <f>ROUND(AF764-ABS(AG764)-ABS(AI764)-AF764*VLOOKUP(X764,折旧码!B:D,3,FALSE),2)</f>
        <v>#N/A</v>
      </c>
    </row>
    <row r="765" spans="1:62" ht="17.25" x14ac:dyDescent="0.35">
      <c r="A765" s="3"/>
      <c r="B765" s="3"/>
      <c r="C765" s="3"/>
      <c r="D765" s="3"/>
      <c r="E765" s="3"/>
      <c r="F765" s="3"/>
      <c r="G765" s="3"/>
      <c r="H765" s="3"/>
      <c r="I765" s="12"/>
      <c r="J765" s="12"/>
      <c r="K765" s="12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12"/>
      <c r="AE765" s="12"/>
      <c r="AF765" s="3"/>
      <c r="AG765" s="3"/>
      <c r="AH765" s="3"/>
      <c r="AI765" s="3"/>
      <c r="AJ765" s="3"/>
      <c r="AK765" s="3"/>
      <c r="AL765" s="3"/>
      <c r="AM765" s="3"/>
      <c r="AN765" s="4" t="b">
        <f>COUNTIF(资产分类!B:B,以前年度!A765)=1</f>
        <v>0</v>
      </c>
      <c r="AO765" s="4" t="b">
        <f>COUNTIF(单位编码!C:C,H765)=1</f>
        <v>0</v>
      </c>
      <c r="AP765" s="4" t="e">
        <f t="shared" si="127"/>
        <v>#VALUE!</v>
      </c>
      <c r="AQ765" s="4" t="b">
        <f>COUNTIF(业务范围!B:B,以前年度!L765)=1</f>
        <v>0</v>
      </c>
      <c r="AR765" s="4" t="b">
        <f>COUNTIF(成本中心!B:B,以前年度!M765)=1</f>
        <v>0</v>
      </c>
      <c r="AS765" s="4" t="b">
        <f>COUNTIF(成本中心!B:B,以前年度!N765)=1</f>
        <v>0</v>
      </c>
      <c r="AT765" s="4" t="b">
        <f>COUNTIF(资产状态!B:B,Q765)=1</f>
        <v>0</v>
      </c>
      <c r="AU765" s="4" t="b">
        <f>COUNTIF(资产增加、减少方式!B:C,以前年度!R765)=1</f>
        <v>0</v>
      </c>
      <c r="AV765" s="4" t="b">
        <f t="shared" si="128"/>
        <v>1</v>
      </c>
      <c r="AW765" s="4" t="b">
        <f>COUNTIF(折旧码!B:B,以前年度!X765)=1</f>
        <v>0</v>
      </c>
      <c r="AX765" s="5" t="b">
        <f t="shared" si="119"/>
        <v>0</v>
      </c>
      <c r="AY765" s="59" t="e">
        <f>IF(((2015-LEFT(AD765,4))*12+12-MID(AD765,5,2)+1)/(Z765*12+AB765)&gt;1,AF765*(1-VLOOKUP(X765,折旧码!B:D,3,FALSE)),AF765*(1-VLOOKUP(X765,折旧码!B:D,3,FALSE))*((2015-LEFT(AD765,4))*12+12-MID(AD765,5,2)+1)/(Z765*12+AB765))</f>
        <v>#VALUE!</v>
      </c>
      <c r="AZ765" s="60" t="e">
        <f t="shared" si="120"/>
        <v>#VALUE!</v>
      </c>
      <c r="BA765" s="5" t="e">
        <f>IF(((2015-LEFT(AD765,4))*12+12-MID(AD765,5,2)+1)/(Z765*12+AB765)&gt;1,0, AF765*(1-VLOOKUP(X765,折旧码!B:D,3,FALSE))*(12/(Z765*12+AB765)))</f>
        <v>#VALUE!</v>
      </c>
      <c r="BB765" s="2" t="e">
        <f t="shared" si="121"/>
        <v>#VALUE!</v>
      </c>
      <c r="BC765" s="2">
        <f t="shared" si="122"/>
        <v>0</v>
      </c>
      <c r="BD765" s="2" t="e">
        <f t="shared" si="123"/>
        <v>#VALUE!</v>
      </c>
      <c r="BE765" s="4" t="e">
        <f t="shared" si="124"/>
        <v>#VALUE!</v>
      </c>
      <c r="BF765" s="56" t="e">
        <f t="shared" si="125"/>
        <v>#VALUE!</v>
      </c>
      <c r="BG765" s="56" t="e">
        <f>IF(BE765="否",0,AF765*(1-VLOOKUP(X765,折旧码!B:D,3,FALSE))/BC765)</f>
        <v>#VALUE!</v>
      </c>
      <c r="BH765" s="56" t="e">
        <f t="shared" si="126"/>
        <v>#VALUE!</v>
      </c>
      <c r="BI765" s="4" t="e">
        <f>IF(OR(BE765="否",BC765&lt;=BD765),ROUND(AF765-ABS(AG765)-ABS(AI765)-AF765*VLOOKUP(X765,折旧码!B:D,3,FALSE),2)=0,ROUND(AF765-ABS(AG765)-ABS(AI765)-AF765*VLOOKUP(X765,折旧码!B:D,3,FALSE),2)&lt;&gt;0)</f>
        <v>#VALUE!</v>
      </c>
      <c r="BJ765" s="4" t="e">
        <f>ROUND(AF765-ABS(AG765)-ABS(AI765)-AF765*VLOOKUP(X765,折旧码!B:D,3,FALSE),2)</f>
        <v>#N/A</v>
      </c>
    </row>
    <row r="766" spans="1:62" ht="17.25" x14ac:dyDescent="0.35">
      <c r="A766" s="3"/>
      <c r="B766" s="3"/>
      <c r="C766" s="3"/>
      <c r="D766" s="3"/>
      <c r="E766" s="3"/>
      <c r="F766" s="3"/>
      <c r="G766" s="3"/>
      <c r="H766" s="3"/>
      <c r="I766" s="12"/>
      <c r="J766" s="12"/>
      <c r="K766" s="12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12"/>
      <c r="AE766" s="12"/>
      <c r="AF766" s="3"/>
      <c r="AG766" s="3"/>
      <c r="AH766" s="3"/>
      <c r="AI766" s="3"/>
      <c r="AJ766" s="3"/>
      <c r="AK766" s="3"/>
      <c r="AL766" s="3"/>
      <c r="AM766" s="3"/>
      <c r="AN766" s="4" t="b">
        <f>COUNTIF(资产分类!B:B,以前年度!A766)=1</f>
        <v>0</v>
      </c>
      <c r="AO766" s="4" t="b">
        <f>COUNTIF(单位编码!C:C,H766)=1</f>
        <v>0</v>
      </c>
      <c r="AP766" s="4" t="e">
        <f t="shared" si="127"/>
        <v>#VALUE!</v>
      </c>
      <c r="AQ766" s="4" t="b">
        <f>COUNTIF(业务范围!B:B,以前年度!L766)=1</f>
        <v>0</v>
      </c>
      <c r="AR766" s="4" t="b">
        <f>COUNTIF(成本中心!B:B,以前年度!M766)=1</f>
        <v>0</v>
      </c>
      <c r="AS766" s="4" t="b">
        <f>COUNTIF(成本中心!B:B,以前年度!N766)=1</f>
        <v>0</v>
      </c>
      <c r="AT766" s="4" t="b">
        <f>COUNTIF(资产状态!B:B,Q766)=1</f>
        <v>0</v>
      </c>
      <c r="AU766" s="4" t="b">
        <f>COUNTIF(资产增加、减少方式!B:C,以前年度!R766)=1</f>
        <v>0</v>
      </c>
      <c r="AV766" s="4" t="b">
        <f t="shared" si="128"/>
        <v>1</v>
      </c>
      <c r="AW766" s="4" t="b">
        <f>COUNTIF(折旧码!B:B,以前年度!X766)=1</f>
        <v>0</v>
      </c>
      <c r="AX766" s="5" t="b">
        <f t="shared" si="119"/>
        <v>0</v>
      </c>
      <c r="AY766" s="59" t="e">
        <f>IF(((2015-LEFT(AD766,4))*12+12-MID(AD766,5,2)+1)/(Z766*12+AB766)&gt;1,AF766*(1-VLOOKUP(X766,折旧码!B:D,3,FALSE)),AF766*(1-VLOOKUP(X766,折旧码!B:D,3,FALSE))*((2015-LEFT(AD766,4))*12+12-MID(AD766,5,2)+1)/(Z766*12+AB766))</f>
        <v>#VALUE!</v>
      </c>
      <c r="AZ766" s="60" t="e">
        <f t="shared" si="120"/>
        <v>#VALUE!</v>
      </c>
      <c r="BA766" s="5" t="e">
        <f>IF(((2015-LEFT(AD766,4))*12+12-MID(AD766,5,2)+1)/(Z766*12+AB766)&gt;1,0, AF766*(1-VLOOKUP(X766,折旧码!B:D,3,FALSE))*(12/(Z766*12+AB766)))</f>
        <v>#VALUE!</v>
      </c>
      <c r="BB766" s="2" t="e">
        <f t="shared" si="121"/>
        <v>#VALUE!</v>
      </c>
      <c r="BC766" s="2">
        <f t="shared" si="122"/>
        <v>0</v>
      </c>
      <c r="BD766" s="2" t="e">
        <f t="shared" si="123"/>
        <v>#VALUE!</v>
      </c>
      <c r="BE766" s="4" t="e">
        <f t="shared" si="124"/>
        <v>#VALUE!</v>
      </c>
      <c r="BF766" s="56" t="e">
        <f t="shared" si="125"/>
        <v>#VALUE!</v>
      </c>
      <c r="BG766" s="56" t="e">
        <f>IF(BE766="否",0,AF766*(1-VLOOKUP(X766,折旧码!B:D,3,FALSE))/BC766)</f>
        <v>#VALUE!</v>
      </c>
      <c r="BH766" s="56" t="e">
        <f t="shared" si="126"/>
        <v>#VALUE!</v>
      </c>
      <c r="BI766" s="4" t="e">
        <f>IF(OR(BE766="否",BC766&lt;=BD766),ROUND(AF766-ABS(AG766)-ABS(AI766)-AF766*VLOOKUP(X766,折旧码!B:D,3,FALSE),2)=0,ROUND(AF766-ABS(AG766)-ABS(AI766)-AF766*VLOOKUP(X766,折旧码!B:D,3,FALSE),2)&lt;&gt;0)</f>
        <v>#VALUE!</v>
      </c>
      <c r="BJ766" s="4" t="e">
        <f>ROUND(AF766-ABS(AG766)-ABS(AI766)-AF766*VLOOKUP(X766,折旧码!B:D,3,FALSE),2)</f>
        <v>#N/A</v>
      </c>
    </row>
    <row r="767" spans="1:62" ht="17.25" x14ac:dyDescent="0.35">
      <c r="A767" s="3"/>
      <c r="B767" s="3"/>
      <c r="C767" s="3"/>
      <c r="D767" s="3"/>
      <c r="E767" s="3"/>
      <c r="F767" s="3"/>
      <c r="G767" s="3"/>
      <c r="H767" s="3"/>
      <c r="I767" s="12"/>
      <c r="J767" s="12"/>
      <c r="K767" s="12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12"/>
      <c r="AE767" s="12"/>
      <c r="AF767" s="3"/>
      <c r="AG767" s="3"/>
      <c r="AH767" s="3"/>
      <c r="AI767" s="3"/>
      <c r="AJ767" s="3"/>
      <c r="AK767" s="3"/>
      <c r="AL767" s="3"/>
      <c r="AM767" s="3"/>
      <c r="AN767" s="4" t="b">
        <f>COUNTIF(资产分类!B:B,以前年度!A767)=1</f>
        <v>0</v>
      </c>
      <c r="AO767" s="4" t="b">
        <f>COUNTIF(单位编码!C:C,H767)=1</f>
        <v>0</v>
      </c>
      <c r="AP767" s="4" t="e">
        <f t="shared" si="127"/>
        <v>#VALUE!</v>
      </c>
      <c r="AQ767" s="4" t="b">
        <f>COUNTIF(业务范围!B:B,以前年度!L767)=1</f>
        <v>0</v>
      </c>
      <c r="AR767" s="4" t="b">
        <f>COUNTIF(成本中心!B:B,以前年度!M767)=1</f>
        <v>0</v>
      </c>
      <c r="AS767" s="4" t="b">
        <f>COUNTIF(成本中心!B:B,以前年度!N767)=1</f>
        <v>0</v>
      </c>
      <c r="AT767" s="4" t="b">
        <f>COUNTIF(资产状态!B:B,Q767)=1</f>
        <v>0</v>
      </c>
      <c r="AU767" s="4" t="b">
        <f>COUNTIF(资产增加、减少方式!B:C,以前年度!R767)=1</f>
        <v>0</v>
      </c>
      <c r="AV767" s="4" t="b">
        <f t="shared" si="128"/>
        <v>1</v>
      </c>
      <c r="AW767" s="4" t="b">
        <f>COUNTIF(折旧码!B:B,以前年度!X767)=1</f>
        <v>0</v>
      </c>
      <c r="AX767" s="5" t="b">
        <f t="shared" si="119"/>
        <v>0</v>
      </c>
      <c r="AY767" s="59" t="e">
        <f>IF(((2015-LEFT(AD767,4))*12+12-MID(AD767,5,2)+1)/(Z767*12+AB767)&gt;1,AF767*(1-VLOOKUP(X767,折旧码!B:D,3,FALSE)),AF767*(1-VLOOKUP(X767,折旧码!B:D,3,FALSE))*((2015-LEFT(AD767,4))*12+12-MID(AD767,5,2)+1)/(Z767*12+AB767))</f>
        <v>#VALUE!</v>
      </c>
      <c r="AZ767" s="60" t="e">
        <f t="shared" si="120"/>
        <v>#VALUE!</v>
      </c>
      <c r="BA767" s="5" t="e">
        <f>IF(((2015-LEFT(AD767,4))*12+12-MID(AD767,5,2)+1)/(Z767*12+AB767)&gt;1,0, AF767*(1-VLOOKUP(X767,折旧码!B:D,3,FALSE))*(12/(Z767*12+AB767)))</f>
        <v>#VALUE!</v>
      </c>
      <c r="BB767" s="2" t="e">
        <f t="shared" si="121"/>
        <v>#VALUE!</v>
      </c>
      <c r="BC767" s="2">
        <f t="shared" si="122"/>
        <v>0</v>
      </c>
      <c r="BD767" s="2" t="e">
        <f t="shared" si="123"/>
        <v>#VALUE!</v>
      </c>
      <c r="BE767" s="4" t="e">
        <f t="shared" si="124"/>
        <v>#VALUE!</v>
      </c>
      <c r="BF767" s="56" t="e">
        <f t="shared" si="125"/>
        <v>#VALUE!</v>
      </c>
      <c r="BG767" s="56" t="e">
        <f>IF(BE767="否",0,AF767*(1-VLOOKUP(X767,折旧码!B:D,3,FALSE))/BC767)</f>
        <v>#VALUE!</v>
      </c>
      <c r="BH767" s="56" t="e">
        <f t="shared" si="126"/>
        <v>#VALUE!</v>
      </c>
      <c r="BI767" s="4" t="e">
        <f>IF(OR(BE767="否",BC767&lt;=BD767),ROUND(AF767-ABS(AG767)-ABS(AI767)-AF767*VLOOKUP(X767,折旧码!B:D,3,FALSE),2)=0,ROUND(AF767-ABS(AG767)-ABS(AI767)-AF767*VLOOKUP(X767,折旧码!B:D,3,FALSE),2)&lt;&gt;0)</f>
        <v>#VALUE!</v>
      </c>
      <c r="BJ767" s="4" t="e">
        <f>ROUND(AF767-ABS(AG767)-ABS(AI767)-AF767*VLOOKUP(X767,折旧码!B:D,3,FALSE),2)</f>
        <v>#N/A</v>
      </c>
    </row>
    <row r="768" spans="1:62" ht="17.25" x14ac:dyDescent="0.35">
      <c r="A768" s="3"/>
      <c r="B768" s="3"/>
      <c r="C768" s="3"/>
      <c r="D768" s="3"/>
      <c r="E768" s="3"/>
      <c r="F768" s="3"/>
      <c r="G768" s="3"/>
      <c r="H768" s="3"/>
      <c r="I768" s="12"/>
      <c r="J768" s="12"/>
      <c r="K768" s="12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12"/>
      <c r="AE768" s="12"/>
      <c r="AF768" s="3"/>
      <c r="AG768" s="3"/>
      <c r="AH768" s="3"/>
      <c r="AI768" s="3"/>
      <c r="AJ768" s="3"/>
      <c r="AK768" s="3"/>
      <c r="AL768" s="3"/>
      <c r="AM768" s="3"/>
      <c r="AN768" s="4" t="b">
        <f>COUNTIF(资产分类!B:B,以前年度!A768)=1</f>
        <v>0</v>
      </c>
      <c r="AO768" s="4" t="b">
        <f>COUNTIF(单位编码!C:C,H768)=1</f>
        <v>0</v>
      </c>
      <c r="AP768" s="4" t="e">
        <f t="shared" si="127"/>
        <v>#VALUE!</v>
      </c>
      <c r="AQ768" s="4" t="b">
        <f>COUNTIF(业务范围!B:B,以前年度!L768)=1</f>
        <v>0</v>
      </c>
      <c r="AR768" s="4" t="b">
        <f>COUNTIF(成本中心!B:B,以前年度!M768)=1</f>
        <v>0</v>
      </c>
      <c r="AS768" s="4" t="b">
        <f>COUNTIF(成本中心!B:B,以前年度!N768)=1</f>
        <v>0</v>
      </c>
      <c r="AT768" s="4" t="b">
        <f>COUNTIF(资产状态!B:B,Q768)=1</f>
        <v>0</v>
      </c>
      <c r="AU768" s="4" t="b">
        <f>COUNTIF(资产增加、减少方式!B:C,以前年度!R768)=1</f>
        <v>0</v>
      </c>
      <c r="AV768" s="4" t="b">
        <f t="shared" si="128"/>
        <v>1</v>
      </c>
      <c r="AW768" s="4" t="b">
        <f>COUNTIF(折旧码!B:B,以前年度!X768)=1</f>
        <v>0</v>
      </c>
      <c r="AX768" s="5" t="b">
        <f t="shared" si="119"/>
        <v>0</v>
      </c>
      <c r="AY768" s="59" t="e">
        <f>IF(((2015-LEFT(AD768,4))*12+12-MID(AD768,5,2)+1)/(Z768*12+AB768)&gt;1,AF768*(1-VLOOKUP(X768,折旧码!B:D,3,FALSE)),AF768*(1-VLOOKUP(X768,折旧码!B:D,3,FALSE))*((2015-LEFT(AD768,4))*12+12-MID(AD768,5,2)+1)/(Z768*12+AB768))</f>
        <v>#VALUE!</v>
      </c>
      <c r="AZ768" s="60" t="e">
        <f t="shared" si="120"/>
        <v>#VALUE!</v>
      </c>
      <c r="BA768" s="5" t="e">
        <f>IF(((2015-LEFT(AD768,4))*12+12-MID(AD768,5,2)+1)/(Z768*12+AB768)&gt;1,0, AF768*(1-VLOOKUP(X768,折旧码!B:D,3,FALSE))*(12/(Z768*12+AB768)))</f>
        <v>#VALUE!</v>
      </c>
      <c r="BB768" s="2" t="e">
        <f t="shared" si="121"/>
        <v>#VALUE!</v>
      </c>
      <c r="BC768" s="2">
        <f t="shared" si="122"/>
        <v>0</v>
      </c>
      <c r="BD768" s="2" t="e">
        <f t="shared" si="123"/>
        <v>#VALUE!</v>
      </c>
      <c r="BE768" s="4" t="e">
        <f t="shared" si="124"/>
        <v>#VALUE!</v>
      </c>
      <c r="BF768" s="56" t="e">
        <f t="shared" si="125"/>
        <v>#VALUE!</v>
      </c>
      <c r="BG768" s="56" t="e">
        <f>IF(BE768="否",0,AF768*(1-VLOOKUP(X768,折旧码!B:D,3,FALSE))/BC768)</f>
        <v>#VALUE!</v>
      </c>
      <c r="BH768" s="56" t="e">
        <f t="shared" si="126"/>
        <v>#VALUE!</v>
      </c>
      <c r="BI768" s="4" t="e">
        <f>IF(OR(BE768="否",BC768&lt;=BD768),ROUND(AF768-ABS(AG768)-ABS(AI768)-AF768*VLOOKUP(X768,折旧码!B:D,3,FALSE),2)=0,ROUND(AF768-ABS(AG768)-ABS(AI768)-AF768*VLOOKUP(X768,折旧码!B:D,3,FALSE),2)&lt;&gt;0)</f>
        <v>#VALUE!</v>
      </c>
      <c r="BJ768" s="4" t="e">
        <f>ROUND(AF768-ABS(AG768)-ABS(AI768)-AF768*VLOOKUP(X768,折旧码!B:D,3,FALSE),2)</f>
        <v>#N/A</v>
      </c>
    </row>
    <row r="769" spans="1:62" ht="17.25" x14ac:dyDescent="0.35">
      <c r="A769" s="3"/>
      <c r="B769" s="3"/>
      <c r="C769" s="3"/>
      <c r="D769" s="3"/>
      <c r="E769" s="3"/>
      <c r="F769" s="3"/>
      <c r="G769" s="3"/>
      <c r="H769" s="3"/>
      <c r="I769" s="12"/>
      <c r="J769" s="12"/>
      <c r="K769" s="12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12"/>
      <c r="AE769" s="12"/>
      <c r="AF769" s="3"/>
      <c r="AG769" s="3"/>
      <c r="AH769" s="3"/>
      <c r="AI769" s="3"/>
      <c r="AJ769" s="3"/>
      <c r="AK769" s="3"/>
      <c r="AL769" s="3"/>
      <c r="AM769" s="3"/>
      <c r="AN769" s="4" t="b">
        <f>COUNTIF(资产分类!B:B,以前年度!A769)=1</f>
        <v>0</v>
      </c>
      <c r="AO769" s="4" t="b">
        <f>COUNTIF(单位编码!C:C,H769)=1</f>
        <v>0</v>
      </c>
      <c r="AP769" s="4" t="e">
        <f t="shared" si="127"/>
        <v>#VALUE!</v>
      </c>
      <c r="AQ769" s="4" t="b">
        <f>COUNTIF(业务范围!B:B,以前年度!L769)=1</f>
        <v>0</v>
      </c>
      <c r="AR769" s="4" t="b">
        <f>COUNTIF(成本中心!B:B,以前年度!M769)=1</f>
        <v>0</v>
      </c>
      <c r="AS769" s="4" t="b">
        <f>COUNTIF(成本中心!B:B,以前年度!N769)=1</f>
        <v>0</v>
      </c>
      <c r="AT769" s="4" t="b">
        <f>COUNTIF(资产状态!B:B,Q769)=1</f>
        <v>0</v>
      </c>
      <c r="AU769" s="4" t="b">
        <f>COUNTIF(资产增加、减少方式!B:C,以前年度!R769)=1</f>
        <v>0</v>
      </c>
      <c r="AV769" s="4" t="b">
        <f t="shared" si="128"/>
        <v>1</v>
      </c>
      <c r="AW769" s="4" t="b">
        <f>COUNTIF(折旧码!B:B,以前年度!X769)=1</f>
        <v>0</v>
      </c>
      <c r="AX769" s="5" t="b">
        <f t="shared" si="119"/>
        <v>0</v>
      </c>
      <c r="AY769" s="59" t="e">
        <f>IF(((2015-LEFT(AD769,4))*12+12-MID(AD769,5,2)+1)/(Z769*12+AB769)&gt;1,AF769*(1-VLOOKUP(X769,折旧码!B:D,3,FALSE)),AF769*(1-VLOOKUP(X769,折旧码!B:D,3,FALSE))*((2015-LEFT(AD769,4))*12+12-MID(AD769,5,2)+1)/(Z769*12+AB769))</f>
        <v>#VALUE!</v>
      </c>
      <c r="AZ769" s="60" t="e">
        <f t="shared" si="120"/>
        <v>#VALUE!</v>
      </c>
      <c r="BA769" s="5" t="e">
        <f>IF(((2015-LEFT(AD769,4))*12+12-MID(AD769,5,2)+1)/(Z769*12+AB769)&gt;1,0, AF769*(1-VLOOKUP(X769,折旧码!B:D,3,FALSE))*(12/(Z769*12+AB769)))</f>
        <v>#VALUE!</v>
      </c>
      <c r="BB769" s="2" t="e">
        <f t="shared" si="121"/>
        <v>#VALUE!</v>
      </c>
      <c r="BC769" s="2">
        <f t="shared" si="122"/>
        <v>0</v>
      </c>
      <c r="BD769" s="2" t="e">
        <f t="shared" si="123"/>
        <v>#VALUE!</v>
      </c>
      <c r="BE769" s="4" t="e">
        <f t="shared" si="124"/>
        <v>#VALUE!</v>
      </c>
      <c r="BF769" s="56" t="e">
        <f t="shared" si="125"/>
        <v>#VALUE!</v>
      </c>
      <c r="BG769" s="56" t="e">
        <f>IF(BE769="否",0,AF769*(1-VLOOKUP(X769,折旧码!B:D,3,FALSE))/BC769)</f>
        <v>#VALUE!</v>
      </c>
      <c r="BH769" s="56" t="e">
        <f t="shared" si="126"/>
        <v>#VALUE!</v>
      </c>
      <c r="BI769" s="4" t="e">
        <f>IF(OR(BE769="否",BC769&lt;=BD769),ROUND(AF769-ABS(AG769)-ABS(AI769)-AF769*VLOOKUP(X769,折旧码!B:D,3,FALSE),2)=0,ROUND(AF769-ABS(AG769)-ABS(AI769)-AF769*VLOOKUP(X769,折旧码!B:D,3,FALSE),2)&lt;&gt;0)</f>
        <v>#VALUE!</v>
      </c>
      <c r="BJ769" s="4" t="e">
        <f>ROUND(AF769-ABS(AG769)-ABS(AI769)-AF769*VLOOKUP(X769,折旧码!B:D,3,FALSE),2)</f>
        <v>#N/A</v>
      </c>
    </row>
    <row r="770" spans="1:62" ht="17.25" x14ac:dyDescent="0.35">
      <c r="A770" s="3"/>
      <c r="B770" s="3"/>
      <c r="C770" s="3"/>
      <c r="D770" s="3"/>
      <c r="E770" s="3"/>
      <c r="F770" s="3"/>
      <c r="G770" s="3"/>
      <c r="H770" s="3"/>
      <c r="I770" s="12"/>
      <c r="J770" s="12"/>
      <c r="K770" s="12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12"/>
      <c r="AE770" s="12"/>
      <c r="AF770" s="3"/>
      <c r="AG770" s="3"/>
      <c r="AH770" s="3"/>
      <c r="AI770" s="3"/>
      <c r="AJ770" s="3"/>
      <c r="AK770" s="3"/>
      <c r="AL770" s="3"/>
      <c r="AM770" s="3"/>
      <c r="AN770" s="4" t="b">
        <f>COUNTIF(资产分类!B:B,以前年度!A770)=1</f>
        <v>0</v>
      </c>
      <c r="AO770" s="4" t="b">
        <f>COUNTIF(单位编码!C:C,H770)=1</f>
        <v>0</v>
      </c>
      <c r="AP770" s="4" t="e">
        <f t="shared" si="127"/>
        <v>#VALUE!</v>
      </c>
      <c r="AQ770" s="4" t="b">
        <f>COUNTIF(业务范围!B:B,以前年度!L770)=1</f>
        <v>0</v>
      </c>
      <c r="AR770" s="4" t="b">
        <f>COUNTIF(成本中心!B:B,以前年度!M770)=1</f>
        <v>0</v>
      </c>
      <c r="AS770" s="4" t="b">
        <f>COUNTIF(成本中心!B:B,以前年度!N770)=1</f>
        <v>0</v>
      </c>
      <c r="AT770" s="4" t="b">
        <f>COUNTIF(资产状态!B:B,Q770)=1</f>
        <v>0</v>
      </c>
      <c r="AU770" s="4" t="b">
        <f>COUNTIF(资产增加、减少方式!B:C,以前年度!R770)=1</f>
        <v>0</v>
      </c>
      <c r="AV770" s="4" t="b">
        <f t="shared" si="128"/>
        <v>1</v>
      </c>
      <c r="AW770" s="4" t="b">
        <f>COUNTIF(折旧码!B:B,以前年度!X770)=1</f>
        <v>0</v>
      </c>
      <c r="AX770" s="5" t="b">
        <f t="shared" si="119"/>
        <v>0</v>
      </c>
      <c r="AY770" s="59" t="e">
        <f>IF(((2015-LEFT(AD770,4))*12+12-MID(AD770,5,2)+1)/(Z770*12+AB770)&gt;1,AF770*(1-VLOOKUP(X770,折旧码!B:D,3,FALSE)),AF770*(1-VLOOKUP(X770,折旧码!B:D,3,FALSE))*((2015-LEFT(AD770,4))*12+12-MID(AD770,5,2)+1)/(Z770*12+AB770))</f>
        <v>#VALUE!</v>
      </c>
      <c r="AZ770" s="60" t="e">
        <f t="shared" si="120"/>
        <v>#VALUE!</v>
      </c>
      <c r="BA770" s="5" t="e">
        <f>IF(((2015-LEFT(AD770,4))*12+12-MID(AD770,5,2)+1)/(Z770*12+AB770)&gt;1,0, AF770*(1-VLOOKUP(X770,折旧码!B:D,3,FALSE))*(12/(Z770*12+AB770)))</f>
        <v>#VALUE!</v>
      </c>
      <c r="BB770" s="2" t="e">
        <f t="shared" si="121"/>
        <v>#VALUE!</v>
      </c>
      <c r="BC770" s="2">
        <f t="shared" si="122"/>
        <v>0</v>
      </c>
      <c r="BD770" s="2" t="e">
        <f t="shared" si="123"/>
        <v>#VALUE!</v>
      </c>
      <c r="BE770" s="4" t="e">
        <f t="shared" si="124"/>
        <v>#VALUE!</v>
      </c>
      <c r="BF770" s="56" t="e">
        <f t="shared" si="125"/>
        <v>#VALUE!</v>
      </c>
      <c r="BG770" s="56" t="e">
        <f>IF(BE770="否",0,AF770*(1-VLOOKUP(X770,折旧码!B:D,3,FALSE))/BC770)</f>
        <v>#VALUE!</v>
      </c>
      <c r="BH770" s="56" t="e">
        <f t="shared" si="126"/>
        <v>#VALUE!</v>
      </c>
      <c r="BI770" s="4" t="e">
        <f>IF(OR(BE770="否",BC770&lt;=BD770),ROUND(AF770-ABS(AG770)-ABS(AI770)-AF770*VLOOKUP(X770,折旧码!B:D,3,FALSE),2)=0,ROUND(AF770-ABS(AG770)-ABS(AI770)-AF770*VLOOKUP(X770,折旧码!B:D,3,FALSE),2)&lt;&gt;0)</f>
        <v>#VALUE!</v>
      </c>
      <c r="BJ770" s="4" t="e">
        <f>ROUND(AF770-ABS(AG770)-ABS(AI770)-AF770*VLOOKUP(X770,折旧码!B:D,3,FALSE),2)</f>
        <v>#N/A</v>
      </c>
    </row>
    <row r="771" spans="1:62" ht="17.25" x14ac:dyDescent="0.35">
      <c r="A771" s="3"/>
      <c r="B771" s="3"/>
      <c r="C771" s="3"/>
      <c r="D771" s="3"/>
      <c r="E771" s="3"/>
      <c r="F771" s="3"/>
      <c r="G771" s="3"/>
      <c r="H771" s="3"/>
      <c r="I771" s="12"/>
      <c r="J771" s="12"/>
      <c r="K771" s="12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12"/>
      <c r="AE771" s="12"/>
      <c r="AF771" s="3"/>
      <c r="AG771" s="3"/>
      <c r="AH771" s="3"/>
      <c r="AI771" s="3"/>
      <c r="AJ771" s="3"/>
      <c r="AK771" s="3"/>
      <c r="AL771" s="3"/>
      <c r="AM771" s="3"/>
      <c r="AN771" s="4" t="b">
        <f>COUNTIF(资产分类!B:B,以前年度!A771)=1</f>
        <v>0</v>
      </c>
      <c r="AO771" s="4" t="b">
        <f>COUNTIF(单位编码!C:C,H771)=1</f>
        <v>0</v>
      </c>
      <c r="AP771" s="4" t="e">
        <f t="shared" si="127"/>
        <v>#VALUE!</v>
      </c>
      <c r="AQ771" s="4" t="b">
        <f>COUNTIF(业务范围!B:B,以前年度!L771)=1</f>
        <v>0</v>
      </c>
      <c r="AR771" s="4" t="b">
        <f>COUNTIF(成本中心!B:B,以前年度!M771)=1</f>
        <v>0</v>
      </c>
      <c r="AS771" s="4" t="b">
        <f>COUNTIF(成本中心!B:B,以前年度!N771)=1</f>
        <v>0</v>
      </c>
      <c r="AT771" s="4" t="b">
        <f>COUNTIF(资产状态!B:B,Q771)=1</f>
        <v>0</v>
      </c>
      <c r="AU771" s="4" t="b">
        <f>COUNTIF(资产增加、减少方式!B:C,以前年度!R771)=1</f>
        <v>0</v>
      </c>
      <c r="AV771" s="4" t="b">
        <f t="shared" si="128"/>
        <v>1</v>
      </c>
      <c r="AW771" s="4" t="b">
        <f>COUNTIF(折旧码!B:B,以前年度!X771)=1</f>
        <v>0</v>
      </c>
      <c r="AX771" s="5" t="b">
        <f t="shared" si="119"/>
        <v>0</v>
      </c>
      <c r="AY771" s="59" t="e">
        <f>IF(((2015-LEFT(AD771,4))*12+12-MID(AD771,5,2)+1)/(Z771*12+AB771)&gt;1,AF771*(1-VLOOKUP(X771,折旧码!B:D,3,FALSE)),AF771*(1-VLOOKUP(X771,折旧码!B:D,3,FALSE))*((2015-LEFT(AD771,4))*12+12-MID(AD771,5,2)+1)/(Z771*12+AB771))</f>
        <v>#VALUE!</v>
      </c>
      <c r="AZ771" s="60" t="e">
        <f t="shared" si="120"/>
        <v>#VALUE!</v>
      </c>
      <c r="BA771" s="5" t="e">
        <f>IF(((2015-LEFT(AD771,4))*12+12-MID(AD771,5,2)+1)/(Z771*12+AB771)&gt;1,0, AF771*(1-VLOOKUP(X771,折旧码!B:D,3,FALSE))*(12/(Z771*12+AB771)))</f>
        <v>#VALUE!</v>
      </c>
      <c r="BB771" s="2" t="e">
        <f t="shared" si="121"/>
        <v>#VALUE!</v>
      </c>
      <c r="BC771" s="2">
        <f t="shared" si="122"/>
        <v>0</v>
      </c>
      <c r="BD771" s="2" t="e">
        <f t="shared" si="123"/>
        <v>#VALUE!</v>
      </c>
      <c r="BE771" s="4" t="e">
        <f t="shared" si="124"/>
        <v>#VALUE!</v>
      </c>
      <c r="BF771" s="56" t="e">
        <f t="shared" si="125"/>
        <v>#VALUE!</v>
      </c>
      <c r="BG771" s="56" t="e">
        <f>IF(BE771="否",0,AF771*(1-VLOOKUP(X771,折旧码!B:D,3,FALSE))/BC771)</f>
        <v>#VALUE!</v>
      </c>
      <c r="BH771" s="56" t="e">
        <f t="shared" si="126"/>
        <v>#VALUE!</v>
      </c>
      <c r="BI771" s="4" t="e">
        <f>IF(OR(BE771="否",BC771&lt;=BD771),ROUND(AF771-ABS(AG771)-ABS(AI771)-AF771*VLOOKUP(X771,折旧码!B:D,3,FALSE),2)=0,ROUND(AF771-ABS(AG771)-ABS(AI771)-AF771*VLOOKUP(X771,折旧码!B:D,3,FALSE),2)&lt;&gt;0)</f>
        <v>#VALUE!</v>
      </c>
      <c r="BJ771" s="4" t="e">
        <f>ROUND(AF771-ABS(AG771)-ABS(AI771)-AF771*VLOOKUP(X771,折旧码!B:D,3,FALSE),2)</f>
        <v>#N/A</v>
      </c>
    </row>
    <row r="772" spans="1:62" ht="17.25" x14ac:dyDescent="0.35">
      <c r="A772" s="3"/>
      <c r="B772" s="3"/>
      <c r="C772" s="3"/>
      <c r="D772" s="3"/>
      <c r="E772" s="3"/>
      <c r="F772" s="3"/>
      <c r="G772" s="3"/>
      <c r="H772" s="3"/>
      <c r="I772" s="12"/>
      <c r="J772" s="12"/>
      <c r="K772" s="12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12"/>
      <c r="AE772" s="12"/>
      <c r="AF772" s="3"/>
      <c r="AG772" s="3"/>
      <c r="AH772" s="3"/>
      <c r="AI772" s="3"/>
      <c r="AJ772" s="3"/>
      <c r="AK772" s="3"/>
      <c r="AL772" s="3"/>
      <c r="AM772" s="3"/>
      <c r="AN772" s="4" t="b">
        <f>COUNTIF(资产分类!B:B,以前年度!A772)=1</f>
        <v>0</v>
      </c>
      <c r="AO772" s="4" t="b">
        <f>COUNTIF(单位编码!C:C,H772)=1</f>
        <v>0</v>
      </c>
      <c r="AP772" s="4" t="e">
        <f t="shared" si="127"/>
        <v>#VALUE!</v>
      </c>
      <c r="AQ772" s="4" t="b">
        <f>COUNTIF(业务范围!B:B,以前年度!L772)=1</f>
        <v>0</v>
      </c>
      <c r="AR772" s="4" t="b">
        <f>COUNTIF(成本中心!B:B,以前年度!M772)=1</f>
        <v>0</v>
      </c>
      <c r="AS772" s="4" t="b">
        <f>COUNTIF(成本中心!B:B,以前年度!N772)=1</f>
        <v>0</v>
      </c>
      <c r="AT772" s="4" t="b">
        <f>COUNTIF(资产状态!B:B,Q772)=1</f>
        <v>0</v>
      </c>
      <c r="AU772" s="4" t="b">
        <f>COUNTIF(资产增加、减少方式!B:C,以前年度!R772)=1</f>
        <v>0</v>
      </c>
      <c r="AV772" s="4" t="b">
        <f t="shared" si="128"/>
        <v>1</v>
      </c>
      <c r="AW772" s="4" t="b">
        <f>COUNTIF(折旧码!B:B,以前年度!X772)=1</f>
        <v>0</v>
      </c>
      <c r="AX772" s="5" t="b">
        <f t="shared" ref="AX772:AX835" si="129">AND(AND(LEN(I772)=8,IFERROR(FIND("/",I772),0)=0),AND(LEN(J772)=8,IFERROR(FIND("/",J772),0)=0),AND(LEN(K772)=8,IFERROR(FIND("/",K772),0)=0),AND(LEN(AD772)=8,IFERROR(FIND("/",AD772),0)=0),AND(LEN(AE772)=8,IFERROR(FIND("/",AE772),0)=0))</f>
        <v>0</v>
      </c>
      <c r="AY772" s="59" t="e">
        <f>IF(((2015-LEFT(AD772,4))*12+12-MID(AD772,5,2)+1)/(Z772*12+AB772)&gt;1,AF772*(1-VLOOKUP(X772,折旧码!B:D,3,FALSE)),AF772*(1-VLOOKUP(X772,折旧码!B:D,3,FALSE))*((2015-LEFT(AD772,4))*12+12-MID(AD772,5,2)+1)/(Z772*12+AB772))</f>
        <v>#VALUE!</v>
      </c>
      <c r="AZ772" s="60" t="e">
        <f t="shared" ref="AZ772:AZ835" si="130">AY772+AK772</f>
        <v>#VALUE!</v>
      </c>
      <c r="BA772" s="5" t="e">
        <f>IF(((2015-LEFT(AD772,4))*12+12-MID(AD772,5,2)+1)/(Z772*12+AB772)&gt;1,0, AF772*(1-VLOOKUP(X772,折旧码!B:D,3,FALSE))*(12/(Z772*12+AB772)))</f>
        <v>#VALUE!</v>
      </c>
      <c r="BB772" s="2" t="e">
        <f t="shared" ref="BB772:BB835" si="131">BA772+AM772</f>
        <v>#VALUE!</v>
      </c>
      <c r="BC772" s="2">
        <f t="shared" ref="BC772:BC835" si="132">Z772*12+AB772</f>
        <v>0</v>
      </c>
      <c r="BD772" s="2" t="e">
        <f t="shared" ref="BD772:BD835" si="133">(2015-LEFT(AD772,4))*12+(12-MID(AD772,5,2))+1+11</f>
        <v>#VALUE!</v>
      </c>
      <c r="BE772" s="4" t="e">
        <f t="shared" ref="BE772:BE835" si="134">IF(BD772-BC772&gt;12,"否","是")</f>
        <v>#VALUE!</v>
      </c>
      <c r="BF772" s="56" t="e">
        <f t="shared" ref="BF772:BF835" si="135">ABS(IF(BE772="否",0,IF(BC772&gt;=BD772,AI772/11,AI772/(BC772-BD772+11))))</f>
        <v>#VALUE!</v>
      </c>
      <c r="BG772" s="56" t="e">
        <f>IF(BE772="否",0,AF772*(1-VLOOKUP(X772,折旧码!B:D,3,FALSE))/BC772)</f>
        <v>#VALUE!</v>
      </c>
      <c r="BH772" s="56" t="e">
        <f t="shared" ref="BH772:BH835" si="136">BG772-BF772</f>
        <v>#VALUE!</v>
      </c>
      <c r="BI772" s="4" t="e">
        <f>IF(OR(BE772="否",BC772&lt;=BD772),ROUND(AF772-ABS(AG772)-ABS(AI772)-AF772*VLOOKUP(X772,折旧码!B:D,3,FALSE),2)=0,ROUND(AF772-ABS(AG772)-ABS(AI772)-AF772*VLOOKUP(X772,折旧码!B:D,3,FALSE),2)&lt;&gt;0)</f>
        <v>#VALUE!</v>
      </c>
      <c r="BJ772" s="4" t="e">
        <f>ROUND(AF772-ABS(AG772)-ABS(AI772)-AF772*VLOOKUP(X772,折旧码!B:D,3,FALSE),2)</f>
        <v>#N/A</v>
      </c>
    </row>
    <row r="773" spans="1:62" ht="17.25" x14ac:dyDescent="0.35">
      <c r="A773" s="3"/>
      <c r="B773" s="3"/>
      <c r="C773" s="3"/>
      <c r="D773" s="3"/>
      <c r="E773" s="3"/>
      <c r="F773" s="3"/>
      <c r="G773" s="3"/>
      <c r="H773" s="3"/>
      <c r="I773" s="12"/>
      <c r="J773" s="12"/>
      <c r="K773" s="12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12"/>
      <c r="AE773" s="12"/>
      <c r="AF773" s="3"/>
      <c r="AG773" s="3"/>
      <c r="AH773" s="3"/>
      <c r="AI773" s="3"/>
      <c r="AJ773" s="3"/>
      <c r="AK773" s="3"/>
      <c r="AL773" s="3"/>
      <c r="AM773" s="3"/>
      <c r="AN773" s="4" t="b">
        <f>COUNTIF(资产分类!B:B,以前年度!A773)=1</f>
        <v>0</v>
      </c>
      <c r="AO773" s="4" t="b">
        <f>COUNTIF(单位编码!C:C,H773)=1</f>
        <v>0</v>
      </c>
      <c r="AP773" s="4" t="e">
        <f t="shared" si="127"/>
        <v>#VALUE!</v>
      </c>
      <c r="AQ773" s="4" t="b">
        <f>COUNTIF(业务范围!B:B,以前年度!L773)=1</f>
        <v>0</v>
      </c>
      <c r="AR773" s="4" t="b">
        <f>COUNTIF(成本中心!B:B,以前年度!M773)=1</f>
        <v>0</v>
      </c>
      <c r="AS773" s="4" t="b">
        <f>COUNTIF(成本中心!B:B,以前年度!N773)=1</f>
        <v>0</v>
      </c>
      <c r="AT773" s="4" t="b">
        <f>COUNTIF(资产状态!B:B,Q773)=1</f>
        <v>0</v>
      </c>
      <c r="AU773" s="4" t="b">
        <f>COUNTIF(资产增加、减少方式!B:C,以前年度!R773)=1</f>
        <v>0</v>
      </c>
      <c r="AV773" s="4" t="b">
        <f t="shared" si="128"/>
        <v>1</v>
      </c>
      <c r="AW773" s="4" t="b">
        <f>COUNTIF(折旧码!B:B,以前年度!X773)=1</f>
        <v>0</v>
      </c>
      <c r="AX773" s="5" t="b">
        <f t="shared" si="129"/>
        <v>0</v>
      </c>
      <c r="AY773" s="59" t="e">
        <f>IF(((2015-LEFT(AD773,4))*12+12-MID(AD773,5,2)+1)/(Z773*12+AB773)&gt;1,AF773*(1-VLOOKUP(X773,折旧码!B:D,3,FALSE)),AF773*(1-VLOOKUP(X773,折旧码!B:D,3,FALSE))*((2015-LEFT(AD773,4))*12+12-MID(AD773,5,2)+1)/(Z773*12+AB773))</f>
        <v>#VALUE!</v>
      </c>
      <c r="AZ773" s="60" t="e">
        <f t="shared" si="130"/>
        <v>#VALUE!</v>
      </c>
      <c r="BA773" s="5" t="e">
        <f>IF(((2015-LEFT(AD773,4))*12+12-MID(AD773,5,2)+1)/(Z773*12+AB773)&gt;1,0, AF773*(1-VLOOKUP(X773,折旧码!B:D,3,FALSE))*(12/(Z773*12+AB773)))</f>
        <v>#VALUE!</v>
      </c>
      <c r="BB773" s="2" t="e">
        <f t="shared" si="131"/>
        <v>#VALUE!</v>
      </c>
      <c r="BC773" s="2">
        <f t="shared" si="132"/>
        <v>0</v>
      </c>
      <c r="BD773" s="2" t="e">
        <f t="shared" si="133"/>
        <v>#VALUE!</v>
      </c>
      <c r="BE773" s="4" t="e">
        <f t="shared" si="134"/>
        <v>#VALUE!</v>
      </c>
      <c r="BF773" s="56" t="e">
        <f t="shared" si="135"/>
        <v>#VALUE!</v>
      </c>
      <c r="BG773" s="56" t="e">
        <f>IF(BE773="否",0,AF773*(1-VLOOKUP(X773,折旧码!B:D,3,FALSE))/BC773)</f>
        <v>#VALUE!</v>
      </c>
      <c r="BH773" s="56" t="e">
        <f t="shared" si="136"/>
        <v>#VALUE!</v>
      </c>
      <c r="BI773" s="4" t="e">
        <f>IF(OR(BE773="否",BC773&lt;=BD773),ROUND(AF773-ABS(AG773)-ABS(AI773)-AF773*VLOOKUP(X773,折旧码!B:D,3,FALSE),2)=0,ROUND(AF773-ABS(AG773)-ABS(AI773)-AF773*VLOOKUP(X773,折旧码!B:D,3,FALSE),2)&lt;&gt;0)</f>
        <v>#VALUE!</v>
      </c>
      <c r="BJ773" s="4" t="e">
        <f>ROUND(AF773-ABS(AG773)-ABS(AI773)-AF773*VLOOKUP(X773,折旧码!B:D,3,FALSE),2)</f>
        <v>#N/A</v>
      </c>
    </row>
    <row r="774" spans="1:62" ht="17.25" x14ac:dyDescent="0.35">
      <c r="A774" s="3"/>
      <c r="B774" s="3"/>
      <c r="C774" s="3"/>
      <c r="D774" s="3"/>
      <c r="E774" s="3"/>
      <c r="F774" s="3"/>
      <c r="G774" s="3"/>
      <c r="H774" s="3"/>
      <c r="I774" s="12"/>
      <c r="J774" s="12"/>
      <c r="K774" s="12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12"/>
      <c r="AE774" s="12"/>
      <c r="AF774" s="3"/>
      <c r="AG774" s="3"/>
      <c r="AH774" s="3"/>
      <c r="AI774" s="3"/>
      <c r="AJ774" s="3"/>
      <c r="AK774" s="3"/>
      <c r="AL774" s="3"/>
      <c r="AM774" s="3"/>
      <c r="AN774" s="4" t="b">
        <f>COUNTIF(资产分类!B:B,以前年度!A774)=1</f>
        <v>0</v>
      </c>
      <c r="AO774" s="4" t="b">
        <f>COUNTIF(单位编码!C:C,H774)=1</f>
        <v>0</v>
      </c>
      <c r="AP774" s="4" t="e">
        <f t="shared" si="127"/>
        <v>#VALUE!</v>
      </c>
      <c r="AQ774" s="4" t="b">
        <f>COUNTIF(业务范围!B:B,以前年度!L774)=1</f>
        <v>0</v>
      </c>
      <c r="AR774" s="4" t="b">
        <f>COUNTIF(成本中心!B:B,以前年度!M774)=1</f>
        <v>0</v>
      </c>
      <c r="AS774" s="4" t="b">
        <f>COUNTIF(成本中心!B:B,以前年度!N774)=1</f>
        <v>0</v>
      </c>
      <c r="AT774" s="4" t="b">
        <f>COUNTIF(资产状态!B:B,Q774)=1</f>
        <v>0</v>
      </c>
      <c r="AU774" s="4" t="b">
        <f>COUNTIF(资产增加、减少方式!B:C,以前年度!R774)=1</f>
        <v>0</v>
      </c>
      <c r="AV774" s="4" t="b">
        <f t="shared" si="128"/>
        <v>1</v>
      </c>
      <c r="AW774" s="4" t="b">
        <f>COUNTIF(折旧码!B:B,以前年度!X774)=1</f>
        <v>0</v>
      </c>
      <c r="AX774" s="5" t="b">
        <f t="shared" si="129"/>
        <v>0</v>
      </c>
      <c r="AY774" s="59" t="e">
        <f>IF(((2015-LEFT(AD774,4))*12+12-MID(AD774,5,2)+1)/(Z774*12+AB774)&gt;1,AF774*(1-VLOOKUP(X774,折旧码!B:D,3,FALSE)),AF774*(1-VLOOKUP(X774,折旧码!B:D,3,FALSE))*((2015-LEFT(AD774,4))*12+12-MID(AD774,5,2)+1)/(Z774*12+AB774))</f>
        <v>#VALUE!</v>
      </c>
      <c r="AZ774" s="60" t="e">
        <f t="shared" si="130"/>
        <v>#VALUE!</v>
      </c>
      <c r="BA774" s="5" t="e">
        <f>IF(((2015-LEFT(AD774,4))*12+12-MID(AD774,5,2)+1)/(Z774*12+AB774)&gt;1,0, AF774*(1-VLOOKUP(X774,折旧码!B:D,3,FALSE))*(12/(Z774*12+AB774)))</f>
        <v>#VALUE!</v>
      </c>
      <c r="BB774" s="2" t="e">
        <f t="shared" si="131"/>
        <v>#VALUE!</v>
      </c>
      <c r="BC774" s="2">
        <f t="shared" si="132"/>
        <v>0</v>
      </c>
      <c r="BD774" s="2" t="e">
        <f t="shared" si="133"/>
        <v>#VALUE!</v>
      </c>
      <c r="BE774" s="4" t="e">
        <f t="shared" si="134"/>
        <v>#VALUE!</v>
      </c>
      <c r="BF774" s="56" t="e">
        <f t="shared" si="135"/>
        <v>#VALUE!</v>
      </c>
      <c r="BG774" s="56" t="e">
        <f>IF(BE774="否",0,AF774*(1-VLOOKUP(X774,折旧码!B:D,3,FALSE))/BC774)</f>
        <v>#VALUE!</v>
      </c>
      <c r="BH774" s="56" t="e">
        <f t="shared" si="136"/>
        <v>#VALUE!</v>
      </c>
      <c r="BI774" s="4" t="e">
        <f>IF(OR(BE774="否",BC774&lt;=BD774),ROUND(AF774-ABS(AG774)-ABS(AI774)-AF774*VLOOKUP(X774,折旧码!B:D,3,FALSE),2)=0,ROUND(AF774-ABS(AG774)-ABS(AI774)-AF774*VLOOKUP(X774,折旧码!B:D,3,FALSE),2)&lt;&gt;0)</f>
        <v>#VALUE!</v>
      </c>
      <c r="BJ774" s="4" t="e">
        <f>ROUND(AF774-ABS(AG774)-ABS(AI774)-AF774*VLOOKUP(X774,折旧码!B:D,3,FALSE),2)</f>
        <v>#N/A</v>
      </c>
    </row>
    <row r="775" spans="1:62" ht="17.25" x14ac:dyDescent="0.35">
      <c r="A775" s="3"/>
      <c r="B775" s="3"/>
      <c r="C775" s="3"/>
      <c r="D775" s="3"/>
      <c r="E775" s="3"/>
      <c r="F775" s="3"/>
      <c r="G775" s="3"/>
      <c r="H775" s="3"/>
      <c r="I775" s="12"/>
      <c r="J775" s="12"/>
      <c r="K775" s="12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12"/>
      <c r="AE775" s="12"/>
      <c r="AF775" s="3"/>
      <c r="AG775" s="3"/>
      <c r="AH775" s="3"/>
      <c r="AI775" s="3"/>
      <c r="AJ775" s="3"/>
      <c r="AK775" s="3"/>
      <c r="AL775" s="3"/>
      <c r="AM775" s="3"/>
      <c r="AN775" s="4" t="b">
        <f>COUNTIF(资产分类!B:B,以前年度!A775)=1</f>
        <v>0</v>
      </c>
      <c r="AO775" s="4" t="b">
        <f>COUNTIF(单位编码!C:C,H775)=1</f>
        <v>0</v>
      </c>
      <c r="AP775" s="4" t="e">
        <f t="shared" si="127"/>
        <v>#VALUE!</v>
      </c>
      <c r="AQ775" s="4" t="b">
        <f>COUNTIF(业务范围!B:B,以前年度!L775)=1</f>
        <v>0</v>
      </c>
      <c r="AR775" s="4" t="b">
        <f>COUNTIF(成本中心!B:B,以前年度!M775)=1</f>
        <v>0</v>
      </c>
      <c r="AS775" s="4" t="b">
        <f>COUNTIF(成本中心!B:B,以前年度!N775)=1</f>
        <v>0</v>
      </c>
      <c r="AT775" s="4" t="b">
        <f>COUNTIF(资产状态!B:B,Q775)=1</f>
        <v>0</v>
      </c>
      <c r="AU775" s="4" t="b">
        <f>COUNTIF(资产增加、减少方式!B:C,以前年度!R775)=1</f>
        <v>0</v>
      </c>
      <c r="AV775" s="4" t="b">
        <f t="shared" si="128"/>
        <v>1</v>
      </c>
      <c r="AW775" s="4" t="b">
        <f>COUNTIF(折旧码!B:B,以前年度!X775)=1</f>
        <v>0</v>
      </c>
      <c r="AX775" s="5" t="b">
        <f t="shared" si="129"/>
        <v>0</v>
      </c>
      <c r="AY775" s="59" t="e">
        <f>IF(((2015-LEFT(AD775,4))*12+12-MID(AD775,5,2)+1)/(Z775*12+AB775)&gt;1,AF775*(1-VLOOKUP(X775,折旧码!B:D,3,FALSE)),AF775*(1-VLOOKUP(X775,折旧码!B:D,3,FALSE))*((2015-LEFT(AD775,4))*12+12-MID(AD775,5,2)+1)/(Z775*12+AB775))</f>
        <v>#VALUE!</v>
      </c>
      <c r="AZ775" s="60" t="e">
        <f t="shared" si="130"/>
        <v>#VALUE!</v>
      </c>
      <c r="BA775" s="5" t="e">
        <f>IF(((2015-LEFT(AD775,4))*12+12-MID(AD775,5,2)+1)/(Z775*12+AB775)&gt;1,0, AF775*(1-VLOOKUP(X775,折旧码!B:D,3,FALSE))*(12/(Z775*12+AB775)))</f>
        <v>#VALUE!</v>
      </c>
      <c r="BB775" s="2" t="e">
        <f t="shared" si="131"/>
        <v>#VALUE!</v>
      </c>
      <c r="BC775" s="2">
        <f t="shared" si="132"/>
        <v>0</v>
      </c>
      <c r="BD775" s="2" t="e">
        <f t="shared" si="133"/>
        <v>#VALUE!</v>
      </c>
      <c r="BE775" s="4" t="e">
        <f t="shared" si="134"/>
        <v>#VALUE!</v>
      </c>
      <c r="BF775" s="56" t="e">
        <f t="shared" si="135"/>
        <v>#VALUE!</v>
      </c>
      <c r="BG775" s="56" t="e">
        <f>IF(BE775="否",0,AF775*(1-VLOOKUP(X775,折旧码!B:D,3,FALSE))/BC775)</f>
        <v>#VALUE!</v>
      </c>
      <c r="BH775" s="56" t="e">
        <f t="shared" si="136"/>
        <v>#VALUE!</v>
      </c>
      <c r="BI775" s="4" t="e">
        <f>IF(OR(BE775="否",BC775&lt;=BD775),ROUND(AF775-ABS(AG775)-ABS(AI775)-AF775*VLOOKUP(X775,折旧码!B:D,3,FALSE),2)=0,ROUND(AF775-ABS(AG775)-ABS(AI775)-AF775*VLOOKUP(X775,折旧码!B:D,3,FALSE),2)&lt;&gt;0)</f>
        <v>#VALUE!</v>
      </c>
      <c r="BJ775" s="4" t="e">
        <f>ROUND(AF775-ABS(AG775)-ABS(AI775)-AF775*VLOOKUP(X775,折旧码!B:D,3,FALSE),2)</f>
        <v>#N/A</v>
      </c>
    </row>
    <row r="776" spans="1:62" ht="17.25" x14ac:dyDescent="0.35">
      <c r="A776" s="3"/>
      <c r="B776" s="3"/>
      <c r="C776" s="3"/>
      <c r="D776" s="3"/>
      <c r="E776" s="3"/>
      <c r="F776" s="3"/>
      <c r="G776" s="3"/>
      <c r="H776" s="3"/>
      <c r="I776" s="12"/>
      <c r="J776" s="12"/>
      <c r="K776" s="12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12"/>
      <c r="AE776" s="12"/>
      <c r="AF776" s="3"/>
      <c r="AG776" s="3"/>
      <c r="AH776" s="3"/>
      <c r="AI776" s="3"/>
      <c r="AJ776" s="3"/>
      <c r="AK776" s="3"/>
      <c r="AL776" s="3"/>
      <c r="AM776" s="3"/>
      <c r="AN776" s="4" t="b">
        <f>COUNTIF(资产分类!B:B,以前年度!A776)=1</f>
        <v>0</v>
      </c>
      <c r="AO776" s="4" t="b">
        <f>COUNTIF(单位编码!C:C,H776)=1</f>
        <v>0</v>
      </c>
      <c r="AP776" s="4" t="e">
        <f t="shared" si="127"/>
        <v>#VALUE!</v>
      </c>
      <c r="AQ776" s="4" t="b">
        <f>COUNTIF(业务范围!B:B,以前年度!L776)=1</f>
        <v>0</v>
      </c>
      <c r="AR776" s="4" t="b">
        <f>COUNTIF(成本中心!B:B,以前年度!M776)=1</f>
        <v>0</v>
      </c>
      <c r="AS776" s="4" t="b">
        <f>COUNTIF(成本中心!B:B,以前年度!N776)=1</f>
        <v>0</v>
      </c>
      <c r="AT776" s="4" t="b">
        <f>COUNTIF(资产状态!B:B,Q776)=1</f>
        <v>0</v>
      </c>
      <c r="AU776" s="4" t="b">
        <f>COUNTIF(资产增加、减少方式!B:C,以前年度!R776)=1</f>
        <v>0</v>
      </c>
      <c r="AV776" s="4" t="b">
        <f t="shared" si="128"/>
        <v>1</v>
      </c>
      <c r="AW776" s="4" t="b">
        <f>COUNTIF(折旧码!B:B,以前年度!X776)=1</f>
        <v>0</v>
      </c>
      <c r="AX776" s="5" t="b">
        <f t="shared" si="129"/>
        <v>0</v>
      </c>
      <c r="AY776" s="59" t="e">
        <f>IF(((2015-LEFT(AD776,4))*12+12-MID(AD776,5,2)+1)/(Z776*12+AB776)&gt;1,AF776*(1-VLOOKUP(X776,折旧码!B:D,3,FALSE)),AF776*(1-VLOOKUP(X776,折旧码!B:D,3,FALSE))*((2015-LEFT(AD776,4))*12+12-MID(AD776,5,2)+1)/(Z776*12+AB776))</f>
        <v>#VALUE!</v>
      </c>
      <c r="AZ776" s="60" t="e">
        <f t="shared" si="130"/>
        <v>#VALUE!</v>
      </c>
      <c r="BA776" s="5" t="e">
        <f>IF(((2015-LEFT(AD776,4))*12+12-MID(AD776,5,2)+1)/(Z776*12+AB776)&gt;1,0, AF776*(1-VLOOKUP(X776,折旧码!B:D,3,FALSE))*(12/(Z776*12+AB776)))</f>
        <v>#VALUE!</v>
      </c>
      <c r="BB776" s="2" t="e">
        <f t="shared" si="131"/>
        <v>#VALUE!</v>
      </c>
      <c r="BC776" s="2">
        <f t="shared" si="132"/>
        <v>0</v>
      </c>
      <c r="BD776" s="2" t="e">
        <f t="shared" si="133"/>
        <v>#VALUE!</v>
      </c>
      <c r="BE776" s="4" t="e">
        <f t="shared" si="134"/>
        <v>#VALUE!</v>
      </c>
      <c r="BF776" s="56" t="e">
        <f t="shared" si="135"/>
        <v>#VALUE!</v>
      </c>
      <c r="BG776" s="56" t="e">
        <f>IF(BE776="否",0,AF776*(1-VLOOKUP(X776,折旧码!B:D,3,FALSE))/BC776)</f>
        <v>#VALUE!</v>
      </c>
      <c r="BH776" s="56" t="e">
        <f t="shared" si="136"/>
        <v>#VALUE!</v>
      </c>
      <c r="BI776" s="4" t="e">
        <f>IF(OR(BE776="否",BC776&lt;=BD776),ROUND(AF776-ABS(AG776)-ABS(AI776)-AF776*VLOOKUP(X776,折旧码!B:D,3,FALSE),2)=0,ROUND(AF776-ABS(AG776)-ABS(AI776)-AF776*VLOOKUP(X776,折旧码!B:D,3,FALSE),2)&lt;&gt;0)</f>
        <v>#VALUE!</v>
      </c>
      <c r="BJ776" s="4" t="e">
        <f>ROUND(AF776-ABS(AG776)-ABS(AI776)-AF776*VLOOKUP(X776,折旧码!B:D,3,FALSE),2)</f>
        <v>#N/A</v>
      </c>
    </row>
    <row r="777" spans="1:62" ht="17.25" x14ac:dyDescent="0.35">
      <c r="A777" s="3"/>
      <c r="B777" s="3"/>
      <c r="C777" s="3"/>
      <c r="D777" s="3"/>
      <c r="E777" s="3"/>
      <c r="F777" s="3"/>
      <c r="G777" s="3"/>
      <c r="H777" s="3"/>
      <c r="I777" s="12"/>
      <c r="J777" s="12"/>
      <c r="K777" s="12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12"/>
      <c r="AE777" s="12"/>
      <c r="AF777" s="3"/>
      <c r="AG777" s="3"/>
      <c r="AH777" s="3"/>
      <c r="AI777" s="3"/>
      <c r="AJ777" s="3"/>
      <c r="AK777" s="3"/>
      <c r="AL777" s="3"/>
      <c r="AM777" s="3"/>
      <c r="AN777" s="4" t="b">
        <f>COUNTIF(资产分类!B:B,以前年度!A777)=1</f>
        <v>0</v>
      </c>
      <c r="AO777" s="4" t="b">
        <f>COUNTIF(单位编码!C:C,H777)=1</f>
        <v>0</v>
      </c>
      <c r="AP777" s="4" t="e">
        <f t="shared" si="127"/>
        <v>#VALUE!</v>
      </c>
      <c r="AQ777" s="4" t="b">
        <f>COUNTIF(业务范围!B:B,以前年度!L777)=1</f>
        <v>0</v>
      </c>
      <c r="AR777" s="4" t="b">
        <f>COUNTIF(成本中心!B:B,以前年度!M777)=1</f>
        <v>0</v>
      </c>
      <c r="AS777" s="4" t="b">
        <f>COUNTIF(成本中心!B:B,以前年度!N777)=1</f>
        <v>0</v>
      </c>
      <c r="AT777" s="4" t="b">
        <f>COUNTIF(资产状态!B:B,Q777)=1</f>
        <v>0</v>
      </c>
      <c r="AU777" s="4" t="b">
        <f>COUNTIF(资产增加、减少方式!B:C,以前年度!R777)=1</f>
        <v>0</v>
      </c>
      <c r="AV777" s="4" t="b">
        <f t="shared" si="128"/>
        <v>1</v>
      </c>
      <c r="AW777" s="4" t="b">
        <f>COUNTIF(折旧码!B:B,以前年度!X777)=1</f>
        <v>0</v>
      </c>
      <c r="AX777" s="5" t="b">
        <f t="shared" si="129"/>
        <v>0</v>
      </c>
      <c r="AY777" s="59" t="e">
        <f>IF(((2015-LEFT(AD777,4))*12+12-MID(AD777,5,2)+1)/(Z777*12+AB777)&gt;1,AF777*(1-VLOOKUP(X777,折旧码!B:D,3,FALSE)),AF777*(1-VLOOKUP(X777,折旧码!B:D,3,FALSE))*((2015-LEFT(AD777,4))*12+12-MID(AD777,5,2)+1)/(Z777*12+AB777))</f>
        <v>#VALUE!</v>
      </c>
      <c r="AZ777" s="60" t="e">
        <f t="shared" si="130"/>
        <v>#VALUE!</v>
      </c>
      <c r="BA777" s="5" t="e">
        <f>IF(((2015-LEFT(AD777,4))*12+12-MID(AD777,5,2)+1)/(Z777*12+AB777)&gt;1,0, AF777*(1-VLOOKUP(X777,折旧码!B:D,3,FALSE))*(12/(Z777*12+AB777)))</f>
        <v>#VALUE!</v>
      </c>
      <c r="BB777" s="2" t="e">
        <f t="shared" si="131"/>
        <v>#VALUE!</v>
      </c>
      <c r="BC777" s="2">
        <f t="shared" si="132"/>
        <v>0</v>
      </c>
      <c r="BD777" s="2" t="e">
        <f t="shared" si="133"/>
        <v>#VALUE!</v>
      </c>
      <c r="BE777" s="4" t="e">
        <f t="shared" si="134"/>
        <v>#VALUE!</v>
      </c>
      <c r="BF777" s="56" t="e">
        <f t="shared" si="135"/>
        <v>#VALUE!</v>
      </c>
      <c r="BG777" s="56" t="e">
        <f>IF(BE777="否",0,AF777*(1-VLOOKUP(X777,折旧码!B:D,3,FALSE))/BC777)</f>
        <v>#VALUE!</v>
      </c>
      <c r="BH777" s="56" t="e">
        <f t="shared" si="136"/>
        <v>#VALUE!</v>
      </c>
      <c r="BI777" s="4" t="e">
        <f>IF(OR(BE777="否",BC777&lt;=BD777),ROUND(AF777-ABS(AG777)-ABS(AI777)-AF777*VLOOKUP(X777,折旧码!B:D,3,FALSE),2)=0,ROUND(AF777-ABS(AG777)-ABS(AI777)-AF777*VLOOKUP(X777,折旧码!B:D,3,FALSE),2)&lt;&gt;0)</f>
        <v>#VALUE!</v>
      </c>
      <c r="BJ777" s="4" t="e">
        <f>ROUND(AF777-ABS(AG777)-ABS(AI777)-AF777*VLOOKUP(X777,折旧码!B:D,3,FALSE),2)</f>
        <v>#N/A</v>
      </c>
    </row>
    <row r="778" spans="1:62" ht="17.25" x14ac:dyDescent="0.35">
      <c r="A778" s="3"/>
      <c r="B778" s="3"/>
      <c r="C778" s="3"/>
      <c r="D778" s="3"/>
      <c r="E778" s="3"/>
      <c r="F778" s="3"/>
      <c r="G778" s="3"/>
      <c r="H778" s="3"/>
      <c r="I778" s="12"/>
      <c r="J778" s="12"/>
      <c r="K778" s="12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12"/>
      <c r="AE778" s="12"/>
      <c r="AF778" s="3"/>
      <c r="AG778" s="3"/>
      <c r="AH778" s="3"/>
      <c r="AI778" s="3"/>
      <c r="AJ778" s="3"/>
      <c r="AK778" s="3"/>
      <c r="AL778" s="3"/>
      <c r="AM778" s="3"/>
      <c r="AN778" s="4" t="b">
        <f>COUNTIF(资产分类!B:B,以前年度!A778)=1</f>
        <v>0</v>
      </c>
      <c r="AO778" s="4" t="b">
        <f>COUNTIF(单位编码!C:C,H778)=1</f>
        <v>0</v>
      </c>
      <c r="AP778" s="4" t="e">
        <f t="shared" si="127"/>
        <v>#VALUE!</v>
      </c>
      <c r="AQ778" s="4" t="b">
        <f>COUNTIF(业务范围!B:B,以前年度!L778)=1</f>
        <v>0</v>
      </c>
      <c r="AR778" s="4" t="b">
        <f>COUNTIF(成本中心!B:B,以前年度!M778)=1</f>
        <v>0</v>
      </c>
      <c r="AS778" s="4" t="b">
        <f>COUNTIF(成本中心!B:B,以前年度!N778)=1</f>
        <v>0</v>
      </c>
      <c r="AT778" s="4" t="b">
        <f>COUNTIF(资产状态!B:B,Q778)=1</f>
        <v>0</v>
      </c>
      <c r="AU778" s="4" t="b">
        <f>COUNTIF(资产增加、减少方式!B:C,以前年度!R778)=1</f>
        <v>0</v>
      </c>
      <c r="AV778" s="4" t="b">
        <f t="shared" si="128"/>
        <v>1</v>
      </c>
      <c r="AW778" s="4" t="b">
        <f>COUNTIF(折旧码!B:B,以前年度!X778)=1</f>
        <v>0</v>
      </c>
      <c r="AX778" s="5" t="b">
        <f t="shared" si="129"/>
        <v>0</v>
      </c>
      <c r="AY778" s="59" t="e">
        <f>IF(((2015-LEFT(AD778,4))*12+12-MID(AD778,5,2)+1)/(Z778*12+AB778)&gt;1,AF778*(1-VLOOKUP(X778,折旧码!B:D,3,FALSE)),AF778*(1-VLOOKUP(X778,折旧码!B:D,3,FALSE))*((2015-LEFT(AD778,4))*12+12-MID(AD778,5,2)+1)/(Z778*12+AB778))</f>
        <v>#VALUE!</v>
      </c>
      <c r="AZ778" s="60" t="e">
        <f t="shared" si="130"/>
        <v>#VALUE!</v>
      </c>
      <c r="BA778" s="5" t="e">
        <f>IF(((2015-LEFT(AD778,4))*12+12-MID(AD778,5,2)+1)/(Z778*12+AB778)&gt;1,0, AF778*(1-VLOOKUP(X778,折旧码!B:D,3,FALSE))*(12/(Z778*12+AB778)))</f>
        <v>#VALUE!</v>
      </c>
      <c r="BB778" s="2" t="e">
        <f t="shared" si="131"/>
        <v>#VALUE!</v>
      </c>
      <c r="BC778" s="2">
        <f t="shared" si="132"/>
        <v>0</v>
      </c>
      <c r="BD778" s="2" t="e">
        <f t="shared" si="133"/>
        <v>#VALUE!</v>
      </c>
      <c r="BE778" s="4" t="e">
        <f t="shared" si="134"/>
        <v>#VALUE!</v>
      </c>
      <c r="BF778" s="56" t="e">
        <f t="shared" si="135"/>
        <v>#VALUE!</v>
      </c>
      <c r="BG778" s="56" t="e">
        <f>IF(BE778="否",0,AF778*(1-VLOOKUP(X778,折旧码!B:D,3,FALSE))/BC778)</f>
        <v>#VALUE!</v>
      </c>
      <c r="BH778" s="56" t="e">
        <f t="shared" si="136"/>
        <v>#VALUE!</v>
      </c>
      <c r="BI778" s="4" t="e">
        <f>IF(OR(BE778="否",BC778&lt;=BD778),ROUND(AF778-ABS(AG778)-ABS(AI778)-AF778*VLOOKUP(X778,折旧码!B:D,3,FALSE),2)=0,ROUND(AF778-ABS(AG778)-ABS(AI778)-AF778*VLOOKUP(X778,折旧码!B:D,3,FALSE),2)&lt;&gt;0)</f>
        <v>#VALUE!</v>
      </c>
      <c r="BJ778" s="4" t="e">
        <f>ROUND(AF778-ABS(AG778)-ABS(AI778)-AF778*VLOOKUP(X778,折旧码!B:D,3,FALSE),2)</f>
        <v>#N/A</v>
      </c>
    </row>
    <row r="779" spans="1:62" ht="17.25" x14ac:dyDescent="0.35">
      <c r="A779" s="3"/>
      <c r="B779" s="3"/>
      <c r="C779" s="3"/>
      <c r="D779" s="3"/>
      <c r="E779" s="3"/>
      <c r="F779" s="3"/>
      <c r="G779" s="3"/>
      <c r="H779" s="3"/>
      <c r="I779" s="12"/>
      <c r="J779" s="12"/>
      <c r="K779" s="12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12"/>
      <c r="AE779" s="12"/>
      <c r="AF779" s="3"/>
      <c r="AG779" s="3"/>
      <c r="AH779" s="3"/>
      <c r="AI779" s="3"/>
      <c r="AJ779" s="3"/>
      <c r="AK779" s="3"/>
      <c r="AL779" s="3"/>
      <c r="AM779" s="3"/>
      <c r="AN779" s="4" t="b">
        <f>COUNTIF(资产分类!B:B,以前年度!A779)=1</f>
        <v>0</v>
      </c>
      <c r="AO779" s="4" t="b">
        <f>COUNTIF(单位编码!C:C,H779)=1</f>
        <v>0</v>
      </c>
      <c r="AP779" s="4" t="e">
        <f t="shared" si="127"/>
        <v>#VALUE!</v>
      </c>
      <c r="AQ779" s="4" t="b">
        <f>COUNTIF(业务范围!B:B,以前年度!L779)=1</f>
        <v>0</v>
      </c>
      <c r="AR779" s="4" t="b">
        <f>COUNTIF(成本中心!B:B,以前年度!M779)=1</f>
        <v>0</v>
      </c>
      <c r="AS779" s="4" t="b">
        <f>COUNTIF(成本中心!B:B,以前年度!N779)=1</f>
        <v>0</v>
      </c>
      <c r="AT779" s="4" t="b">
        <f>COUNTIF(资产状态!B:B,Q779)=1</f>
        <v>0</v>
      </c>
      <c r="AU779" s="4" t="b">
        <f>COUNTIF(资产增加、减少方式!B:C,以前年度!R779)=1</f>
        <v>0</v>
      </c>
      <c r="AV779" s="4" t="b">
        <f t="shared" si="128"/>
        <v>1</v>
      </c>
      <c r="AW779" s="4" t="b">
        <f>COUNTIF(折旧码!B:B,以前年度!X779)=1</f>
        <v>0</v>
      </c>
      <c r="AX779" s="5" t="b">
        <f t="shared" si="129"/>
        <v>0</v>
      </c>
      <c r="AY779" s="59" t="e">
        <f>IF(((2015-LEFT(AD779,4))*12+12-MID(AD779,5,2)+1)/(Z779*12+AB779)&gt;1,AF779*(1-VLOOKUP(X779,折旧码!B:D,3,FALSE)),AF779*(1-VLOOKUP(X779,折旧码!B:D,3,FALSE))*((2015-LEFT(AD779,4))*12+12-MID(AD779,5,2)+1)/(Z779*12+AB779))</f>
        <v>#VALUE!</v>
      </c>
      <c r="AZ779" s="60" t="e">
        <f t="shared" si="130"/>
        <v>#VALUE!</v>
      </c>
      <c r="BA779" s="5" t="e">
        <f>IF(((2015-LEFT(AD779,4))*12+12-MID(AD779,5,2)+1)/(Z779*12+AB779)&gt;1,0, AF779*(1-VLOOKUP(X779,折旧码!B:D,3,FALSE))*(12/(Z779*12+AB779)))</f>
        <v>#VALUE!</v>
      </c>
      <c r="BB779" s="2" t="e">
        <f t="shared" si="131"/>
        <v>#VALUE!</v>
      </c>
      <c r="BC779" s="2">
        <f t="shared" si="132"/>
        <v>0</v>
      </c>
      <c r="BD779" s="2" t="e">
        <f t="shared" si="133"/>
        <v>#VALUE!</v>
      </c>
      <c r="BE779" s="4" t="e">
        <f t="shared" si="134"/>
        <v>#VALUE!</v>
      </c>
      <c r="BF779" s="56" t="e">
        <f t="shared" si="135"/>
        <v>#VALUE!</v>
      </c>
      <c r="BG779" s="56" t="e">
        <f>IF(BE779="否",0,AF779*(1-VLOOKUP(X779,折旧码!B:D,3,FALSE))/BC779)</f>
        <v>#VALUE!</v>
      </c>
      <c r="BH779" s="56" t="e">
        <f t="shared" si="136"/>
        <v>#VALUE!</v>
      </c>
      <c r="BI779" s="4" t="e">
        <f>IF(OR(BE779="否",BC779&lt;=BD779),ROUND(AF779-ABS(AG779)-ABS(AI779)-AF779*VLOOKUP(X779,折旧码!B:D,3,FALSE),2)=0,ROUND(AF779-ABS(AG779)-ABS(AI779)-AF779*VLOOKUP(X779,折旧码!B:D,3,FALSE),2)&lt;&gt;0)</f>
        <v>#VALUE!</v>
      </c>
      <c r="BJ779" s="4" t="e">
        <f>ROUND(AF779-ABS(AG779)-ABS(AI779)-AF779*VLOOKUP(X779,折旧码!B:D,3,FALSE),2)</f>
        <v>#N/A</v>
      </c>
    </row>
    <row r="780" spans="1:62" ht="17.25" x14ac:dyDescent="0.35">
      <c r="A780" s="3"/>
      <c r="B780" s="3"/>
      <c r="C780" s="3"/>
      <c r="D780" s="3"/>
      <c r="E780" s="3"/>
      <c r="F780" s="3"/>
      <c r="G780" s="3"/>
      <c r="H780" s="3"/>
      <c r="I780" s="12"/>
      <c r="J780" s="12"/>
      <c r="K780" s="12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12"/>
      <c r="AE780" s="12"/>
      <c r="AF780" s="3"/>
      <c r="AG780" s="3"/>
      <c r="AH780" s="3"/>
      <c r="AI780" s="3"/>
      <c r="AJ780" s="3"/>
      <c r="AK780" s="3"/>
      <c r="AL780" s="3"/>
      <c r="AM780" s="3"/>
      <c r="AN780" s="4" t="b">
        <f>COUNTIF(资产分类!B:B,以前年度!A780)=1</f>
        <v>0</v>
      </c>
      <c r="AO780" s="4" t="b">
        <f>COUNTIF(单位编码!C:C,H780)=1</f>
        <v>0</v>
      </c>
      <c r="AP780" s="4" t="e">
        <f t="shared" si="127"/>
        <v>#VALUE!</v>
      </c>
      <c r="AQ780" s="4" t="b">
        <f>COUNTIF(业务范围!B:B,以前年度!L780)=1</f>
        <v>0</v>
      </c>
      <c r="AR780" s="4" t="b">
        <f>COUNTIF(成本中心!B:B,以前年度!M780)=1</f>
        <v>0</v>
      </c>
      <c r="AS780" s="4" t="b">
        <f>COUNTIF(成本中心!B:B,以前年度!N780)=1</f>
        <v>0</v>
      </c>
      <c r="AT780" s="4" t="b">
        <f>COUNTIF(资产状态!B:B,Q780)=1</f>
        <v>0</v>
      </c>
      <c r="AU780" s="4" t="b">
        <f>COUNTIF(资产增加、减少方式!B:C,以前年度!R780)=1</f>
        <v>0</v>
      </c>
      <c r="AV780" s="4" t="b">
        <f t="shared" si="128"/>
        <v>1</v>
      </c>
      <c r="AW780" s="4" t="b">
        <f>COUNTIF(折旧码!B:B,以前年度!X780)=1</f>
        <v>0</v>
      </c>
      <c r="AX780" s="5" t="b">
        <f t="shared" si="129"/>
        <v>0</v>
      </c>
      <c r="AY780" s="59" t="e">
        <f>IF(((2015-LEFT(AD780,4))*12+12-MID(AD780,5,2)+1)/(Z780*12+AB780)&gt;1,AF780*(1-VLOOKUP(X780,折旧码!B:D,3,FALSE)),AF780*(1-VLOOKUP(X780,折旧码!B:D,3,FALSE))*((2015-LEFT(AD780,4))*12+12-MID(AD780,5,2)+1)/(Z780*12+AB780))</f>
        <v>#VALUE!</v>
      </c>
      <c r="AZ780" s="60" t="e">
        <f t="shared" si="130"/>
        <v>#VALUE!</v>
      </c>
      <c r="BA780" s="5" t="e">
        <f>IF(((2015-LEFT(AD780,4))*12+12-MID(AD780,5,2)+1)/(Z780*12+AB780)&gt;1,0, AF780*(1-VLOOKUP(X780,折旧码!B:D,3,FALSE))*(12/(Z780*12+AB780)))</f>
        <v>#VALUE!</v>
      </c>
      <c r="BB780" s="2" t="e">
        <f t="shared" si="131"/>
        <v>#VALUE!</v>
      </c>
      <c r="BC780" s="2">
        <f t="shared" si="132"/>
        <v>0</v>
      </c>
      <c r="BD780" s="2" t="e">
        <f t="shared" si="133"/>
        <v>#VALUE!</v>
      </c>
      <c r="BE780" s="4" t="e">
        <f t="shared" si="134"/>
        <v>#VALUE!</v>
      </c>
      <c r="BF780" s="56" t="e">
        <f t="shared" si="135"/>
        <v>#VALUE!</v>
      </c>
      <c r="BG780" s="56" t="e">
        <f>IF(BE780="否",0,AF780*(1-VLOOKUP(X780,折旧码!B:D,3,FALSE))/BC780)</f>
        <v>#VALUE!</v>
      </c>
      <c r="BH780" s="56" t="e">
        <f t="shared" si="136"/>
        <v>#VALUE!</v>
      </c>
      <c r="BI780" s="4" t="e">
        <f>IF(OR(BE780="否",BC780&lt;=BD780),ROUND(AF780-ABS(AG780)-ABS(AI780)-AF780*VLOOKUP(X780,折旧码!B:D,3,FALSE),2)=0,ROUND(AF780-ABS(AG780)-ABS(AI780)-AF780*VLOOKUP(X780,折旧码!B:D,3,FALSE),2)&lt;&gt;0)</f>
        <v>#VALUE!</v>
      </c>
      <c r="BJ780" s="4" t="e">
        <f>ROUND(AF780-ABS(AG780)-ABS(AI780)-AF780*VLOOKUP(X780,折旧码!B:D,3,FALSE),2)</f>
        <v>#N/A</v>
      </c>
    </row>
    <row r="781" spans="1:62" ht="17.25" x14ac:dyDescent="0.35">
      <c r="A781" s="3"/>
      <c r="B781" s="3"/>
      <c r="C781" s="3"/>
      <c r="D781" s="3"/>
      <c r="E781" s="3"/>
      <c r="F781" s="3"/>
      <c r="G781" s="3"/>
      <c r="H781" s="3"/>
      <c r="I781" s="12"/>
      <c r="J781" s="12"/>
      <c r="K781" s="12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12"/>
      <c r="AE781" s="12"/>
      <c r="AF781" s="3"/>
      <c r="AG781" s="3"/>
      <c r="AH781" s="3"/>
      <c r="AI781" s="3"/>
      <c r="AJ781" s="3"/>
      <c r="AK781" s="3"/>
      <c r="AL781" s="3"/>
      <c r="AM781" s="3"/>
      <c r="AN781" s="4" t="b">
        <f>COUNTIF(资产分类!B:B,以前年度!A781)=1</f>
        <v>0</v>
      </c>
      <c r="AO781" s="4" t="b">
        <f>COUNTIF(单位编码!C:C,H781)=1</f>
        <v>0</v>
      </c>
      <c r="AP781" s="4" t="e">
        <f t="shared" si="127"/>
        <v>#VALUE!</v>
      </c>
      <c r="AQ781" s="4" t="b">
        <f>COUNTIF(业务范围!B:B,以前年度!L781)=1</f>
        <v>0</v>
      </c>
      <c r="AR781" s="4" t="b">
        <f>COUNTIF(成本中心!B:B,以前年度!M781)=1</f>
        <v>0</v>
      </c>
      <c r="AS781" s="4" t="b">
        <f>COUNTIF(成本中心!B:B,以前年度!N781)=1</f>
        <v>0</v>
      </c>
      <c r="AT781" s="4" t="b">
        <f>COUNTIF(资产状态!B:B,Q781)=1</f>
        <v>0</v>
      </c>
      <c r="AU781" s="4" t="b">
        <f>COUNTIF(资产增加、减少方式!B:C,以前年度!R781)=1</f>
        <v>0</v>
      </c>
      <c r="AV781" s="4" t="b">
        <f t="shared" si="128"/>
        <v>1</v>
      </c>
      <c r="AW781" s="4" t="b">
        <f>COUNTIF(折旧码!B:B,以前年度!X781)=1</f>
        <v>0</v>
      </c>
      <c r="AX781" s="5" t="b">
        <f t="shared" si="129"/>
        <v>0</v>
      </c>
      <c r="AY781" s="59" t="e">
        <f>IF(((2015-LEFT(AD781,4))*12+12-MID(AD781,5,2)+1)/(Z781*12+AB781)&gt;1,AF781*(1-VLOOKUP(X781,折旧码!B:D,3,FALSE)),AF781*(1-VLOOKUP(X781,折旧码!B:D,3,FALSE))*((2015-LEFT(AD781,4))*12+12-MID(AD781,5,2)+1)/(Z781*12+AB781))</f>
        <v>#VALUE!</v>
      </c>
      <c r="AZ781" s="60" t="e">
        <f t="shared" si="130"/>
        <v>#VALUE!</v>
      </c>
      <c r="BA781" s="5" t="e">
        <f>IF(((2015-LEFT(AD781,4))*12+12-MID(AD781,5,2)+1)/(Z781*12+AB781)&gt;1,0, AF781*(1-VLOOKUP(X781,折旧码!B:D,3,FALSE))*(12/(Z781*12+AB781)))</f>
        <v>#VALUE!</v>
      </c>
      <c r="BB781" s="2" t="e">
        <f t="shared" si="131"/>
        <v>#VALUE!</v>
      </c>
      <c r="BC781" s="2">
        <f t="shared" si="132"/>
        <v>0</v>
      </c>
      <c r="BD781" s="2" t="e">
        <f t="shared" si="133"/>
        <v>#VALUE!</v>
      </c>
      <c r="BE781" s="4" t="e">
        <f t="shared" si="134"/>
        <v>#VALUE!</v>
      </c>
      <c r="BF781" s="56" t="e">
        <f t="shared" si="135"/>
        <v>#VALUE!</v>
      </c>
      <c r="BG781" s="56" t="e">
        <f>IF(BE781="否",0,AF781*(1-VLOOKUP(X781,折旧码!B:D,3,FALSE))/BC781)</f>
        <v>#VALUE!</v>
      </c>
      <c r="BH781" s="56" t="e">
        <f t="shared" si="136"/>
        <v>#VALUE!</v>
      </c>
      <c r="BI781" s="4" t="e">
        <f>IF(OR(BE781="否",BC781&lt;=BD781),ROUND(AF781-ABS(AG781)-ABS(AI781)-AF781*VLOOKUP(X781,折旧码!B:D,3,FALSE),2)=0,ROUND(AF781-ABS(AG781)-ABS(AI781)-AF781*VLOOKUP(X781,折旧码!B:D,3,FALSE),2)&lt;&gt;0)</f>
        <v>#VALUE!</v>
      </c>
      <c r="BJ781" s="4" t="e">
        <f>ROUND(AF781-ABS(AG781)-ABS(AI781)-AF781*VLOOKUP(X781,折旧码!B:D,3,FALSE),2)</f>
        <v>#N/A</v>
      </c>
    </row>
    <row r="782" spans="1:62" ht="17.25" x14ac:dyDescent="0.35">
      <c r="A782" s="3"/>
      <c r="B782" s="3"/>
      <c r="C782" s="3"/>
      <c r="D782" s="3"/>
      <c r="E782" s="3"/>
      <c r="F782" s="3"/>
      <c r="G782" s="3"/>
      <c r="H782" s="3"/>
      <c r="I782" s="12"/>
      <c r="J782" s="12"/>
      <c r="K782" s="12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12"/>
      <c r="AE782" s="12"/>
      <c r="AF782" s="3"/>
      <c r="AG782" s="3"/>
      <c r="AH782" s="3"/>
      <c r="AI782" s="3"/>
      <c r="AJ782" s="3"/>
      <c r="AK782" s="3"/>
      <c r="AL782" s="3"/>
      <c r="AM782" s="3"/>
      <c r="AN782" s="4" t="b">
        <f>COUNTIF(资产分类!B:B,以前年度!A782)=1</f>
        <v>0</v>
      </c>
      <c r="AO782" s="4" t="b">
        <f>COUNTIF(单位编码!C:C,H782)=1</f>
        <v>0</v>
      </c>
      <c r="AP782" s="4" t="e">
        <f t="shared" si="127"/>
        <v>#VALUE!</v>
      </c>
      <c r="AQ782" s="4" t="b">
        <f>COUNTIF(业务范围!B:B,以前年度!L782)=1</f>
        <v>0</v>
      </c>
      <c r="AR782" s="4" t="b">
        <f>COUNTIF(成本中心!B:B,以前年度!M782)=1</f>
        <v>0</v>
      </c>
      <c r="AS782" s="4" t="b">
        <f>COUNTIF(成本中心!B:B,以前年度!N782)=1</f>
        <v>0</v>
      </c>
      <c r="AT782" s="4" t="b">
        <f>COUNTIF(资产状态!B:B,Q782)=1</f>
        <v>0</v>
      </c>
      <c r="AU782" s="4" t="b">
        <f>COUNTIF(资产增加、减少方式!B:C,以前年度!R782)=1</f>
        <v>0</v>
      </c>
      <c r="AV782" s="4" t="b">
        <f t="shared" si="128"/>
        <v>1</v>
      </c>
      <c r="AW782" s="4" t="b">
        <f>COUNTIF(折旧码!B:B,以前年度!X782)=1</f>
        <v>0</v>
      </c>
      <c r="AX782" s="5" t="b">
        <f t="shared" si="129"/>
        <v>0</v>
      </c>
      <c r="AY782" s="59" t="e">
        <f>IF(((2015-LEFT(AD782,4))*12+12-MID(AD782,5,2)+1)/(Z782*12+AB782)&gt;1,AF782*(1-VLOOKUP(X782,折旧码!B:D,3,FALSE)),AF782*(1-VLOOKUP(X782,折旧码!B:D,3,FALSE))*((2015-LEFT(AD782,4))*12+12-MID(AD782,5,2)+1)/(Z782*12+AB782))</f>
        <v>#VALUE!</v>
      </c>
      <c r="AZ782" s="60" t="e">
        <f t="shared" si="130"/>
        <v>#VALUE!</v>
      </c>
      <c r="BA782" s="5" t="e">
        <f>IF(((2015-LEFT(AD782,4))*12+12-MID(AD782,5,2)+1)/(Z782*12+AB782)&gt;1,0, AF782*(1-VLOOKUP(X782,折旧码!B:D,3,FALSE))*(12/(Z782*12+AB782)))</f>
        <v>#VALUE!</v>
      </c>
      <c r="BB782" s="2" t="e">
        <f t="shared" si="131"/>
        <v>#VALUE!</v>
      </c>
      <c r="BC782" s="2">
        <f t="shared" si="132"/>
        <v>0</v>
      </c>
      <c r="BD782" s="2" t="e">
        <f t="shared" si="133"/>
        <v>#VALUE!</v>
      </c>
      <c r="BE782" s="4" t="e">
        <f t="shared" si="134"/>
        <v>#VALUE!</v>
      </c>
      <c r="BF782" s="56" t="e">
        <f t="shared" si="135"/>
        <v>#VALUE!</v>
      </c>
      <c r="BG782" s="56" t="e">
        <f>IF(BE782="否",0,AF782*(1-VLOOKUP(X782,折旧码!B:D,3,FALSE))/BC782)</f>
        <v>#VALUE!</v>
      </c>
      <c r="BH782" s="56" t="e">
        <f t="shared" si="136"/>
        <v>#VALUE!</v>
      </c>
      <c r="BI782" s="4" t="e">
        <f>IF(OR(BE782="否",BC782&lt;=BD782),ROUND(AF782-ABS(AG782)-ABS(AI782)-AF782*VLOOKUP(X782,折旧码!B:D,3,FALSE),2)=0,ROUND(AF782-ABS(AG782)-ABS(AI782)-AF782*VLOOKUP(X782,折旧码!B:D,3,FALSE),2)&lt;&gt;0)</f>
        <v>#VALUE!</v>
      </c>
      <c r="BJ782" s="4" t="e">
        <f>ROUND(AF782-ABS(AG782)-ABS(AI782)-AF782*VLOOKUP(X782,折旧码!B:D,3,FALSE),2)</f>
        <v>#N/A</v>
      </c>
    </row>
    <row r="783" spans="1:62" ht="17.25" x14ac:dyDescent="0.35">
      <c r="A783" s="3"/>
      <c r="B783" s="3"/>
      <c r="C783" s="3"/>
      <c r="D783" s="3"/>
      <c r="E783" s="3"/>
      <c r="F783" s="3"/>
      <c r="G783" s="3"/>
      <c r="H783" s="3"/>
      <c r="I783" s="12"/>
      <c r="J783" s="12"/>
      <c r="K783" s="12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12"/>
      <c r="AE783" s="12"/>
      <c r="AF783" s="3"/>
      <c r="AG783" s="3"/>
      <c r="AH783" s="3"/>
      <c r="AI783" s="3"/>
      <c r="AJ783" s="3"/>
      <c r="AK783" s="3"/>
      <c r="AL783" s="3"/>
      <c r="AM783" s="3"/>
      <c r="AN783" s="4" t="b">
        <f>COUNTIF(资产分类!B:B,以前年度!A783)=1</f>
        <v>0</v>
      </c>
      <c r="AO783" s="4" t="b">
        <f>COUNTIF(单位编码!C:C,H783)=1</f>
        <v>0</v>
      </c>
      <c r="AP783" s="4" t="e">
        <f t="shared" si="127"/>
        <v>#VALUE!</v>
      </c>
      <c r="AQ783" s="4" t="b">
        <f>COUNTIF(业务范围!B:B,以前年度!L783)=1</f>
        <v>0</v>
      </c>
      <c r="AR783" s="4" t="b">
        <f>COUNTIF(成本中心!B:B,以前年度!M783)=1</f>
        <v>0</v>
      </c>
      <c r="AS783" s="4" t="b">
        <f>COUNTIF(成本中心!B:B,以前年度!N783)=1</f>
        <v>0</v>
      </c>
      <c r="AT783" s="4" t="b">
        <f>COUNTIF(资产状态!B:B,Q783)=1</f>
        <v>0</v>
      </c>
      <c r="AU783" s="4" t="b">
        <f>COUNTIF(资产增加、减少方式!B:C,以前年度!R783)=1</f>
        <v>0</v>
      </c>
      <c r="AV783" s="4" t="b">
        <f t="shared" si="128"/>
        <v>1</v>
      </c>
      <c r="AW783" s="4" t="b">
        <f>COUNTIF(折旧码!B:B,以前年度!X783)=1</f>
        <v>0</v>
      </c>
      <c r="AX783" s="5" t="b">
        <f t="shared" si="129"/>
        <v>0</v>
      </c>
      <c r="AY783" s="59" t="e">
        <f>IF(((2015-LEFT(AD783,4))*12+12-MID(AD783,5,2)+1)/(Z783*12+AB783)&gt;1,AF783*(1-VLOOKUP(X783,折旧码!B:D,3,FALSE)),AF783*(1-VLOOKUP(X783,折旧码!B:D,3,FALSE))*((2015-LEFT(AD783,4))*12+12-MID(AD783,5,2)+1)/(Z783*12+AB783))</f>
        <v>#VALUE!</v>
      </c>
      <c r="AZ783" s="60" t="e">
        <f t="shared" si="130"/>
        <v>#VALUE!</v>
      </c>
      <c r="BA783" s="5" t="e">
        <f>IF(((2015-LEFT(AD783,4))*12+12-MID(AD783,5,2)+1)/(Z783*12+AB783)&gt;1,0, AF783*(1-VLOOKUP(X783,折旧码!B:D,3,FALSE))*(12/(Z783*12+AB783)))</f>
        <v>#VALUE!</v>
      </c>
      <c r="BB783" s="2" t="e">
        <f t="shared" si="131"/>
        <v>#VALUE!</v>
      </c>
      <c r="BC783" s="2">
        <f t="shared" si="132"/>
        <v>0</v>
      </c>
      <c r="BD783" s="2" t="e">
        <f t="shared" si="133"/>
        <v>#VALUE!</v>
      </c>
      <c r="BE783" s="4" t="e">
        <f t="shared" si="134"/>
        <v>#VALUE!</v>
      </c>
      <c r="BF783" s="56" t="e">
        <f t="shared" si="135"/>
        <v>#VALUE!</v>
      </c>
      <c r="BG783" s="56" t="e">
        <f>IF(BE783="否",0,AF783*(1-VLOOKUP(X783,折旧码!B:D,3,FALSE))/BC783)</f>
        <v>#VALUE!</v>
      </c>
      <c r="BH783" s="56" t="e">
        <f t="shared" si="136"/>
        <v>#VALUE!</v>
      </c>
      <c r="BI783" s="4" t="e">
        <f>IF(OR(BE783="否",BC783&lt;=BD783),ROUND(AF783-ABS(AG783)-ABS(AI783)-AF783*VLOOKUP(X783,折旧码!B:D,3,FALSE),2)=0,ROUND(AF783-ABS(AG783)-ABS(AI783)-AF783*VLOOKUP(X783,折旧码!B:D,3,FALSE),2)&lt;&gt;0)</f>
        <v>#VALUE!</v>
      </c>
      <c r="BJ783" s="4" t="e">
        <f>ROUND(AF783-ABS(AG783)-ABS(AI783)-AF783*VLOOKUP(X783,折旧码!B:D,3,FALSE),2)</f>
        <v>#N/A</v>
      </c>
    </row>
    <row r="784" spans="1:62" ht="17.25" x14ac:dyDescent="0.35">
      <c r="A784" s="3"/>
      <c r="B784" s="3"/>
      <c r="C784" s="3"/>
      <c r="D784" s="3"/>
      <c r="E784" s="3"/>
      <c r="F784" s="3"/>
      <c r="G784" s="3"/>
      <c r="H784" s="3"/>
      <c r="I784" s="12"/>
      <c r="J784" s="12"/>
      <c r="K784" s="12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12"/>
      <c r="AE784" s="12"/>
      <c r="AF784" s="3"/>
      <c r="AG784" s="3"/>
      <c r="AH784" s="3"/>
      <c r="AI784" s="3"/>
      <c r="AJ784" s="3"/>
      <c r="AK784" s="3"/>
      <c r="AL784" s="3"/>
      <c r="AM784" s="3"/>
      <c r="AN784" s="4" t="b">
        <f>COUNTIF(资产分类!B:B,以前年度!A784)=1</f>
        <v>0</v>
      </c>
      <c r="AO784" s="4" t="b">
        <f>COUNTIF(单位编码!C:C,H784)=1</f>
        <v>0</v>
      </c>
      <c r="AP784" s="4" t="e">
        <f t="shared" si="127"/>
        <v>#VALUE!</v>
      </c>
      <c r="AQ784" s="4" t="b">
        <f>COUNTIF(业务范围!B:B,以前年度!L784)=1</f>
        <v>0</v>
      </c>
      <c r="AR784" s="4" t="b">
        <f>COUNTIF(成本中心!B:B,以前年度!M784)=1</f>
        <v>0</v>
      </c>
      <c r="AS784" s="4" t="b">
        <f>COUNTIF(成本中心!B:B,以前年度!N784)=1</f>
        <v>0</v>
      </c>
      <c r="AT784" s="4" t="b">
        <f>COUNTIF(资产状态!B:B,Q784)=1</f>
        <v>0</v>
      </c>
      <c r="AU784" s="4" t="b">
        <f>COUNTIF(资产增加、减少方式!B:C,以前年度!R784)=1</f>
        <v>0</v>
      </c>
      <c r="AV784" s="4" t="b">
        <f t="shared" si="128"/>
        <v>1</v>
      </c>
      <c r="AW784" s="4" t="b">
        <f>COUNTIF(折旧码!B:B,以前年度!X784)=1</f>
        <v>0</v>
      </c>
      <c r="AX784" s="5" t="b">
        <f t="shared" si="129"/>
        <v>0</v>
      </c>
      <c r="AY784" s="59" t="e">
        <f>IF(((2015-LEFT(AD784,4))*12+12-MID(AD784,5,2)+1)/(Z784*12+AB784)&gt;1,AF784*(1-VLOOKUP(X784,折旧码!B:D,3,FALSE)),AF784*(1-VLOOKUP(X784,折旧码!B:D,3,FALSE))*((2015-LEFT(AD784,4))*12+12-MID(AD784,5,2)+1)/(Z784*12+AB784))</f>
        <v>#VALUE!</v>
      </c>
      <c r="AZ784" s="60" t="e">
        <f t="shared" si="130"/>
        <v>#VALUE!</v>
      </c>
      <c r="BA784" s="5" t="e">
        <f>IF(((2015-LEFT(AD784,4))*12+12-MID(AD784,5,2)+1)/(Z784*12+AB784)&gt;1,0, AF784*(1-VLOOKUP(X784,折旧码!B:D,3,FALSE))*(12/(Z784*12+AB784)))</f>
        <v>#VALUE!</v>
      </c>
      <c r="BB784" s="2" t="e">
        <f t="shared" si="131"/>
        <v>#VALUE!</v>
      </c>
      <c r="BC784" s="2">
        <f t="shared" si="132"/>
        <v>0</v>
      </c>
      <c r="BD784" s="2" t="e">
        <f t="shared" si="133"/>
        <v>#VALUE!</v>
      </c>
      <c r="BE784" s="4" t="e">
        <f t="shared" si="134"/>
        <v>#VALUE!</v>
      </c>
      <c r="BF784" s="56" t="e">
        <f t="shared" si="135"/>
        <v>#VALUE!</v>
      </c>
      <c r="BG784" s="56" t="e">
        <f>IF(BE784="否",0,AF784*(1-VLOOKUP(X784,折旧码!B:D,3,FALSE))/BC784)</f>
        <v>#VALUE!</v>
      </c>
      <c r="BH784" s="56" t="e">
        <f t="shared" si="136"/>
        <v>#VALUE!</v>
      </c>
      <c r="BI784" s="4" t="e">
        <f>IF(OR(BE784="否",BC784&lt;=BD784),ROUND(AF784-ABS(AG784)-ABS(AI784)-AF784*VLOOKUP(X784,折旧码!B:D,3,FALSE),2)=0,ROUND(AF784-ABS(AG784)-ABS(AI784)-AF784*VLOOKUP(X784,折旧码!B:D,3,FALSE),2)&lt;&gt;0)</f>
        <v>#VALUE!</v>
      </c>
      <c r="BJ784" s="4" t="e">
        <f>ROUND(AF784-ABS(AG784)-ABS(AI784)-AF784*VLOOKUP(X784,折旧码!B:D,3,FALSE),2)</f>
        <v>#N/A</v>
      </c>
    </row>
    <row r="785" spans="1:62" ht="17.25" x14ac:dyDescent="0.35">
      <c r="A785" s="3"/>
      <c r="B785" s="3"/>
      <c r="C785" s="3"/>
      <c r="D785" s="3"/>
      <c r="E785" s="3"/>
      <c r="F785" s="3"/>
      <c r="G785" s="3"/>
      <c r="H785" s="3"/>
      <c r="I785" s="12"/>
      <c r="J785" s="12"/>
      <c r="K785" s="12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12"/>
      <c r="AE785" s="12"/>
      <c r="AF785" s="3"/>
      <c r="AG785" s="3"/>
      <c r="AH785" s="3"/>
      <c r="AI785" s="3"/>
      <c r="AJ785" s="3"/>
      <c r="AK785" s="3"/>
      <c r="AL785" s="3"/>
      <c r="AM785" s="3"/>
      <c r="AN785" s="4" t="b">
        <f>COUNTIF(资产分类!B:B,以前年度!A785)=1</f>
        <v>0</v>
      </c>
      <c r="AO785" s="4" t="b">
        <f>COUNTIF(单位编码!C:C,H785)=1</f>
        <v>0</v>
      </c>
      <c r="AP785" s="4" t="e">
        <f t="shared" si="127"/>
        <v>#VALUE!</v>
      </c>
      <c r="AQ785" s="4" t="b">
        <f>COUNTIF(业务范围!B:B,以前年度!L785)=1</f>
        <v>0</v>
      </c>
      <c r="AR785" s="4" t="b">
        <f>COUNTIF(成本中心!B:B,以前年度!M785)=1</f>
        <v>0</v>
      </c>
      <c r="AS785" s="4" t="b">
        <f>COUNTIF(成本中心!B:B,以前年度!N785)=1</f>
        <v>0</v>
      </c>
      <c r="AT785" s="4" t="b">
        <f>COUNTIF(资产状态!B:B,Q785)=1</f>
        <v>0</v>
      </c>
      <c r="AU785" s="4" t="b">
        <f>COUNTIF(资产增加、减少方式!B:C,以前年度!R785)=1</f>
        <v>0</v>
      </c>
      <c r="AV785" s="4" t="b">
        <f t="shared" si="128"/>
        <v>1</v>
      </c>
      <c r="AW785" s="4" t="b">
        <f>COUNTIF(折旧码!B:B,以前年度!X785)=1</f>
        <v>0</v>
      </c>
      <c r="AX785" s="5" t="b">
        <f t="shared" si="129"/>
        <v>0</v>
      </c>
      <c r="AY785" s="59" t="e">
        <f>IF(((2015-LEFT(AD785,4))*12+12-MID(AD785,5,2)+1)/(Z785*12+AB785)&gt;1,AF785*(1-VLOOKUP(X785,折旧码!B:D,3,FALSE)),AF785*(1-VLOOKUP(X785,折旧码!B:D,3,FALSE))*((2015-LEFT(AD785,4))*12+12-MID(AD785,5,2)+1)/(Z785*12+AB785))</f>
        <v>#VALUE!</v>
      </c>
      <c r="AZ785" s="60" t="e">
        <f t="shared" si="130"/>
        <v>#VALUE!</v>
      </c>
      <c r="BA785" s="5" t="e">
        <f>IF(((2015-LEFT(AD785,4))*12+12-MID(AD785,5,2)+1)/(Z785*12+AB785)&gt;1,0, AF785*(1-VLOOKUP(X785,折旧码!B:D,3,FALSE))*(12/(Z785*12+AB785)))</f>
        <v>#VALUE!</v>
      </c>
      <c r="BB785" s="2" t="e">
        <f t="shared" si="131"/>
        <v>#VALUE!</v>
      </c>
      <c r="BC785" s="2">
        <f t="shared" si="132"/>
        <v>0</v>
      </c>
      <c r="BD785" s="2" t="e">
        <f t="shared" si="133"/>
        <v>#VALUE!</v>
      </c>
      <c r="BE785" s="4" t="e">
        <f t="shared" si="134"/>
        <v>#VALUE!</v>
      </c>
      <c r="BF785" s="56" t="e">
        <f t="shared" si="135"/>
        <v>#VALUE!</v>
      </c>
      <c r="BG785" s="56" t="e">
        <f>IF(BE785="否",0,AF785*(1-VLOOKUP(X785,折旧码!B:D,3,FALSE))/BC785)</f>
        <v>#VALUE!</v>
      </c>
      <c r="BH785" s="56" t="e">
        <f t="shared" si="136"/>
        <v>#VALUE!</v>
      </c>
      <c r="BI785" s="4" t="e">
        <f>IF(OR(BE785="否",BC785&lt;=BD785),ROUND(AF785-ABS(AG785)-ABS(AI785)-AF785*VLOOKUP(X785,折旧码!B:D,3,FALSE),2)=0,ROUND(AF785-ABS(AG785)-ABS(AI785)-AF785*VLOOKUP(X785,折旧码!B:D,3,FALSE),2)&lt;&gt;0)</f>
        <v>#VALUE!</v>
      </c>
      <c r="BJ785" s="4" t="e">
        <f>ROUND(AF785-ABS(AG785)-ABS(AI785)-AF785*VLOOKUP(X785,折旧码!B:D,3,FALSE),2)</f>
        <v>#N/A</v>
      </c>
    </row>
    <row r="786" spans="1:62" ht="17.25" x14ac:dyDescent="0.35">
      <c r="A786" s="3"/>
      <c r="B786" s="3"/>
      <c r="C786" s="3"/>
      <c r="D786" s="3"/>
      <c r="E786" s="3"/>
      <c r="F786" s="3"/>
      <c r="G786" s="3"/>
      <c r="H786" s="3"/>
      <c r="I786" s="12"/>
      <c r="J786" s="12"/>
      <c r="K786" s="12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12"/>
      <c r="AE786" s="12"/>
      <c r="AF786" s="3"/>
      <c r="AG786" s="3"/>
      <c r="AH786" s="3"/>
      <c r="AI786" s="3"/>
      <c r="AJ786" s="3"/>
      <c r="AK786" s="3"/>
      <c r="AL786" s="3"/>
      <c r="AM786" s="3"/>
      <c r="AN786" s="4" t="b">
        <f>COUNTIF(资产分类!B:B,以前年度!A786)=1</f>
        <v>0</v>
      </c>
      <c r="AO786" s="4" t="b">
        <f>COUNTIF(单位编码!C:C,H786)=1</f>
        <v>0</v>
      </c>
      <c r="AP786" s="4" t="e">
        <f t="shared" si="127"/>
        <v>#VALUE!</v>
      </c>
      <c r="AQ786" s="4" t="b">
        <f>COUNTIF(业务范围!B:B,以前年度!L786)=1</f>
        <v>0</v>
      </c>
      <c r="AR786" s="4" t="b">
        <f>COUNTIF(成本中心!B:B,以前年度!M786)=1</f>
        <v>0</v>
      </c>
      <c r="AS786" s="4" t="b">
        <f>COUNTIF(成本中心!B:B,以前年度!N786)=1</f>
        <v>0</v>
      </c>
      <c r="AT786" s="4" t="b">
        <f>COUNTIF(资产状态!B:B,Q786)=1</f>
        <v>0</v>
      </c>
      <c r="AU786" s="4" t="b">
        <f>COUNTIF(资产增加、减少方式!B:C,以前年度!R786)=1</f>
        <v>0</v>
      </c>
      <c r="AV786" s="4" t="b">
        <f t="shared" si="128"/>
        <v>1</v>
      </c>
      <c r="AW786" s="4" t="b">
        <f>COUNTIF(折旧码!B:B,以前年度!X786)=1</f>
        <v>0</v>
      </c>
      <c r="AX786" s="5" t="b">
        <f t="shared" si="129"/>
        <v>0</v>
      </c>
      <c r="AY786" s="59" t="e">
        <f>IF(((2015-LEFT(AD786,4))*12+12-MID(AD786,5,2)+1)/(Z786*12+AB786)&gt;1,AF786*(1-VLOOKUP(X786,折旧码!B:D,3,FALSE)),AF786*(1-VLOOKUP(X786,折旧码!B:D,3,FALSE))*((2015-LEFT(AD786,4))*12+12-MID(AD786,5,2)+1)/(Z786*12+AB786))</f>
        <v>#VALUE!</v>
      </c>
      <c r="AZ786" s="60" t="e">
        <f t="shared" si="130"/>
        <v>#VALUE!</v>
      </c>
      <c r="BA786" s="5" t="e">
        <f>IF(((2015-LEFT(AD786,4))*12+12-MID(AD786,5,2)+1)/(Z786*12+AB786)&gt;1,0, AF786*(1-VLOOKUP(X786,折旧码!B:D,3,FALSE))*(12/(Z786*12+AB786)))</f>
        <v>#VALUE!</v>
      </c>
      <c r="BB786" s="2" t="e">
        <f t="shared" si="131"/>
        <v>#VALUE!</v>
      </c>
      <c r="BC786" s="2">
        <f t="shared" si="132"/>
        <v>0</v>
      </c>
      <c r="BD786" s="2" t="e">
        <f t="shared" si="133"/>
        <v>#VALUE!</v>
      </c>
      <c r="BE786" s="4" t="e">
        <f t="shared" si="134"/>
        <v>#VALUE!</v>
      </c>
      <c r="BF786" s="56" t="e">
        <f t="shared" si="135"/>
        <v>#VALUE!</v>
      </c>
      <c r="BG786" s="56" t="e">
        <f>IF(BE786="否",0,AF786*(1-VLOOKUP(X786,折旧码!B:D,3,FALSE))/BC786)</f>
        <v>#VALUE!</v>
      </c>
      <c r="BH786" s="56" t="e">
        <f t="shared" si="136"/>
        <v>#VALUE!</v>
      </c>
      <c r="BI786" s="4" t="e">
        <f>IF(OR(BE786="否",BC786&lt;=BD786),ROUND(AF786-ABS(AG786)-ABS(AI786)-AF786*VLOOKUP(X786,折旧码!B:D,3,FALSE),2)=0,ROUND(AF786-ABS(AG786)-ABS(AI786)-AF786*VLOOKUP(X786,折旧码!B:D,3,FALSE),2)&lt;&gt;0)</f>
        <v>#VALUE!</v>
      </c>
      <c r="BJ786" s="4" t="e">
        <f>ROUND(AF786-ABS(AG786)-ABS(AI786)-AF786*VLOOKUP(X786,折旧码!B:D,3,FALSE),2)</f>
        <v>#N/A</v>
      </c>
    </row>
    <row r="787" spans="1:62" ht="17.25" x14ac:dyDescent="0.35">
      <c r="A787" s="3"/>
      <c r="B787" s="3"/>
      <c r="C787" s="3"/>
      <c r="D787" s="3"/>
      <c r="E787" s="3"/>
      <c r="F787" s="3"/>
      <c r="G787" s="3"/>
      <c r="H787" s="3"/>
      <c r="I787" s="12"/>
      <c r="J787" s="12"/>
      <c r="K787" s="12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12"/>
      <c r="AE787" s="12"/>
      <c r="AF787" s="3"/>
      <c r="AG787" s="3"/>
      <c r="AH787" s="3"/>
      <c r="AI787" s="3"/>
      <c r="AJ787" s="3"/>
      <c r="AK787" s="3"/>
      <c r="AL787" s="3"/>
      <c r="AM787" s="3"/>
      <c r="AN787" s="4" t="b">
        <f>COUNTIF(资产分类!B:B,以前年度!A787)=1</f>
        <v>0</v>
      </c>
      <c r="AO787" s="4" t="b">
        <f>COUNTIF(单位编码!C:C,H787)=1</f>
        <v>0</v>
      </c>
      <c r="AP787" s="4" t="e">
        <f t="shared" si="127"/>
        <v>#VALUE!</v>
      </c>
      <c r="AQ787" s="4" t="b">
        <f>COUNTIF(业务范围!B:B,以前年度!L787)=1</f>
        <v>0</v>
      </c>
      <c r="AR787" s="4" t="b">
        <f>COUNTIF(成本中心!B:B,以前年度!M787)=1</f>
        <v>0</v>
      </c>
      <c r="AS787" s="4" t="b">
        <f>COUNTIF(成本中心!B:B,以前年度!N787)=1</f>
        <v>0</v>
      </c>
      <c r="AT787" s="4" t="b">
        <f>COUNTIF(资产状态!B:B,Q787)=1</f>
        <v>0</v>
      </c>
      <c r="AU787" s="4" t="b">
        <f>COUNTIF(资产增加、减少方式!B:C,以前年度!R787)=1</f>
        <v>0</v>
      </c>
      <c r="AV787" s="4" t="b">
        <f t="shared" si="128"/>
        <v>1</v>
      </c>
      <c r="AW787" s="4" t="b">
        <f>COUNTIF(折旧码!B:B,以前年度!X787)=1</f>
        <v>0</v>
      </c>
      <c r="AX787" s="5" t="b">
        <f t="shared" si="129"/>
        <v>0</v>
      </c>
      <c r="AY787" s="59" t="e">
        <f>IF(((2015-LEFT(AD787,4))*12+12-MID(AD787,5,2)+1)/(Z787*12+AB787)&gt;1,AF787*(1-VLOOKUP(X787,折旧码!B:D,3,FALSE)),AF787*(1-VLOOKUP(X787,折旧码!B:D,3,FALSE))*((2015-LEFT(AD787,4))*12+12-MID(AD787,5,2)+1)/(Z787*12+AB787))</f>
        <v>#VALUE!</v>
      </c>
      <c r="AZ787" s="60" t="e">
        <f t="shared" si="130"/>
        <v>#VALUE!</v>
      </c>
      <c r="BA787" s="5" t="e">
        <f>IF(((2015-LEFT(AD787,4))*12+12-MID(AD787,5,2)+1)/(Z787*12+AB787)&gt;1,0, AF787*(1-VLOOKUP(X787,折旧码!B:D,3,FALSE))*(12/(Z787*12+AB787)))</f>
        <v>#VALUE!</v>
      </c>
      <c r="BB787" s="2" t="e">
        <f t="shared" si="131"/>
        <v>#VALUE!</v>
      </c>
      <c r="BC787" s="2">
        <f t="shared" si="132"/>
        <v>0</v>
      </c>
      <c r="BD787" s="2" t="e">
        <f t="shared" si="133"/>
        <v>#VALUE!</v>
      </c>
      <c r="BE787" s="4" t="e">
        <f t="shared" si="134"/>
        <v>#VALUE!</v>
      </c>
      <c r="BF787" s="56" t="e">
        <f t="shared" si="135"/>
        <v>#VALUE!</v>
      </c>
      <c r="BG787" s="56" t="e">
        <f>IF(BE787="否",0,AF787*(1-VLOOKUP(X787,折旧码!B:D,3,FALSE))/BC787)</f>
        <v>#VALUE!</v>
      </c>
      <c r="BH787" s="56" t="e">
        <f t="shared" si="136"/>
        <v>#VALUE!</v>
      </c>
      <c r="BI787" s="4" t="e">
        <f>IF(OR(BE787="否",BC787&lt;=BD787),ROUND(AF787-ABS(AG787)-ABS(AI787)-AF787*VLOOKUP(X787,折旧码!B:D,3,FALSE),2)=0,ROUND(AF787-ABS(AG787)-ABS(AI787)-AF787*VLOOKUP(X787,折旧码!B:D,3,FALSE),2)&lt;&gt;0)</f>
        <v>#VALUE!</v>
      </c>
      <c r="BJ787" s="4" t="e">
        <f>ROUND(AF787-ABS(AG787)-ABS(AI787)-AF787*VLOOKUP(X787,折旧码!B:D,3,FALSE),2)</f>
        <v>#N/A</v>
      </c>
    </row>
    <row r="788" spans="1:62" ht="17.25" x14ac:dyDescent="0.35">
      <c r="A788" s="3"/>
      <c r="B788" s="3"/>
      <c r="C788" s="3"/>
      <c r="D788" s="3"/>
      <c r="E788" s="3"/>
      <c r="F788" s="3"/>
      <c r="G788" s="3"/>
      <c r="H788" s="3"/>
      <c r="I788" s="12"/>
      <c r="J788" s="12"/>
      <c r="K788" s="12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12"/>
      <c r="AE788" s="12"/>
      <c r="AF788" s="3"/>
      <c r="AG788" s="3"/>
      <c r="AH788" s="3"/>
      <c r="AI788" s="3"/>
      <c r="AJ788" s="3"/>
      <c r="AK788" s="3"/>
      <c r="AL788" s="3"/>
      <c r="AM788" s="3"/>
      <c r="AN788" s="4" t="b">
        <f>COUNTIF(资产分类!B:B,以前年度!A788)=1</f>
        <v>0</v>
      </c>
      <c r="AO788" s="4" t="b">
        <f>COUNTIF(单位编码!C:C,H788)=1</f>
        <v>0</v>
      </c>
      <c r="AP788" s="4" t="e">
        <f t="shared" si="127"/>
        <v>#VALUE!</v>
      </c>
      <c r="AQ788" s="4" t="b">
        <f>COUNTIF(业务范围!B:B,以前年度!L788)=1</f>
        <v>0</v>
      </c>
      <c r="AR788" s="4" t="b">
        <f>COUNTIF(成本中心!B:B,以前年度!M788)=1</f>
        <v>0</v>
      </c>
      <c r="AS788" s="4" t="b">
        <f>COUNTIF(成本中心!B:B,以前年度!N788)=1</f>
        <v>0</v>
      </c>
      <c r="AT788" s="4" t="b">
        <f>COUNTIF(资产状态!B:B,Q788)=1</f>
        <v>0</v>
      </c>
      <c r="AU788" s="4" t="b">
        <f>COUNTIF(资产增加、减少方式!B:C,以前年度!R788)=1</f>
        <v>0</v>
      </c>
      <c r="AV788" s="4" t="b">
        <f t="shared" si="128"/>
        <v>1</v>
      </c>
      <c r="AW788" s="4" t="b">
        <f>COUNTIF(折旧码!B:B,以前年度!X788)=1</f>
        <v>0</v>
      </c>
      <c r="AX788" s="5" t="b">
        <f t="shared" si="129"/>
        <v>0</v>
      </c>
      <c r="AY788" s="59" t="e">
        <f>IF(((2015-LEFT(AD788,4))*12+12-MID(AD788,5,2)+1)/(Z788*12+AB788)&gt;1,AF788*(1-VLOOKUP(X788,折旧码!B:D,3,FALSE)),AF788*(1-VLOOKUP(X788,折旧码!B:D,3,FALSE))*((2015-LEFT(AD788,4))*12+12-MID(AD788,5,2)+1)/(Z788*12+AB788))</f>
        <v>#VALUE!</v>
      </c>
      <c r="AZ788" s="60" t="e">
        <f t="shared" si="130"/>
        <v>#VALUE!</v>
      </c>
      <c r="BA788" s="5" t="e">
        <f>IF(((2015-LEFT(AD788,4))*12+12-MID(AD788,5,2)+1)/(Z788*12+AB788)&gt;1,0, AF788*(1-VLOOKUP(X788,折旧码!B:D,3,FALSE))*(12/(Z788*12+AB788)))</f>
        <v>#VALUE!</v>
      </c>
      <c r="BB788" s="2" t="e">
        <f t="shared" si="131"/>
        <v>#VALUE!</v>
      </c>
      <c r="BC788" s="2">
        <f t="shared" si="132"/>
        <v>0</v>
      </c>
      <c r="BD788" s="2" t="e">
        <f t="shared" si="133"/>
        <v>#VALUE!</v>
      </c>
      <c r="BE788" s="4" t="e">
        <f t="shared" si="134"/>
        <v>#VALUE!</v>
      </c>
      <c r="BF788" s="56" t="e">
        <f t="shared" si="135"/>
        <v>#VALUE!</v>
      </c>
      <c r="BG788" s="56" t="e">
        <f>IF(BE788="否",0,AF788*(1-VLOOKUP(X788,折旧码!B:D,3,FALSE))/BC788)</f>
        <v>#VALUE!</v>
      </c>
      <c r="BH788" s="56" t="e">
        <f t="shared" si="136"/>
        <v>#VALUE!</v>
      </c>
      <c r="BI788" s="4" t="e">
        <f>IF(OR(BE788="否",BC788&lt;=BD788),ROUND(AF788-ABS(AG788)-ABS(AI788)-AF788*VLOOKUP(X788,折旧码!B:D,3,FALSE),2)=0,ROUND(AF788-ABS(AG788)-ABS(AI788)-AF788*VLOOKUP(X788,折旧码!B:D,3,FALSE),2)&lt;&gt;0)</f>
        <v>#VALUE!</v>
      </c>
      <c r="BJ788" s="4" t="e">
        <f>ROUND(AF788-ABS(AG788)-ABS(AI788)-AF788*VLOOKUP(X788,折旧码!B:D,3,FALSE),2)</f>
        <v>#N/A</v>
      </c>
    </row>
    <row r="789" spans="1:62" ht="17.25" x14ac:dyDescent="0.35">
      <c r="A789" s="3"/>
      <c r="B789" s="3"/>
      <c r="C789" s="3"/>
      <c r="D789" s="3"/>
      <c r="E789" s="3"/>
      <c r="F789" s="3"/>
      <c r="G789" s="3"/>
      <c r="H789" s="3"/>
      <c r="I789" s="12"/>
      <c r="J789" s="12"/>
      <c r="K789" s="12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12"/>
      <c r="AE789" s="12"/>
      <c r="AF789" s="3"/>
      <c r="AG789" s="3"/>
      <c r="AH789" s="3"/>
      <c r="AI789" s="3"/>
      <c r="AJ789" s="3"/>
      <c r="AK789" s="3"/>
      <c r="AL789" s="3"/>
      <c r="AM789" s="3"/>
      <c r="AN789" s="4" t="b">
        <f>COUNTIF(资产分类!B:B,以前年度!A789)=1</f>
        <v>0</v>
      </c>
      <c r="AO789" s="4" t="b">
        <f>COUNTIF(单位编码!C:C,H789)=1</f>
        <v>0</v>
      </c>
      <c r="AP789" s="4" t="e">
        <f t="shared" si="127"/>
        <v>#VALUE!</v>
      </c>
      <c r="AQ789" s="4" t="b">
        <f>COUNTIF(业务范围!B:B,以前年度!L789)=1</f>
        <v>0</v>
      </c>
      <c r="AR789" s="4" t="b">
        <f>COUNTIF(成本中心!B:B,以前年度!M789)=1</f>
        <v>0</v>
      </c>
      <c r="AS789" s="4" t="b">
        <f>COUNTIF(成本中心!B:B,以前年度!N789)=1</f>
        <v>0</v>
      </c>
      <c r="AT789" s="4" t="b">
        <f>COUNTIF(资产状态!B:B,Q789)=1</f>
        <v>0</v>
      </c>
      <c r="AU789" s="4" t="b">
        <f>COUNTIF(资产增加、减少方式!B:C,以前年度!R789)=1</f>
        <v>0</v>
      </c>
      <c r="AV789" s="4" t="b">
        <f t="shared" si="128"/>
        <v>1</v>
      </c>
      <c r="AW789" s="4" t="b">
        <f>COUNTIF(折旧码!B:B,以前年度!X789)=1</f>
        <v>0</v>
      </c>
      <c r="AX789" s="5" t="b">
        <f t="shared" si="129"/>
        <v>0</v>
      </c>
      <c r="AY789" s="59" t="e">
        <f>IF(((2015-LEFT(AD789,4))*12+12-MID(AD789,5,2)+1)/(Z789*12+AB789)&gt;1,AF789*(1-VLOOKUP(X789,折旧码!B:D,3,FALSE)),AF789*(1-VLOOKUP(X789,折旧码!B:D,3,FALSE))*((2015-LEFT(AD789,4))*12+12-MID(AD789,5,2)+1)/(Z789*12+AB789))</f>
        <v>#VALUE!</v>
      </c>
      <c r="AZ789" s="60" t="e">
        <f t="shared" si="130"/>
        <v>#VALUE!</v>
      </c>
      <c r="BA789" s="5" t="e">
        <f>IF(((2015-LEFT(AD789,4))*12+12-MID(AD789,5,2)+1)/(Z789*12+AB789)&gt;1,0, AF789*(1-VLOOKUP(X789,折旧码!B:D,3,FALSE))*(12/(Z789*12+AB789)))</f>
        <v>#VALUE!</v>
      </c>
      <c r="BB789" s="2" t="e">
        <f t="shared" si="131"/>
        <v>#VALUE!</v>
      </c>
      <c r="BC789" s="2">
        <f t="shared" si="132"/>
        <v>0</v>
      </c>
      <c r="BD789" s="2" t="e">
        <f t="shared" si="133"/>
        <v>#VALUE!</v>
      </c>
      <c r="BE789" s="4" t="e">
        <f t="shared" si="134"/>
        <v>#VALUE!</v>
      </c>
      <c r="BF789" s="56" t="e">
        <f t="shared" si="135"/>
        <v>#VALUE!</v>
      </c>
      <c r="BG789" s="56" t="e">
        <f>IF(BE789="否",0,AF789*(1-VLOOKUP(X789,折旧码!B:D,3,FALSE))/BC789)</f>
        <v>#VALUE!</v>
      </c>
      <c r="BH789" s="56" t="e">
        <f t="shared" si="136"/>
        <v>#VALUE!</v>
      </c>
      <c r="BI789" s="4" t="e">
        <f>IF(OR(BE789="否",BC789&lt;=BD789),ROUND(AF789-ABS(AG789)-ABS(AI789)-AF789*VLOOKUP(X789,折旧码!B:D,3,FALSE),2)=0,ROUND(AF789-ABS(AG789)-ABS(AI789)-AF789*VLOOKUP(X789,折旧码!B:D,3,FALSE),2)&lt;&gt;0)</f>
        <v>#VALUE!</v>
      </c>
      <c r="BJ789" s="4" t="e">
        <f>ROUND(AF789-ABS(AG789)-ABS(AI789)-AF789*VLOOKUP(X789,折旧码!B:D,3,FALSE),2)</f>
        <v>#N/A</v>
      </c>
    </row>
    <row r="790" spans="1:62" ht="17.25" x14ac:dyDescent="0.35">
      <c r="A790" s="3"/>
      <c r="B790" s="3"/>
      <c r="C790" s="3"/>
      <c r="D790" s="3"/>
      <c r="E790" s="3"/>
      <c r="F790" s="3"/>
      <c r="G790" s="3"/>
      <c r="H790" s="3"/>
      <c r="I790" s="12"/>
      <c r="J790" s="12"/>
      <c r="K790" s="12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12"/>
      <c r="AE790" s="12"/>
      <c r="AF790" s="3"/>
      <c r="AG790" s="3"/>
      <c r="AH790" s="3"/>
      <c r="AI790" s="3"/>
      <c r="AJ790" s="3"/>
      <c r="AK790" s="3"/>
      <c r="AL790" s="3"/>
      <c r="AM790" s="3"/>
      <c r="AN790" s="4" t="b">
        <f>COUNTIF(资产分类!B:B,以前年度!A790)=1</f>
        <v>0</v>
      </c>
      <c r="AO790" s="4" t="b">
        <f>COUNTIF(单位编码!C:C,H790)=1</f>
        <v>0</v>
      </c>
      <c r="AP790" s="4" t="e">
        <f t="shared" si="127"/>
        <v>#VALUE!</v>
      </c>
      <c r="AQ790" s="4" t="b">
        <f>COUNTIF(业务范围!B:B,以前年度!L790)=1</f>
        <v>0</v>
      </c>
      <c r="AR790" s="4" t="b">
        <f>COUNTIF(成本中心!B:B,以前年度!M790)=1</f>
        <v>0</v>
      </c>
      <c r="AS790" s="4" t="b">
        <f>COUNTIF(成本中心!B:B,以前年度!N790)=1</f>
        <v>0</v>
      </c>
      <c r="AT790" s="4" t="b">
        <f>COUNTIF(资产状态!B:B,Q790)=1</f>
        <v>0</v>
      </c>
      <c r="AU790" s="4" t="b">
        <f>COUNTIF(资产增加、减少方式!B:C,以前年度!R790)=1</f>
        <v>0</v>
      </c>
      <c r="AV790" s="4" t="b">
        <f t="shared" si="128"/>
        <v>1</v>
      </c>
      <c r="AW790" s="4" t="b">
        <f>COUNTIF(折旧码!B:B,以前年度!X790)=1</f>
        <v>0</v>
      </c>
      <c r="AX790" s="5" t="b">
        <f t="shared" si="129"/>
        <v>0</v>
      </c>
      <c r="AY790" s="59" t="e">
        <f>IF(((2015-LEFT(AD790,4))*12+12-MID(AD790,5,2)+1)/(Z790*12+AB790)&gt;1,AF790*(1-VLOOKUP(X790,折旧码!B:D,3,FALSE)),AF790*(1-VLOOKUP(X790,折旧码!B:D,3,FALSE))*((2015-LEFT(AD790,4))*12+12-MID(AD790,5,2)+1)/(Z790*12+AB790))</f>
        <v>#VALUE!</v>
      </c>
      <c r="AZ790" s="60" t="e">
        <f t="shared" si="130"/>
        <v>#VALUE!</v>
      </c>
      <c r="BA790" s="5" t="e">
        <f>IF(((2015-LEFT(AD790,4))*12+12-MID(AD790,5,2)+1)/(Z790*12+AB790)&gt;1,0, AF790*(1-VLOOKUP(X790,折旧码!B:D,3,FALSE))*(12/(Z790*12+AB790)))</f>
        <v>#VALUE!</v>
      </c>
      <c r="BB790" s="2" t="e">
        <f t="shared" si="131"/>
        <v>#VALUE!</v>
      </c>
      <c r="BC790" s="2">
        <f t="shared" si="132"/>
        <v>0</v>
      </c>
      <c r="BD790" s="2" t="e">
        <f t="shared" si="133"/>
        <v>#VALUE!</v>
      </c>
      <c r="BE790" s="4" t="e">
        <f t="shared" si="134"/>
        <v>#VALUE!</v>
      </c>
      <c r="BF790" s="56" t="e">
        <f t="shared" si="135"/>
        <v>#VALUE!</v>
      </c>
      <c r="BG790" s="56" t="e">
        <f>IF(BE790="否",0,AF790*(1-VLOOKUP(X790,折旧码!B:D,3,FALSE))/BC790)</f>
        <v>#VALUE!</v>
      </c>
      <c r="BH790" s="56" t="e">
        <f t="shared" si="136"/>
        <v>#VALUE!</v>
      </c>
      <c r="BI790" s="4" t="e">
        <f>IF(OR(BE790="否",BC790&lt;=BD790),ROUND(AF790-ABS(AG790)-ABS(AI790)-AF790*VLOOKUP(X790,折旧码!B:D,3,FALSE),2)=0,ROUND(AF790-ABS(AG790)-ABS(AI790)-AF790*VLOOKUP(X790,折旧码!B:D,3,FALSE),2)&lt;&gt;0)</f>
        <v>#VALUE!</v>
      </c>
      <c r="BJ790" s="4" t="e">
        <f>ROUND(AF790-ABS(AG790)-ABS(AI790)-AF790*VLOOKUP(X790,折旧码!B:D,3,FALSE),2)</f>
        <v>#N/A</v>
      </c>
    </row>
    <row r="791" spans="1:62" ht="17.25" x14ac:dyDescent="0.35">
      <c r="A791" s="3"/>
      <c r="B791" s="3"/>
      <c r="C791" s="3"/>
      <c r="D791" s="3"/>
      <c r="E791" s="3"/>
      <c r="F791" s="3"/>
      <c r="G791" s="3"/>
      <c r="H791" s="3"/>
      <c r="I791" s="12"/>
      <c r="J791" s="12"/>
      <c r="K791" s="12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12"/>
      <c r="AE791" s="12"/>
      <c r="AF791" s="3"/>
      <c r="AG791" s="3"/>
      <c r="AH791" s="3"/>
      <c r="AI791" s="3"/>
      <c r="AJ791" s="3"/>
      <c r="AK791" s="3"/>
      <c r="AL791" s="3"/>
      <c r="AM791" s="3"/>
      <c r="AN791" s="4" t="b">
        <f>COUNTIF(资产分类!B:B,以前年度!A791)=1</f>
        <v>0</v>
      </c>
      <c r="AO791" s="4" t="b">
        <f>COUNTIF(单位编码!C:C,H791)=1</f>
        <v>0</v>
      </c>
      <c r="AP791" s="4" t="e">
        <f t="shared" si="127"/>
        <v>#VALUE!</v>
      </c>
      <c r="AQ791" s="4" t="b">
        <f>COUNTIF(业务范围!B:B,以前年度!L791)=1</f>
        <v>0</v>
      </c>
      <c r="AR791" s="4" t="b">
        <f>COUNTIF(成本中心!B:B,以前年度!M791)=1</f>
        <v>0</v>
      </c>
      <c r="AS791" s="4" t="b">
        <f>COUNTIF(成本中心!B:B,以前年度!N791)=1</f>
        <v>0</v>
      </c>
      <c r="AT791" s="4" t="b">
        <f>COUNTIF(资产状态!B:B,Q791)=1</f>
        <v>0</v>
      </c>
      <c r="AU791" s="4" t="b">
        <f>COUNTIF(资产增加、减少方式!B:C,以前年度!R791)=1</f>
        <v>0</v>
      </c>
      <c r="AV791" s="4" t="b">
        <f t="shared" si="128"/>
        <v>1</v>
      </c>
      <c r="AW791" s="4" t="b">
        <f>COUNTIF(折旧码!B:B,以前年度!X791)=1</f>
        <v>0</v>
      </c>
      <c r="AX791" s="5" t="b">
        <f t="shared" si="129"/>
        <v>0</v>
      </c>
      <c r="AY791" s="59" t="e">
        <f>IF(((2015-LEFT(AD791,4))*12+12-MID(AD791,5,2)+1)/(Z791*12+AB791)&gt;1,AF791*(1-VLOOKUP(X791,折旧码!B:D,3,FALSE)),AF791*(1-VLOOKUP(X791,折旧码!B:D,3,FALSE))*((2015-LEFT(AD791,4))*12+12-MID(AD791,5,2)+1)/(Z791*12+AB791))</f>
        <v>#VALUE!</v>
      </c>
      <c r="AZ791" s="60" t="e">
        <f t="shared" si="130"/>
        <v>#VALUE!</v>
      </c>
      <c r="BA791" s="5" t="e">
        <f>IF(((2015-LEFT(AD791,4))*12+12-MID(AD791,5,2)+1)/(Z791*12+AB791)&gt;1,0, AF791*(1-VLOOKUP(X791,折旧码!B:D,3,FALSE))*(12/(Z791*12+AB791)))</f>
        <v>#VALUE!</v>
      </c>
      <c r="BB791" s="2" t="e">
        <f t="shared" si="131"/>
        <v>#VALUE!</v>
      </c>
      <c r="BC791" s="2">
        <f t="shared" si="132"/>
        <v>0</v>
      </c>
      <c r="BD791" s="2" t="e">
        <f t="shared" si="133"/>
        <v>#VALUE!</v>
      </c>
      <c r="BE791" s="4" t="e">
        <f t="shared" si="134"/>
        <v>#VALUE!</v>
      </c>
      <c r="BF791" s="56" t="e">
        <f t="shared" si="135"/>
        <v>#VALUE!</v>
      </c>
      <c r="BG791" s="56" t="e">
        <f>IF(BE791="否",0,AF791*(1-VLOOKUP(X791,折旧码!B:D,3,FALSE))/BC791)</f>
        <v>#VALUE!</v>
      </c>
      <c r="BH791" s="56" t="e">
        <f t="shared" si="136"/>
        <v>#VALUE!</v>
      </c>
      <c r="BI791" s="4" t="e">
        <f>IF(OR(BE791="否",BC791&lt;=BD791),ROUND(AF791-ABS(AG791)-ABS(AI791)-AF791*VLOOKUP(X791,折旧码!B:D,3,FALSE),2)=0,ROUND(AF791-ABS(AG791)-ABS(AI791)-AF791*VLOOKUP(X791,折旧码!B:D,3,FALSE),2)&lt;&gt;0)</f>
        <v>#VALUE!</v>
      </c>
      <c r="BJ791" s="4" t="e">
        <f>ROUND(AF791-ABS(AG791)-ABS(AI791)-AF791*VLOOKUP(X791,折旧码!B:D,3,FALSE),2)</f>
        <v>#N/A</v>
      </c>
    </row>
    <row r="792" spans="1:62" ht="17.25" x14ac:dyDescent="0.35">
      <c r="A792" s="3"/>
      <c r="B792" s="3"/>
      <c r="C792" s="3"/>
      <c r="D792" s="3"/>
      <c r="E792" s="3"/>
      <c r="F792" s="3"/>
      <c r="G792" s="3"/>
      <c r="H792" s="3"/>
      <c r="I792" s="12"/>
      <c r="J792" s="12"/>
      <c r="K792" s="12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12"/>
      <c r="AE792" s="12"/>
      <c r="AF792" s="3"/>
      <c r="AG792" s="3"/>
      <c r="AH792" s="3"/>
      <c r="AI792" s="3"/>
      <c r="AJ792" s="3"/>
      <c r="AK792" s="3"/>
      <c r="AL792" s="3"/>
      <c r="AM792" s="3"/>
      <c r="AN792" s="4" t="b">
        <f>COUNTIF(资产分类!B:B,以前年度!A792)=1</f>
        <v>0</v>
      </c>
      <c r="AO792" s="4" t="b">
        <f>COUNTIF(单位编码!C:C,H792)=1</f>
        <v>0</v>
      </c>
      <c r="AP792" s="4" t="e">
        <f t="shared" si="127"/>
        <v>#VALUE!</v>
      </c>
      <c r="AQ792" s="4" t="b">
        <f>COUNTIF(业务范围!B:B,以前年度!L792)=1</f>
        <v>0</v>
      </c>
      <c r="AR792" s="4" t="b">
        <f>COUNTIF(成本中心!B:B,以前年度!M792)=1</f>
        <v>0</v>
      </c>
      <c r="AS792" s="4" t="b">
        <f>COUNTIF(成本中心!B:B,以前年度!N792)=1</f>
        <v>0</v>
      </c>
      <c r="AT792" s="4" t="b">
        <f>COUNTIF(资产状态!B:B,Q792)=1</f>
        <v>0</v>
      </c>
      <c r="AU792" s="4" t="b">
        <f>COUNTIF(资产增加、减少方式!B:C,以前年度!R792)=1</f>
        <v>0</v>
      </c>
      <c r="AV792" s="4" t="b">
        <f t="shared" si="128"/>
        <v>1</v>
      </c>
      <c r="AW792" s="4" t="b">
        <f>COUNTIF(折旧码!B:B,以前年度!X792)=1</f>
        <v>0</v>
      </c>
      <c r="AX792" s="5" t="b">
        <f t="shared" si="129"/>
        <v>0</v>
      </c>
      <c r="AY792" s="59" t="e">
        <f>IF(((2015-LEFT(AD792,4))*12+12-MID(AD792,5,2)+1)/(Z792*12+AB792)&gt;1,AF792*(1-VLOOKUP(X792,折旧码!B:D,3,FALSE)),AF792*(1-VLOOKUP(X792,折旧码!B:D,3,FALSE))*((2015-LEFT(AD792,4))*12+12-MID(AD792,5,2)+1)/(Z792*12+AB792))</f>
        <v>#VALUE!</v>
      </c>
      <c r="AZ792" s="60" t="e">
        <f t="shared" si="130"/>
        <v>#VALUE!</v>
      </c>
      <c r="BA792" s="5" t="e">
        <f>IF(((2015-LEFT(AD792,4))*12+12-MID(AD792,5,2)+1)/(Z792*12+AB792)&gt;1,0, AF792*(1-VLOOKUP(X792,折旧码!B:D,3,FALSE))*(12/(Z792*12+AB792)))</f>
        <v>#VALUE!</v>
      </c>
      <c r="BB792" s="2" t="e">
        <f t="shared" si="131"/>
        <v>#VALUE!</v>
      </c>
      <c r="BC792" s="2">
        <f t="shared" si="132"/>
        <v>0</v>
      </c>
      <c r="BD792" s="2" t="e">
        <f t="shared" si="133"/>
        <v>#VALUE!</v>
      </c>
      <c r="BE792" s="4" t="e">
        <f t="shared" si="134"/>
        <v>#VALUE!</v>
      </c>
      <c r="BF792" s="56" t="e">
        <f t="shared" si="135"/>
        <v>#VALUE!</v>
      </c>
      <c r="BG792" s="56" t="e">
        <f>IF(BE792="否",0,AF792*(1-VLOOKUP(X792,折旧码!B:D,3,FALSE))/BC792)</f>
        <v>#VALUE!</v>
      </c>
      <c r="BH792" s="56" t="e">
        <f t="shared" si="136"/>
        <v>#VALUE!</v>
      </c>
      <c r="BI792" s="4" t="e">
        <f>IF(OR(BE792="否",BC792&lt;=BD792),ROUND(AF792-ABS(AG792)-ABS(AI792)-AF792*VLOOKUP(X792,折旧码!B:D,3,FALSE),2)=0,ROUND(AF792-ABS(AG792)-ABS(AI792)-AF792*VLOOKUP(X792,折旧码!B:D,3,FALSE),2)&lt;&gt;0)</f>
        <v>#VALUE!</v>
      </c>
      <c r="BJ792" s="4" t="e">
        <f>ROUND(AF792-ABS(AG792)-ABS(AI792)-AF792*VLOOKUP(X792,折旧码!B:D,3,FALSE),2)</f>
        <v>#N/A</v>
      </c>
    </row>
    <row r="793" spans="1:62" ht="17.25" x14ac:dyDescent="0.35">
      <c r="A793" s="3"/>
      <c r="B793" s="3"/>
      <c r="C793" s="3"/>
      <c r="D793" s="3"/>
      <c r="E793" s="3"/>
      <c r="F793" s="3"/>
      <c r="G793" s="3"/>
      <c r="H793" s="3"/>
      <c r="I793" s="12"/>
      <c r="J793" s="12"/>
      <c r="K793" s="12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12"/>
      <c r="AE793" s="12"/>
      <c r="AF793" s="3"/>
      <c r="AG793" s="3"/>
      <c r="AH793" s="3"/>
      <c r="AI793" s="3"/>
      <c r="AJ793" s="3"/>
      <c r="AK793" s="3"/>
      <c r="AL793" s="3"/>
      <c r="AM793" s="3"/>
      <c r="AN793" s="4" t="b">
        <f>COUNTIF(资产分类!B:B,以前年度!A793)=1</f>
        <v>0</v>
      </c>
      <c r="AO793" s="4" t="b">
        <f>COUNTIF(单位编码!C:C,H793)=1</f>
        <v>0</v>
      </c>
      <c r="AP793" s="4" t="e">
        <f t="shared" si="127"/>
        <v>#VALUE!</v>
      </c>
      <c r="AQ793" s="4" t="b">
        <f>COUNTIF(业务范围!B:B,以前年度!L793)=1</f>
        <v>0</v>
      </c>
      <c r="AR793" s="4" t="b">
        <f>COUNTIF(成本中心!B:B,以前年度!M793)=1</f>
        <v>0</v>
      </c>
      <c r="AS793" s="4" t="b">
        <f>COUNTIF(成本中心!B:B,以前年度!N793)=1</f>
        <v>0</v>
      </c>
      <c r="AT793" s="4" t="b">
        <f>COUNTIF(资产状态!B:B,Q793)=1</f>
        <v>0</v>
      </c>
      <c r="AU793" s="4" t="b">
        <f>COUNTIF(资产增加、减少方式!B:C,以前年度!R793)=1</f>
        <v>0</v>
      </c>
      <c r="AV793" s="4" t="b">
        <f t="shared" si="128"/>
        <v>1</v>
      </c>
      <c r="AW793" s="4" t="b">
        <f>COUNTIF(折旧码!B:B,以前年度!X793)=1</f>
        <v>0</v>
      </c>
      <c r="AX793" s="5" t="b">
        <f t="shared" si="129"/>
        <v>0</v>
      </c>
      <c r="AY793" s="59" t="e">
        <f>IF(((2015-LEFT(AD793,4))*12+12-MID(AD793,5,2)+1)/(Z793*12+AB793)&gt;1,AF793*(1-VLOOKUP(X793,折旧码!B:D,3,FALSE)),AF793*(1-VLOOKUP(X793,折旧码!B:D,3,FALSE))*((2015-LEFT(AD793,4))*12+12-MID(AD793,5,2)+1)/(Z793*12+AB793))</f>
        <v>#VALUE!</v>
      </c>
      <c r="AZ793" s="60" t="e">
        <f t="shared" si="130"/>
        <v>#VALUE!</v>
      </c>
      <c r="BA793" s="5" t="e">
        <f>IF(((2015-LEFT(AD793,4))*12+12-MID(AD793,5,2)+1)/(Z793*12+AB793)&gt;1,0, AF793*(1-VLOOKUP(X793,折旧码!B:D,3,FALSE))*(12/(Z793*12+AB793)))</f>
        <v>#VALUE!</v>
      </c>
      <c r="BB793" s="2" t="e">
        <f t="shared" si="131"/>
        <v>#VALUE!</v>
      </c>
      <c r="BC793" s="2">
        <f t="shared" si="132"/>
        <v>0</v>
      </c>
      <c r="BD793" s="2" t="e">
        <f t="shared" si="133"/>
        <v>#VALUE!</v>
      </c>
      <c r="BE793" s="4" t="e">
        <f t="shared" si="134"/>
        <v>#VALUE!</v>
      </c>
      <c r="BF793" s="56" t="e">
        <f t="shared" si="135"/>
        <v>#VALUE!</v>
      </c>
      <c r="BG793" s="56" t="e">
        <f>IF(BE793="否",0,AF793*(1-VLOOKUP(X793,折旧码!B:D,3,FALSE))/BC793)</f>
        <v>#VALUE!</v>
      </c>
      <c r="BH793" s="56" t="e">
        <f t="shared" si="136"/>
        <v>#VALUE!</v>
      </c>
      <c r="BI793" s="4" t="e">
        <f>IF(OR(BE793="否",BC793&lt;=BD793),ROUND(AF793-ABS(AG793)-ABS(AI793)-AF793*VLOOKUP(X793,折旧码!B:D,3,FALSE),2)=0,ROUND(AF793-ABS(AG793)-ABS(AI793)-AF793*VLOOKUP(X793,折旧码!B:D,3,FALSE),2)&lt;&gt;0)</f>
        <v>#VALUE!</v>
      </c>
      <c r="BJ793" s="4" t="e">
        <f>ROUND(AF793-ABS(AG793)-ABS(AI793)-AF793*VLOOKUP(X793,折旧码!B:D,3,FALSE),2)</f>
        <v>#N/A</v>
      </c>
    </row>
    <row r="794" spans="1:62" ht="17.25" x14ac:dyDescent="0.35">
      <c r="A794" s="3"/>
      <c r="B794" s="3"/>
      <c r="C794" s="3"/>
      <c r="D794" s="3"/>
      <c r="E794" s="3"/>
      <c r="F794" s="3"/>
      <c r="G794" s="3"/>
      <c r="H794" s="3"/>
      <c r="I794" s="12"/>
      <c r="J794" s="12"/>
      <c r="K794" s="12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12"/>
      <c r="AE794" s="12"/>
      <c r="AF794" s="3"/>
      <c r="AG794" s="3"/>
      <c r="AH794" s="3"/>
      <c r="AI794" s="3"/>
      <c r="AJ794" s="3"/>
      <c r="AK794" s="3"/>
      <c r="AL794" s="3"/>
      <c r="AM794" s="3"/>
      <c r="AN794" s="4" t="b">
        <f>COUNTIF(资产分类!B:B,以前年度!A794)=1</f>
        <v>0</v>
      </c>
      <c r="AO794" s="4" t="b">
        <f>COUNTIF(单位编码!C:C,H794)=1</f>
        <v>0</v>
      </c>
      <c r="AP794" s="4" t="e">
        <f t="shared" ref="AP794:AP806" si="137">LEFT(J794,4)*1&lt;2016</f>
        <v>#VALUE!</v>
      </c>
      <c r="AQ794" s="4" t="b">
        <f>COUNTIF(业务范围!B:B,以前年度!L794)=1</f>
        <v>0</v>
      </c>
      <c r="AR794" s="4" t="b">
        <f>COUNTIF(成本中心!B:B,以前年度!M794)=1</f>
        <v>0</v>
      </c>
      <c r="AS794" s="4" t="b">
        <f>COUNTIF(成本中心!B:B,以前年度!N794)=1</f>
        <v>0</v>
      </c>
      <c r="AT794" s="4" t="b">
        <f>COUNTIF(资产状态!B:B,Q794)=1</f>
        <v>0</v>
      </c>
      <c r="AU794" s="4" t="b">
        <f>COUNTIF(资产增加、减少方式!B:C,以前年度!R794)=1</f>
        <v>0</v>
      </c>
      <c r="AV794" s="4" t="b">
        <f t="shared" ref="AV794:AV806" si="138">IF(OR(A794="Z1005",A794="Z1004",A794="Z1003"),V794&lt;&gt;"",TRUE)</f>
        <v>1</v>
      </c>
      <c r="AW794" s="4" t="b">
        <f>COUNTIF(折旧码!B:B,以前年度!X794)=1</f>
        <v>0</v>
      </c>
      <c r="AX794" s="5" t="b">
        <f t="shared" si="129"/>
        <v>0</v>
      </c>
      <c r="AY794" s="59" t="e">
        <f>IF(((2015-LEFT(AD794,4))*12+12-MID(AD794,5,2)+1)/(Z794*12+AB794)&gt;1,AF794*(1-VLOOKUP(X794,折旧码!B:D,3,FALSE)),AF794*(1-VLOOKUP(X794,折旧码!B:D,3,FALSE))*((2015-LEFT(AD794,4))*12+12-MID(AD794,5,2)+1)/(Z794*12+AB794))</f>
        <v>#VALUE!</v>
      </c>
      <c r="AZ794" s="60" t="e">
        <f t="shared" si="130"/>
        <v>#VALUE!</v>
      </c>
      <c r="BA794" s="5" t="e">
        <f>IF(((2015-LEFT(AD794,4))*12+12-MID(AD794,5,2)+1)/(Z794*12+AB794)&gt;1,0, AF794*(1-VLOOKUP(X794,折旧码!B:D,3,FALSE))*(12/(Z794*12+AB794)))</f>
        <v>#VALUE!</v>
      </c>
      <c r="BB794" s="2" t="e">
        <f t="shared" si="131"/>
        <v>#VALUE!</v>
      </c>
      <c r="BC794" s="2">
        <f t="shared" si="132"/>
        <v>0</v>
      </c>
      <c r="BD794" s="2" t="e">
        <f t="shared" si="133"/>
        <v>#VALUE!</v>
      </c>
      <c r="BE794" s="4" t="e">
        <f t="shared" si="134"/>
        <v>#VALUE!</v>
      </c>
      <c r="BF794" s="56" t="e">
        <f t="shared" si="135"/>
        <v>#VALUE!</v>
      </c>
      <c r="BG794" s="56" t="e">
        <f>IF(BE794="否",0,AF794*(1-VLOOKUP(X794,折旧码!B:D,3,FALSE))/BC794)</f>
        <v>#VALUE!</v>
      </c>
      <c r="BH794" s="56" t="e">
        <f t="shared" si="136"/>
        <v>#VALUE!</v>
      </c>
      <c r="BI794" s="4" t="e">
        <f>IF(OR(BE794="否",BC794&lt;=BD794),ROUND(AF794-ABS(AG794)-ABS(AI794)-AF794*VLOOKUP(X794,折旧码!B:D,3,FALSE),2)=0,ROUND(AF794-ABS(AG794)-ABS(AI794)-AF794*VLOOKUP(X794,折旧码!B:D,3,FALSE),2)&lt;&gt;0)</f>
        <v>#VALUE!</v>
      </c>
      <c r="BJ794" s="4" t="e">
        <f>ROUND(AF794-ABS(AG794)-ABS(AI794)-AF794*VLOOKUP(X794,折旧码!B:D,3,FALSE),2)</f>
        <v>#N/A</v>
      </c>
    </row>
    <row r="795" spans="1:62" ht="17.25" x14ac:dyDescent="0.35">
      <c r="A795" s="3"/>
      <c r="B795" s="3"/>
      <c r="C795" s="3"/>
      <c r="D795" s="3"/>
      <c r="E795" s="3"/>
      <c r="F795" s="3"/>
      <c r="G795" s="3"/>
      <c r="H795" s="3"/>
      <c r="I795" s="12"/>
      <c r="J795" s="12"/>
      <c r="K795" s="12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12"/>
      <c r="AE795" s="12"/>
      <c r="AF795" s="3"/>
      <c r="AG795" s="3"/>
      <c r="AH795" s="3"/>
      <c r="AI795" s="3"/>
      <c r="AJ795" s="3"/>
      <c r="AK795" s="3"/>
      <c r="AL795" s="3"/>
      <c r="AM795" s="3"/>
      <c r="AN795" s="4" t="b">
        <f>COUNTIF(资产分类!B:B,以前年度!A795)=1</f>
        <v>0</v>
      </c>
      <c r="AO795" s="4" t="b">
        <f>COUNTIF(单位编码!C:C,H795)=1</f>
        <v>0</v>
      </c>
      <c r="AP795" s="4" t="e">
        <f t="shared" si="137"/>
        <v>#VALUE!</v>
      </c>
      <c r="AQ795" s="4" t="b">
        <f>COUNTIF(业务范围!B:B,以前年度!L795)=1</f>
        <v>0</v>
      </c>
      <c r="AR795" s="4" t="b">
        <f>COUNTIF(成本中心!B:B,以前年度!M795)=1</f>
        <v>0</v>
      </c>
      <c r="AS795" s="4" t="b">
        <f>COUNTIF(成本中心!B:B,以前年度!N795)=1</f>
        <v>0</v>
      </c>
      <c r="AT795" s="4" t="b">
        <f>COUNTIF(资产状态!B:B,Q795)=1</f>
        <v>0</v>
      </c>
      <c r="AU795" s="4" t="b">
        <f>COUNTIF(资产增加、减少方式!B:C,以前年度!R795)=1</f>
        <v>0</v>
      </c>
      <c r="AV795" s="4" t="b">
        <f t="shared" si="138"/>
        <v>1</v>
      </c>
      <c r="AW795" s="4" t="b">
        <f>COUNTIF(折旧码!B:B,以前年度!X795)=1</f>
        <v>0</v>
      </c>
      <c r="AX795" s="5" t="b">
        <f t="shared" si="129"/>
        <v>0</v>
      </c>
      <c r="AY795" s="59" t="e">
        <f>IF(((2015-LEFT(AD795,4))*12+12-MID(AD795,5,2)+1)/(Z795*12+AB795)&gt;1,AF795*(1-VLOOKUP(X795,折旧码!B:D,3,FALSE)),AF795*(1-VLOOKUP(X795,折旧码!B:D,3,FALSE))*((2015-LEFT(AD795,4))*12+12-MID(AD795,5,2)+1)/(Z795*12+AB795))</f>
        <v>#VALUE!</v>
      </c>
      <c r="AZ795" s="60" t="e">
        <f t="shared" si="130"/>
        <v>#VALUE!</v>
      </c>
      <c r="BA795" s="5" t="e">
        <f>IF(((2015-LEFT(AD795,4))*12+12-MID(AD795,5,2)+1)/(Z795*12+AB795)&gt;1,0, AF795*(1-VLOOKUP(X795,折旧码!B:D,3,FALSE))*(12/(Z795*12+AB795)))</f>
        <v>#VALUE!</v>
      </c>
      <c r="BB795" s="2" t="e">
        <f t="shared" si="131"/>
        <v>#VALUE!</v>
      </c>
      <c r="BC795" s="2">
        <f t="shared" si="132"/>
        <v>0</v>
      </c>
      <c r="BD795" s="2" t="e">
        <f t="shared" si="133"/>
        <v>#VALUE!</v>
      </c>
      <c r="BE795" s="4" t="e">
        <f t="shared" si="134"/>
        <v>#VALUE!</v>
      </c>
      <c r="BF795" s="56" t="e">
        <f t="shared" si="135"/>
        <v>#VALUE!</v>
      </c>
      <c r="BG795" s="56" t="e">
        <f>IF(BE795="否",0,AF795*(1-VLOOKUP(X795,折旧码!B:D,3,FALSE))/BC795)</f>
        <v>#VALUE!</v>
      </c>
      <c r="BH795" s="56" t="e">
        <f t="shared" si="136"/>
        <v>#VALUE!</v>
      </c>
      <c r="BI795" s="4" t="e">
        <f>IF(OR(BE795="否",BC795&lt;=BD795),ROUND(AF795-ABS(AG795)-ABS(AI795)-AF795*VLOOKUP(X795,折旧码!B:D,3,FALSE),2)=0,ROUND(AF795-ABS(AG795)-ABS(AI795)-AF795*VLOOKUP(X795,折旧码!B:D,3,FALSE),2)&lt;&gt;0)</f>
        <v>#VALUE!</v>
      </c>
      <c r="BJ795" s="4" t="e">
        <f>ROUND(AF795-ABS(AG795)-ABS(AI795)-AF795*VLOOKUP(X795,折旧码!B:D,3,FALSE),2)</f>
        <v>#N/A</v>
      </c>
    </row>
    <row r="796" spans="1:62" ht="17.25" x14ac:dyDescent="0.35">
      <c r="A796" s="3"/>
      <c r="B796" s="3"/>
      <c r="C796" s="3"/>
      <c r="D796" s="3"/>
      <c r="E796" s="3"/>
      <c r="F796" s="3"/>
      <c r="G796" s="3"/>
      <c r="H796" s="3"/>
      <c r="I796" s="12"/>
      <c r="J796" s="12"/>
      <c r="K796" s="12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12"/>
      <c r="AE796" s="12"/>
      <c r="AF796" s="3"/>
      <c r="AG796" s="3"/>
      <c r="AH796" s="3"/>
      <c r="AI796" s="3"/>
      <c r="AJ796" s="3"/>
      <c r="AK796" s="3"/>
      <c r="AL796" s="3"/>
      <c r="AM796" s="3"/>
      <c r="AN796" s="4" t="b">
        <f>COUNTIF(资产分类!B:B,以前年度!A796)=1</f>
        <v>0</v>
      </c>
      <c r="AO796" s="4" t="b">
        <f>COUNTIF(单位编码!C:C,H796)=1</f>
        <v>0</v>
      </c>
      <c r="AP796" s="4" t="e">
        <f t="shared" si="137"/>
        <v>#VALUE!</v>
      </c>
      <c r="AQ796" s="4" t="b">
        <f>COUNTIF(业务范围!B:B,以前年度!L796)=1</f>
        <v>0</v>
      </c>
      <c r="AR796" s="4" t="b">
        <f>COUNTIF(成本中心!B:B,以前年度!M796)=1</f>
        <v>0</v>
      </c>
      <c r="AS796" s="4" t="b">
        <f>COUNTIF(成本中心!B:B,以前年度!N796)=1</f>
        <v>0</v>
      </c>
      <c r="AT796" s="4" t="b">
        <f>COUNTIF(资产状态!B:B,Q796)=1</f>
        <v>0</v>
      </c>
      <c r="AU796" s="4" t="b">
        <f>COUNTIF(资产增加、减少方式!B:C,以前年度!R796)=1</f>
        <v>0</v>
      </c>
      <c r="AV796" s="4" t="b">
        <f t="shared" si="138"/>
        <v>1</v>
      </c>
      <c r="AW796" s="4" t="b">
        <f>COUNTIF(折旧码!B:B,以前年度!X796)=1</f>
        <v>0</v>
      </c>
      <c r="AX796" s="5" t="b">
        <f t="shared" si="129"/>
        <v>0</v>
      </c>
      <c r="AY796" s="59" t="e">
        <f>IF(((2015-LEFT(AD796,4))*12+12-MID(AD796,5,2)+1)/(Z796*12+AB796)&gt;1,AF796*(1-VLOOKUP(X796,折旧码!B:D,3,FALSE)),AF796*(1-VLOOKUP(X796,折旧码!B:D,3,FALSE))*((2015-LEFT(AD796,4))*12+12-MID(AD796,5,2)+1)/(Z796*12+AB796))</f>
        <v>#VALUE!</v>
      </c>
      <c r="AZ796" s="60" t="e">
        <f t="shared" si="130"/>
        <v>#VALUE!</v>
      </c>
      <c r="BA796" s="5" t="e">
        <f>IF(((2015-LEFT(AD796,4))*12+12-MID(AD796,5,2)+1)/(Z796*12+AB796)&gt;1,0, AF796*(1-VLOOKUP(X796,折旧码!B:D,3,FALSE))*(12/(Z796*12+AB796)))</f>
        <v>#VALUE!</v>
      </c>
      <c r="BB796" s="2" t="e">
        <f t="shared" si="131"/>
        <v>#VALUE!</v>
      </c>
      <c r="BC796" s="2">
        <f t="shared" si="132"/>
        <v>0</v>
      </c>
      <c r="BD796" s="2" t="e">
        <f t="shared" si="133"/>
        <v>#VALUE!</v>
      </c>
      <c r="BE796" s="4" t="e">
        <f t="shared" si="134"/>
        <v>#VALUE!</v>
      </c>
      <c r="BF796" s="56" t="e">
        <f t="shared" si="135"/>
        <v>#VALUE!</v>
      </c>
      <c r="BG796" s="56" t="e">
        <f>IF(BE796="否",0,AF796*(1-VLOOKUP(X796,折旧码!B:D,3,FALSE))/BC796)</f>
        <v>#VALUE!</v>
      </c>
      <c r="BH796" s="56" t="e">
        <f t="shared" si="136"/>
        <v>#VALUE!</v>
      </c>
      <c r="BI796" s="4" t="e">
        <f>IF(OR(BE796="否",BC796&lt;=BD796),ROUND(AF796-ABS(AG796)-ABS(AI796)-AF796*VLOOKUP(X796,折旧码!B:D,3,FALSE),2)=0,ROUND(AF796-ABS(AG796)-ABS(AI796)-AF796*VLOOKUP(X796,折旧码!B:D,3,FALSE),2)&lt;&gt;0)</f>
        <v>#VALUE!</v>
      </c>
      <c r="BJ796" s="4" t="e">
        <f>ROUND(AF796-ABS(AG796)-ABS(AI796)-AF796*VLOOKUP(X796,折旧码!B:D,3,FALSE),2)</f>
        <v>#N/A</v>
      </c>
    </row>
    <row r="797" spans="1:62" ht="17.25" x14ac:dyDescent="0.35">
      <c r="A797" s="3"/>
      <c r="B797" s="3"/>
      <c r="C797" s="3"/>
      <c r="D797" s="3"/>
      <c r="E797" s="3"/>
      <c r="F797" s="3"/>
      <c r="G797" s="3"/>
      <c r="H797" s="3"/>
      <c r="I797" s="12"/>
      <c r="J797" s="12"/>
      <c r="K797" s="12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12"/>
      <c r="AE797" s="12"/>
      <c r="AF797" s="3"/>
      <c r="AG797" s="3"/>
      <c r="AH797" s="3"/>
      <c r="AI797" s="3"/>
      <c r="AJ797" s="3"/>
      <c r="AK797" s="3"/>
      <c r="AL797" s="3"/>
      <c r="AM797" s="3"/>
      <c r="AN797" s="4" t="b">
        <f>COUNTIF(资产分类!B:B,以前年度!A797)=1</f>
        <v>0</v>
      </c>
      <c r="AO797" s="4" t="b">
        <f>COUNTIF(单位编码!C:C,H797)=1</f>
        <v>0</v>
      </c>
      <c r="AP797" s="4" t="e">
        <f t="shared" si="137"/>
        <v>#VALUE!</v>
      </c>
      <c r="AQ797" s="4" t="b">
        <f>COUNTIF(业务范围!B:B,以前年度!L797)=1</f>
        <v>0</v>
      </c>
      <c r="AR797" s="4" t="b">
        <f>COUNTIF(成本中心!B:B,以前年度!M797)=1</f>
        <v>0</v>
      </c>
      <c r="AS797" s="4" t="b">
        <f>COUNTIF(成本中心!B:B,以前年度!N797)=1</f>
        <v>0</v>
      </c>
      <c r="AT797" s="4" t="b">
        <f>COUNTIF(资产状态!B:B,Q797)=1</f>
        <v>0</v>
      </c>
      <c r="AU797" s="4" t="b">
        <f>COUNTIF(资产增加、减少方式!B:C,以前年度!R797)=1</f>
        <v>0</v>
      </c>
      <c r="AV797" s="4" t="b">
        <f t="shared" si="138"/>
        <v>1</v>
      </c>
      <c r="AW797" s="4" t="b">
        <f>COUNTIF(折旧码!B:B,以前年度!X797)=1</f>
        <v>0</v>
      </c>
      <c r="AX797" s="5" t="b">
        <f t="shared" si="129"/>
        <v>0</v>
      </c>
      <c r="AY797" s="59" t="e">
        <f>IF(((2015-LEFT(AD797,4))*12+12-MID(AD797,5,2)+1)/(Z797*12+AB797)&gt;1,AF797*(1-VLOOKUP(X797,折旧码!B:D,3,FALSE)),AF797*(1-VLOOKUP(X797,折旧码!B:D,3,FALSE))*((2015-LEFT(AD797,4))*12+12-MID(AD797,5,2)+1)/(Z797*12+AB797))</f>
        <v>#VALUE!</v>
      </c>
      <c r="AZ797" s="60" t="e">
        <f t="shared" si="130"/>
        <v>#VALUE!</v>
      </c>
      <c r="BA797" s="5" t="e">
        <f>IF(((2015-LEFT(AD797,4))*12+12-MID(AD797,5,2)+1)/(Z797*12+AB797)&gt;1,0, AF797*(1-VLOOKUP(X797,折旧码!B:D,3,FALSE))*(12/(Z797*12+AB797)))</f>
        <v>#VALUE!</v>
      </c>
      <c r="BB797" s="2" t="e">
        <f t="shared" si="131"/>
        <v>#VALUE!</v>
      </c>
      <c r="BC797" s="2">
        <f t="shared" si="132"/>
        <v>0</v>
      </c>
      <c r="BD797" s="2" t="e">
        <f t="shared" si="133"/>
        <v>#VALUE!</v>
      </c>
      <c r="BE797" s="4" t="e">
        <f t="shared" si="134"/>
        <v>#VALUE!</v>
      </c>
      <c r="BF797" s="56" t="e">
        <f t="shared" si="135"/>
        <v>#VALUE!</v>
      </c>
      <c r="BG797" s="56" t="e">
        <f>IF(BE797="否",0,AF797*(1-VLOOKUP(X797,折旧码!B:D,3,FALSE))/BC797)</f>
        <v>#VALUE!</v>
      </c>
      <c r="BH797" s="56" t="e">
        <f t="shared" si="136"/>
        <v>#VALUE!</v>
      </c>
      <c r="BI797" s="4" t="e">
        <f>IF(OR(BE797="否",BC797&lt;=BD797),ROUND(AF797-ABS(AG797)-ABS(AI797)-AF797*VLOOKUP(X797,折旧码!B:D,3,FALSE),2)=0,ROUND(AF797-ABS(AG797)-ABS(AI797)-AF797*VLOOKUP(X797,折旧码!B:D,3,FALSE),2)&lt;&gt;0)</f>
        <v>#VALUE!</v>
      </c>
      <c r="BJ797" s="4" t="e">
        <f>ROUND(AF797-ABS(AG797)-ABS(AI797)-AF797*VLOOKUP(X797,折旧码!B:D,3,FALSE),2)</f>
        <v>#N/A</v>
      </c>
    </row>
    <row r="798" spans="1:62" ht="17.25" x14ac:dyDescent="0.35">
      <c r="A798" s="3"/>
      <c r="B798" s="3"/>
      <c r="C798" s="3"/>
      <c r="D798" s="3"/>
      <c r="E798" s="3"/>
      <c r="F798" s="3"/>
      <c r="G798" s="3"/>
      <c r="H798" s="3"/>
      <c r="I798" s="12"/>
      <c r="J798" s="12"/>
      <c r="K798" s="12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12"/>
      <c r="AE798" s="12"/>
      <c r="AF798" s="3"/>
      <c r="AG798" s="3"/>
      <c r="AH798" s="3"/>
      <c r="AI798" s="3"/>
      <c r="AJ798" s="3"/>
      <c r="AK798" s="3"/>
      <c r="AL798" s="3"/>
      <c r="AM798" s="3"/>
      <c r="AN798" s="4" t="b">
        <f>COUNTIF(资产分类!B:B,以前年度!A798)=1</f>
        <v>0</v>
      </c>
      <c r="AO798" s="4" t="b">
        <f>COUNTIF(单位编码!C:C,H798)=1</f>
        <v>0</v>
      </c>
      <c r="AP798" s="4" t="e">
        <f t="shared" si="137"/>
        <v>#VALUE!</v>
      </c>
      <c r="AQ798" s="4" t="b">
        <f>COUNTIF(业务范围!B:B,以前年度!L798)=1</f>
        <v>0</v>
      </c>
      <c r="AR798" s="4" t="b">
        <f>COUNTIF(成本中心!B:B,以前年度!M798)=1</f>
        <v>0</v>
      </c>
      <c r="AS798" s="4" t="b">
        <f>COUNTIF(成本中心!B:B,以前年度!N798)=1</f>
        <v>0</v>
      </c>
      <c r="AT798" s="4" t="b">
        <f>COUNTIF(资产状态!B:B,Q798)=1</f>
        <v>0</v>
      </c>
      <c r="AU798" s="4" t="b">
        <f>COUNTIF(资产增加、减少方式!B:C,以前年度!R798)=1</f>
        <v>0</v>
      </c>
      <c r="AV798" s="4" t="b">
        <f t="shared" si="138"/>
        <v>1</v>
      </c>
      <c r="AW798" s="4" t="b">
        <f>COUNTIF(折旧码!B:B,以前年度!X798)=1</f>
        <v>0</v>
      </c>
      <c r="AX798" s="5" t="b">
        <f t="shared" si="129"/>
        <v>0</v>
      </c>
      <c r="AY798" s="59" t="e">
        <f>IF(((2015-LEFT(AD798,4))*12+12-MID(AD798,5,2)+1)/(Z798*12+AB798)&gt;1,AF798*(1-VLOOKUP(X798,折旧码!B:D,3,FALSE)),AF798*(1-VLOOKUP(X798,折旧码!B:D,3,FALSE))*((2015-LEFT(AD798,4))*12+12-MID(AD798,5,2)+1)/(Z798*12+AB798))</f>
        <v>#VALUE!</v>
      </c>
      <c r="AZ798" s="60" t="e">
        <f t="shared" si="130"/>
        <v>#VALUE!</v>
      </c>
      <c r="BA798" s="5" t="e">
        <f>IF(((2015-LEFT(AD798,4))*12+12-MID(AD798,5,2)+1)/(Z798*12+AB798)&gt;1,0, AF798*(1-VLOOKUP(X798,折旧码!B:D,3,FALSE))*(12/(Z798*12+AB798)))</f>
        <v>#VALUE!</v>
      </c>
      <c r="BB798" s="2" t="e">
        <f t="shared" si="131"/>
        <v>#VALUE!</v>
      </c>
      <c r="BC798" s="2">
        <f t="shared" si="132"/>
        <v>0</v>
      </c>
      <c r="BD798" s="2" t="e">
        <f t="shared" si="133"/>
        <v>#VALUE!</v>
      </c>
      <c r="BE798" s="4" t="e">
        <f t="shared" si="134"/>
        <v>#VALUE!</v>
      </c>
      <c r="BF798" s="56" t="e">
        <f t="shared" si="135"/>
        <v>#VALUE!</v>
      </c>
      <c r="BG798" s="56" t="e">
        <f>IF(BE798="否",0,AF798*(1-VLOOKUP(X798,折旧码!B:D,3,FALSE))/BC798)</f>
        <v>#VALUE!</v>
      </c>
      <c r="BH798" s="56" t="e">
        <f t="shared" si="136"/>
        <v>#VALUE!</v>
      </c>
      <c r="BI798" s="4" t="e">
        <f>IF(OR(BE798="否",BC798&lt;=BD798),ROUND(AF798-ABS(AG798)-ABS(AI798)-AF798*VLOOKUP(X798,折旧码!B:D,3,FALSE),2)=0,ROUND(AF798-ABS(AG798)-ABS(AI798)-AF798*VLOOKUP(X798,折旧码!B:D,3,FALSE),2)&lt;&gt;0)</f>
        <v>#VALUE!</v>
      </c>
      <c r="BJ798" s="4" t="e">
        <f>ROUND(AF798-ABS(AG798)-ABS(AI798)-AF798*VLOOKUP(X798,折旧码!B:D,3,FALSE),2)</f>
        <v>#N/A</v>
      </c>
    </row>
    <row r="799" spans="1:62" ht="17.25" x14ac:dyDescent="0.35">
      <c r="A799" s="3"/>
      <c r="B799" s="3"/>
      <c r="C799" s="3"/>
      <c r="D799" s="3"/>
      <c r="E799" s="3"/>
      <c r="F799" s="3"/>
      <c r="G799" s="3"/>
      <c r="H799" s="3"/>
      <c r="I799" s="12"/>
      <c r="J799" s="12"/>
      <c r="K799" s="12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12"/>
      <c r="AE799" s="12"/>
      <c r="AF799" s="3"/>
      <c r="AG799" s="3"/>
      <c r="AH799" s="3"/>
      <c r="AI799" s="3"/>
      <c r="AJ799" s="3"/>
      <c r="AK799" s="3"/>
      <c r="AL799" s="3"/>
      <c r="AM799" s="3"/>
      <c r="AN799" s="4" t="b">
        <f>COUNTIF(资产分类!B:B,以前年度!A799)=1</f>
        <v>0</v>
      </c>
      <c r="AO799" s="4" t="b">
        <f>COUNTIF(单位编码!C:C,H799)=1</f>
        <v>0</v>
      </c>
      <c r="AP799" s="4" t="e">
        <f t="shared" si="137"/>
        <v>#VALUE!</v>
      </c>
      <c r="AQ799" s="4" t="b">
        <f>COUNTIF(业务范围!B:B,以前年度!L799)=1</f>
        <v>0</v>
      </c>
      <c r="AR799" s="4" t="b">
        <f>COUNTIF(成本中心!B:B,以前年度!M799)=1</f>
        <v>0</v>
      </c>
      <c r="AS799" s="4" t="b">
        <f>COUNTIF(成本中心!B:B,以前年度!N799)=1</f>
        <v>0</v>
      </c>
      <c r="AT799" s="4" t="b">
        <f>COUNTIF(资产状态!B:B,Q799)=1</f>
        <v>0</v>
      </c>
      <c r="AU799" s="4" t="b">
        <f>COUNTIF(资产增加、减少方式!B:C,以前年度!R799)=1</f>
        <v>0</v>
      </c>
      <c r="AV799" s="4" t="b">
        <f t="shared" si="138"/>
        <v>1</v>
      </c>
      <c r="AW799" s="4" t="b">
        <f>COUNTIF(折旧码!B:B,以前年度!X799)=1</f>
        <v>0</v>
      </c>
      <c r="AX799" s="5" t="b">
        <f t="shared" si="129"/>
        <v>0</v>
      </c>
      <c r="AY799" s="59" t="e">
        <f>IF(((2015-LEFT(AD799,4))*12+12-MID(AD799,5,2)+1)/(Z799*12+AB799)&gt;1,AF799*(1-VLOOKUP(X799,折旧码!B:D,3,FALSE)),AF799*(1-VLOOKUP(X799,折旧码!B:D,3,FALSE))*((2015-LEFT(AD799,4))*12+12-MID(AD799,5,2)+1)/(Z799*12+AB799))</f>
        <v>#VALUE!</v>
      </c>
      <c r="AZ799" s="60" t="e">
        <f t="shared" si="130"/>
        <v>#VALUE!</v>
      </c>
      <c r="BA799" s="5" t="e">
        <f>IF(((2015-LEFT(AD799,4))*12+12-MID(AD799,5,2)+1)/(Z799*12+AB799)&gt;1,0, AF799*(1-VLOOKUP(X799,折旧码!B:D,3,FALSE))*(12/(Z799*12+AB799)))</f>
        <v>#VALUE!</v>
      </c>
      <c r="BB799" s="2" t="e">
        <f t="shared" si="131"/>
        <v>#VALUE!</v>
      </c>
      <c r="BC799" s="2">
        <f t="shared" si="132"/>
        <v>0</v>
      </c>
      <c r="BD799" s="2" t="e">
        <f t="shared" si="133"/>
        <v>#VALUE!</v>
      </c>
      <c r="BE799" s="4" t="e">
        <f t="shared" si="134"/>
        <v>#VALUE!</v>
      </c>
      <c r="BF799" s="56" t="e">
        <f t="shared" si="135"/>
        <v>#VALUE!</v>
      </c>
      <c r="BG799" s="56" t="e">
        <f>IF(BE799="否",0,AF799*(1-VLOOKUP(X799,折旧码!B:D,3,FALSE))/BC799)</f>
        <v>#VALUE!</v>
      </c>
      <c r="BH799" s="56" t="e">
        <f t="shared" si="136"/>
        <v>#VALUE!</v>
      </c>
      <c r="BI799" s="4" t="e">
        <f>IF(OR(BE799="否",BC799&lt;=BD799),ROUND(AF799-ABS(AG799)-ABS(AI799)-AF799*VLOOKUP(X799,折旧码!B:D,3,FALSE),2)=0,ROUND(AF799-ABS(AG799)-ABS(AI799)-AF799*VLOOKUP(X799,折旧码!B:D,3,FALSE),2)&lt;&gt;0)</f>
        <v>#VALUE!</v>
      </c>
      <c r="BJ799" s="4" t="e">
        <f>ROUND(AF799-ABS(AG799)-ABS(AI799)-AF799*VLOOKUP(X799,折旧码!B:D,3,FALSE),2)</f>
        <v>#N/A</v>
      </c>
    </row>
    <row r="800" spans="1:62" ht="17.25" x14ac:dyDescent="0.35">
      <c r="A800" s="3"/>
      <c r="B800" s="3"/>
      <c r="C800" s="3"/>
      <c r="D800" s="3"/>
      <c r="E800" s="3"/>
      <c r="F800" s="3"/>
      <c r="G800" s="3"/>
      <c r="H800" s="3"/>
      <c r="I800" s="12"/>
      <c r="J800" s="12"/>
      <c r="K800" s="12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12"/>
      <c r="AE800" s="12"/>
      <c r="AF800" s="3"/>
      <c r="AG800" s="3"/>
      <c r="AH800" s="3"/>
      <c r="AI800" s="3"/>
      <c r="AJ800" s="3"/>
      <c r="AK800" s="3"/>
      <c r="AL800" s="3"/>
      <c r="AM800" s="3"/>
      <c r="AN800" s="4" t="b">
        <f>COUNTIF(资产分类!B:B,以前年度!A800)=1</f>
        <v>0</v>
      </c>
      <c r="AO800" s="4" t="b">
        <f>COUNTIF(单位编码!C:C,H800)=1</f>
        <v>0</v>
      </c>
      <c r="AP800" s="4" t="e">
        <f t="shared" si="137"/>
        <v>#VALUE!</v>
      </c>
      <c r="AQ800" s="4" t="b">
        <f>COUNTIF(业务范围!B:B,以前年度!L800)=1</f>
        <v>0</v>
      </c>
      <c r="AR800" s="4" t="b">
        <f>COUNTIF(成本中心!B:B,以前年度!M800)=1</f>
        <v>0</v>
      </c>
      <c r="AS800" s="4" t="b">
        <f>COUNTIF(成本中心!B:B,以前年度!N800)=1</f>
        <v>0</v>
      </c>
      <c r="AT800" s="4" t="b">
        <f>COUNTIF(资产状态!B:B,Q800)=1</f>
        <v>0</v>
      </c>
      <c r="AU800" s="4" t="b">
        <f>COUNTIF(资产增加、减少方式!B:C,以前年度!R800)=1</f>
        <v>0</v>
      </c>
      <c r="AV800" s="4" t="b">
        <f t="shared" si="138"/>
        <v>1</v>
      </c>
      <c r="AW800" s="4" t="b">
        <f>COUNTIF(折旧码!B:B,以前年度!X800)=1</f>
        <v>0</v>
      </c>
      <c r="AX800" s="5" t="b">
        <f t="shared" si="129"/>
        <v>0</v>
      </c>
      <c r="AY800" s="59" t="e">
        <f>IF(((2015-LEFT(AD800,4))*12+12-MID(AD800,5,2)+1)/(Z800*12+AB800)&gt;1,AF800*(1-VLOOKUP(X800,折旧码!B:D,3,FALSE)),AF800*(1-VLOOKUP(X800,折旧码!B:D,3,FALSE))*((2015-LEFT(AD800,4))*12+12-MID(AD800,5,2)+1)/(Z800*12+AB800))</f>
        <v>#VALUE!</v>
      </c>
      <c r="AZ800" s="60" t="e">
        <f t="shared" si="130"/>
        <v>#VALUE!</v>
      </c>
      <c r="BA800" s="5" t="e">
        <f>IF(((2015-LEFT(AD800,4))*12+12-MID(AD800,5,2)+1)/(Z800*12+AB800)&gt;1,0, AF800*(1-VLOOKUP(X800,折旧码!B:D,3,FALSE))*(12/(Z800*12+AB800)))</f>
        <v>#VALUE!</v>
      </c>
      <c r="BB800" s="2" t="e">
        <f t="shared" si="131"/>
        <v>#VALUE!</v>
      </c>
      <c r="BC800" s="2">
        <f t="shared" si="132"/>
        <v>0</v>
      </c>
      <c r="BD800" s="2" t="e">
        <f t="shared" si="133"/>
        <v>#VALUE!</v>
      </c>
      <c r="BE800" s="4" t="e">
        <f t="shared" si="134"/>
        <v>#VALUE!</v>
      </c>
      <c r="BF800" s="56" t="e">
        <f t="shared" si="135"/>
        <v>#VALUE!</v>
      </c>
      <c r="BG800" s="56" t="e">
        <f>IF(BE800="否",0,AF800*(1-VLOOKUP(X800,折旧码!B:D,3,FALSE))/BC800)</f>
        <v>#VALUE!</v>
      </c>
      <c r="BH800" s="56" t="e">
        <f t="shared" si="136"/>
        <v>#VALUE!</v>
      </c>
      <c r="BI800" s="4" t="e">
        <f>IF(OR(BE800="否",BC800&lt;=BD800),ROUND(AF800-ABS(AG800)-ABS(AI800)-AF800*VLOOKUP(X800,折旧码!B:D,3,FALSE),2)=0,ROUND(AF800-ABS(AG800)-ABS(AI800)-AF800*VLOOKUP(X800,折旧码!B:D,3,FALSE),2)&lt;&gt;0)</f>
        <v>#VALUE!</v>
      </c>
      <c r="BJ800" s="4" t="e">
        <f>ROUND(AF800-ABS(AG800)-ABS(AI800)-AF800*VLOOKUP(X800,折旧码!B:D,3,FALSE),2)</f>
        <v>#N/A</v>
      </c>
    </row>
    <row r="801" spans="1:62" ht="17.25" x14ac:dyDescent="0.35">
      <c r="A801" s="3"/>
      <c r="B801" s="3"/>
      <c r="C801" s="3"/>
      <c r="D801" s="3"/>
      <c r="E801" s="3"/>
      <c r="F801" s="3"/>
      <c r="G801" s="3"/>
      <c r="H801" s="3"/>
      <c r="I801" s="12"/>
      <c r="J801" s="12"/>
      <c r="K801" s="12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12"/>
      <c r="AE801" s="12"/>
      <c r="AF801" s="3"/>
      <c r="AG801" s="3"/>
      <c r="AH801" s="3"/>
      <c r="AI801" s="3"/>
      <c r="AJ801" s="3"/>
      <c r="AK801" s="3"/>
      <c r="AL801" s="3"/>
      <c r="AM801" s="3"/>
      <c r="AN801" s="4" t="b">
        <f>COUNTIF(资产分类!B:B,以前年度!A801)=1</f>
        <v>0</v>
      </c>
      <c r="AO801" s="4" t="b">
        <f>COUNTIF(单位编码!C:C,H801)=1</f>
        <v>0</v>
      </c>
      <c r="AP801" s="4" t="e">
        <f t="shared" si="137"/>
        <v>#VALUE!</v>
      </c>
      <c r="AQ801" s="4" t="b">
        <f>COUNTIF(业务范围!B:B,以前年度!L801)=1</f>
        <v>0</v>
      </c>
      <c r="AR801" s="4" t="b">
        <f>COUNTIF(成本中心!B:B,以前年度!M801)=1</f>
        <v>0</v>
      </c>
      <c r="AS801" s="4" t="b">
        <f>COUNTIF(成本中心!B:B,以前年度!N801)=1</f>
        <v>0</v>
      </c>
      <c r="AT801" s="4" t="b">
        <f>COUNTIF(资产状态!B:B,Q801)=1</f>
        <v>0</v>
      </c>
      <c r="AU801" s="4" t="b">
        <f>COUNTIF(资产增加、减少方式!B:C,以前年度!R801)=1</f>
        <v>0</v>
      </c>
      <c r="AV801" s="4" t="b">
        <f t="shared" si="138"/>
        <v>1</v>
      </c>
      <c r="AW801" s="4" t="b">
        <f>COUNTIF(折旧码!B:B,以前年度!X801)=1</f>
        <v>0</v>
      </c>
      <c r="AX801" s="5" t="b">
        <f t="shared" si="129"/>
        <v>0</v>
      </c>
      <c r="AY801" s="59" t="e">
        <f>IF(((2015-LEFT(AD801,4))*12+12-MID(AD801,5,2)+1)/(Z801*12+AB801)&gt;1,AF801*(1-VLOOKUP(X801,折旧码!B:D,3,FALSE)),AF801*(1-VLOOKUP(X801,折旧码!B:D,3,FALSE))*((2015-LEFT(AD801,4))*12+12-MID(AD801,5,2)+1)/(Z801*12+AB801))</f>
        <v>#VALUE!</v>
      </c>
      <c r="AZ801" s="60" t="e">
        <f t="shared" si="130"/>
        <v>#VALUE!</v>
      </c>
      <c r="BA801" s="5" t="e">
        <f>IF(((2015-LEFT(AD801,4))*12+12-MID(AD801,5,2)+1)/(Z801*12+AB801)&gt;1,0, AF801*(1-VLOOKUP(X801,折旧码!B:D,3,FALSE))*(12/(Z801*12+AB801)))</f>
        <v>#VALUE!</v>
      </c>
      <c r="BB801" s="2" t="e">
        <f t="shared" si="131"/>
        <v>#VALUE!</v>
      </c>
      <c r="BC801" s="2">
        <f t="shared" si="132"/>
        <v>0</v>
      </c>
      <c r="BD801" s="2" t="e">
        <f t="shared" si="133"/>
        <v>#VALUE!</v>
      </c>
      <c r="BE801" s="4" t="e">
        <f t="shared" si="134"/>
        <v>#VALUE!</v>
      </c>
      <c r="BF801" s="56" t="e">
        <f t="shared" si="135"/>
        <v>#VALUE!</v>
      </c>
      <c r="BG801" s="56" t="e">
        <f>IF(BE801="否",0,AF801*(1-VLOOKUP(X801,折旧码!B:D,3,FALSE))/BC801)</f>
        <v>#VALUE!</v>
      </c>
      <c r="BH801" s="56" t="e">
        <f t="shared" si="136"/>
        <v>#VALUE!</v>
      </c>
      <c r="BI801" s="4" t="e">
        <f>IF(OR(BE801="否",BC801&lt;=BD801),ROUND(AF801-ABS(AG801)-ABS(AI801)-AF801*VLOOKUP(X801,折旧码!B:D,3,FALSE),2)=0,ROUND(AF801-ABS(AG801)-ABS(AI801)-AF801*VLOOKUP(X801,折旧码!B:D,3,FALSE),2)&lt;&gt;0)</f>
        <v>#VALUE!</v>
      </c>
      <c r="BJ801" s="4" t="e">
        <f>ROUND(AF801-ABS(AG801)-ABS(AI801)-AF801*VLOOKUP(X801,折旧码!B:D,3,FALSE),2)</f>
        <v>#N/A</v>
      </c>
    </row>
    <row r="802" spans="1:62" ht="17.25" x14ac:dyDescent="0.35">
      <c r="A802" s="3"/>
      <c r="B802" s="3"/>
      <c r="C802" s="3"/>
      <c r="D802" s="3"/>
      <c r="E802" s="3"/>
      <c r="F802" s="3"/>
      <c r="G802" s="3"/>
      <c r="H802" s="3"/>
      <c r="I802" s="12"/>
      <c r="J802" s="12"/>
      <c r="K802" s="12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12"/>
      <c r="AE802" s="12"/>
      <c r="AF802" s="3"/>
      <c r="AG802" s="3"/>
      <c r="AH802" s="3"/>
      <c r="AI802" s="3"/>
      <c r="AJ802" s="3"/>
      <c r="AK802" s="3"/>
      <c r="AL802" s="3"/>
      <c r="AM802" s="3"/>
      <c r="AN802" s="4" t="b">
        <f>COUNTIF(资产分类!B:B,以前年度!A802)=1</f>
        <v>0</v>
      </c>
      <c r="AO802" s="4" t="b">
        <f>COUNTIF(单位编码!C:C,H802)=1</f>
        <v>0</v>
      </c>
      <c r="AP802" s="4" t="e">
        <f t="shared" si="137"/>
        <v>#VALUE!</v>
      </c>
      <c r="AQ802" s="4" t="b">
        <f>COUNTIF(业务范围!B:B,以前年度!L802)=1</f>
        <v>0</v>
      </c>
      <c r="AR802" s="4" t="b">
        <f>COUNTIF(成本中心!B:B,以前年度!M802)=1</f>
        <v>0</v>
      </c>
      <c r="AS802" s="4" t="b">
        <f>COUNTIF(成本中心!B:B,以前年度!N802)=1</f>
        <v>0</v>
      </c>
      <c r="AT802" s="4" t="b">
        <f>COUNTIF(资产状态!B:B,Q802)=1</f>
        <v>0</v>
      </c>
      <c r="AU802" s="4" t="b">
        <f>COUNTIF(资产增加、减少方式!B:C,以前年度!R802)=1</f>
        <v>0</v>
      </c>
      <c r="AV802" s="4" t="b">
        <f t="shared" si="138"/>
        <v>1</v>
      </c>
      <c r="AW802" s="4" t="b">
        <f>COUNTIF(折旧码!B:B,以前年度!X802)=1</f>
        <v>0</v>
      </c>
      <c r="AX802" s="5" t="b">
        <f t="shared" si="129"/>
        <v>0</v>
      </c>
      <c r="AY802" s="59" t="e">
        <f>IF(((2015-LEFT(AD802,4))*12+12-MID(AD802,5,2)+1)/(Z802*12+AB802)&gt;1,AF802*(1-VLOOKUP(X802,折旧码!B:D,3,FALSE)),AF802*(1-VLOOKUP(X802,折旧码!B:D,3,FALSE))*((2015-LEFT(AD802,4))*12+12-MID(AD802,5,2)+1)/(Z802*12+AB802))</f>
        <v>#VALUE!</v>
      </c>
      <c r="AZ802" s="60" t="e">
        <f t="shared" si="130"/>
        <v>#VALUE!</v>
      </c>
      <c r="BA802" s="5" t="e">
        <f>IF(((2015-LEFT(AD802,4))*12+12-MID(AD802,5,2)+1)/(Z802*12+AB802)&gt;1,0, AF802*(1-VLOOKUP(X802,折旧码!B:D,3,FALSE))*(12/(Z802*12+AB802)))</f>
        <v>#VALUE!</v>
      </c>
      <c r="BB802" s="2" t="e">
        <f t="shared" si="131"/>
        <v>#VALUE!</v>
      </c>
      <c r="BC802" s="2">
        <f t="shared" si="132"/>
        <v>0</v>
      </c>
      <c r="BD802" s="2" t="e">
        <f t="shared" si="133"/>
        <v>#VALUE!</v>
      </c>
      <c r="BE802" s="4" t="e">
        <f t="shared" si="134"/>
        <v>#VALUE!</v>
      </c>
      <c r="BF802" s="56" t="e">
        <f t="shared" si="135"/>
        <v>#VALUE!</v>
      </c>
      <c r="BG802" s="56" t="e">
        <f>IF(BE802="否",0,AF802*(1-VLOOKUP(X802,折旧码!B:D,3,FALSE))/BC802)</f>
        <v>#VALUE!</v>
      </c>
      <c r="BH802" s="56" t="e">
        <f t="shared" si="136"/>
        <v>#VALUE!</v>
      </c>
      <c r="BI802" s="4" t="e">
        <f>IF(OR(BE802="否",BC802&lt;=BD802),ROUND(AF802-ABS(AG802)-ABS(AI802)-AF802*VLOOKUP(X802,折旧码!B:D,3,FALSE),2)=0,ROUND(AF802-ABS(AG802)-ABS(AI802)-AF802*VLOOKUP(X802,折旧码!B:D,3,FALSE),2)&lt;&gt;0)</f>
        <v>#VALUE!</v>
      </c>
      <c r="BJ802" s="4" t="e">
        <f>ROUND(AF802-ABS(AG802)-ABS(AI802)-AF802*VLOOKUP(X802,折旧码!B:D,3,FALSE),2)</f>
        <v>#N/A</v>
      </c>
    </row>
    <row r="803" spans="1:62" ht="17.25" x14ac:dyDescent="0.35">
      <c r="A803" s="3"/>
      <c r="B803" s="3"/>
      <c r="C803" s="3"/>
      <c r="D803" s="3"/>
      <c r="E803" s="3"/>
      <c r="F803" s="3"/>
      <c r="G803" s="3"/>
      <c r="H803" s="3"/>
      <c r="I803" s="12"/>
      <c r="J803" s="12"/>
      <c r="K803" s="12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12"/>
      <c r="AE803" s="12"/>
      <c r="AF803" s="3"/>
      <c r="AG803" s="3"/>
      <c r="AH803" s="3"/>
      <c r="AI803" s="3"/>
      <c r="AJ803" s="3"/>
      <c r="AK803" s="3"/>
      <c r="AL803" s="3"/>
      <c r="AM803" s="3"/>
      <c r="AN803" s="4" t="b">
        <f>COUNTIF(资产分类!B:B,以前年度!A803)=1</f>
        <v>0</v>
      </c>
      <c r="AO803" s="4" t="b">
        <f>COUNTIF(单位编码!C:C,H803)=1</f>
        <v>0</v>
      </c>
      <c r="AP803" s="4" t="e">
        <f t="shared" si="137"/>
        <v>#VALUE!</v>
      </c>
      <c r="AQ803" s="4" t="b">
        <f>COUNTIF(业务范围!B:B,以前年度!L803)=1</f>
        <v>0</v>
      </c>
      <c r="AR803" s="4" t="b">
        <f>COUNTIF(成本中心!B:B,以前年度!M803)=1</f>
        <v>0</v>
      </c>
      <c r="AS803" s="4" t="b">
        <f>COUNTIF(成本中心!B:B,以前年度!N803)=1</f>
        <v>0</v>
      </c>
      <c r="AT803" s="4" t="b">
        <f>COUNTIF(资产状态!B:B,Q803)=1</f>
        <v>0</v>
      </c>
      <c r="AU803" s="4" t="b">
        <f>COUNTIF(资产增加、减少方式!B:C,以前年度!R803)=1</f>
        <v>0</v>
      </c>
      <c r="AV803" s="4" t="b">
        <f t="shared" si="138"/>
        <v>1</v>
      </c>
      <c r="AW803" s="4" t="b">
        <f>COUNTIF(折旧码!B:B,以前年度!X803)=1</f>
        <v>0</v>
      </c>
      <c r="AX803" s="5" t="b">
        <f t="shared" si="129"/>
        <v>0</v>
      </c>
      <c r="AY803" s="59" t="e">
        <f>IF(((2015-LEFT(AD803,4))*12+12-MID(AD803,5,2)+1)/(Z803*12+AB803)&gt;1,AF803*(1-VLOOKUP(X803,折旧码!B:D,3,FALSE)),AF803*(1-VLOOKUP(X803,折旧码!B:D,3,FALSE))*((2015-LEFT(AD803,4))*12+12-MID(AD803,5,2)+1)/(Z803*12+AB803))</f>
        <v>#VALUE!</v>
      </c>
      <c r="AZ803" s="60" t="e">
        <f t="shared" si="130"/>
        <v>#VALUE!</v>
      </c>
      <c r="BA803" s="5" t="e">
        <f>IF(((2015-LEFT(AD803,4))*12+12-MID(AD803,5,2)+1)/(Z803*12+AB803)&gt;1,0, AF803*(1-VLOOKUP(X803,折旧码!B:D,3,FALSE))*(12/(Z803*12+AB803)))</f>
        <v>#VALUE!</v>
      </c>
      <c r="BB803" s="2" t="e">
        <f t="shared" si="131"/>
        <v>#VALUE!</v>
      </c>
      <c r="BC803" s="2">
        <f t="shared" si="132"/>
        <v>0</v>
      </c>
      <c r="BD803" s="2" t="e">
        <f t="shared" si="133"/>
        <v>#VALUE!</v>
      </c>
      <c r="BE803" s="4" t="e">
        <f t="shared" si="134"/>
        <v>#VALUE!</v>
      </c>
      <c r="BF803" s="56" t="e">
        <f t="shared" si="135"/>
        <v>#VALUE!</v>
      </c>
      <c r="BG803" s="56" t="e">
        <f>IF(BE803="否",0,AF803*(1-VLOOKUP(X803,折旧码!B:D,3,FALSE))/BC803)</f>
        <v>#VALUE!</v>
      </c>
      <c r="BH803" s="56" t="e">
        <f t="shared" si="136"/>
        <v>#VALUE!</v>
      </c>
      <c r="BI803" s="4" t="e">
        <f>IF(OR(BE803="否",BC803&lt;=BD803),ROUND(AF803-ABS(AG803)-ABS(AI803)-AF803*VLOOKUP(X803,折旧码!B:D,3,FALSE),2)=0,ROUND(AF803-ABS(AG803)-ABS(AI803)-AF803*VLOOKUP(X803,折旧码!B:D,3,FALSE),2)&lt;&gt;0)</f>
        <v>#VALUE!</v>
      </c>
      <c r="BJ803" s="4" t="e">
        <f>ROUND(AF803-ABS(AG803)-ABS(AI803)-AF803*VLOOKUP(X803,折旧码!B:D,3,FALSE),2)</f>
        <v>#N/A</v>
      </c>
    </row>
    <row r="804" spans="1:62" ht="17.25" x14ac:dyDescent="0.35">
      <c r="A804" s="3"/>
      <c r="B804" s="3"/>
      <c r="C804" s="3"/>
      <c r="D804" s="3"/>
      <c r="E804" s="3"/>
      <c r="F804" s="3"/>
      <c r="G804" s="3"/>
      <c r="H804" s="3"/>
      <c r="I804" s="12"/>
      <c r="J804" s="12"/>
      <c r="K804" s="12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12"/>
      <c r="AE804" s="12"/>
      <c r="AF804" s="3"/>
      <c r="AG804" s="3"/>
      <c r="AH804" s="3"/>
      <c r="AI804" s="3"/>
      <c r="AJ804" s="3"/>
      <c r="AK804" s="3"/>
      <c r="AL804" s="3"/>
      <c r="AM804" s="3"/>
      <c r="AN804" s="4" t="b">
        <f>COUNTIF(资产分类!B:B,以前年度!A804)=1</f>
        <v>0</v>
      </c>
      <c r="AO804" s="4" t="b">
        <f>COUNTIF(单位编码!C:C,H804)=1</f>
        <v>0</v>
      </c>
      <c r="AP804" s="4" t="e">
        <f t="shared" si="137"/>
        <v>#VALUE!</v>
      </c>
      <c r="AQ804" s="4" t="b">
        <f>COUNTIF(业务范围!B:B,以前年度!L804)=1</f>
        <v>0</v>
      </c>
      <c r="AR804" s="4" t="b">
        <f>COUNTIF(成本中心!B:B,以前年度!M804)=1</f>
        <v>0</v>
      </c>
      <c r="AS804" s="4" t="b">
        <f>COUNTIF(成本中心!B:B,以前年度!N804)=1</f>
        <v>0</v>
      </c>
      <c r="AT804" s="4" t="b">
        <f>COUNTIF(资产状态!B:B,Q804)=1</f>
        <v>0</v>
      </c>
      <c r="AU804" s="4" t="b">
        <f>COUNTIF(资产增加、减少方式!B:C,以前年度!R804)=1</f>
        <v>0</v>
      </c>
      <c r="AV804" s="4" t="b">
        <f t="shared" si="138"/>
        <v>1</v>
      </c>
      <c r="AW804" s="4" t="b">
        <f>COUNTIF(折旧码!B:B,以前年度!X804)=1</f>
        <v>0</v>
      </c>
      <c r="AX804" s="5" t="b">
        <f t="shared" si="129"/>
        <v>0</v>
      </c>
      <c r="AY804" s="59" t="e">
        <f>IF(((2015-LEFT(AD804,4))*12+12-MID(AD804,5,2)+1)/(Z804*12+AB804)&gt;1,AF804*(1-VLOOKUP(X804,折旧码!B:D,3,FALSE)),AF804*(1-VLOOKUP(X804,折旧码!B:D,3,FALSE))*((2015-LEFT(AD804,4))*12+12-MID(AD804,5,2)+1)/(Z804*12+AB804))</f>
        <v>#VALUE!</v>
      </c>
      <c r="AZ804" s="60" t="e">
        <f t="shared" si="130"/>
        <v>#VALUE!</v>
      </c>
      <c r="BA804" s="5" t="e">
        <f>IF(((2015-LEFT(AD804,4))*12+12-MID(AD804,5,2)+1)/(Z804*12+AB804)&gt;1,0, AF804*(1-VLOOKUP(X804,折旧码!B:D,3,FALSE))*(12/(Z804*12+AB804)))</f>
        <v>#VALUE!</v>
      </c>
      <c r="BB804" s="2" t="e">
        <f t="shared" si="131"/>
        <v>#VALUE!</v>
      </c>
      <c r="BC804" s="2">
        <f t="shared" si="132"/>
        <v>0</v>
      </c>
      <c r="BD804" s="2" t="e">
        <f t="shared" si="133"/>
        <v>#VALUE!</v>
      </c>
      <c r="BE804" s="4" t="e">
        <f t="shared" si="134"/>
        <v>#VALUE!</v>
      </c>
      <c r="BF804" s="56" t="e">
        <f t="shared" si="135"/>
        <v>#VALUE!</v>
      </c>
      <c r="BG804" s="56" t="e">
        <f>IF(BE804="否",0,AF804*(1-VLOOKUP(X804,折旧码!B:D,3,FALSE))/BC804)</f>
        <v>#VALUE!</v>
      </c>
      <c r="BH804" s="56" t="e">
        <f t="shared" si="136"/>
        <v>#VALUE!</v>
      </c>
      <c r="BI804" s="4" t="e">
        <f>IF(OR(BE804="否",BC804&lt;=BD804),ROUND(AF804-ABS(AG804)-ABS(AI804)-AF804*VLOOKUP(X804,折旧码!B:D,3,FALSE),2)=0,ROUND(AF804-ABS(AG804)-ABS(AI804)-AF804*VLOOKUP(X804,折旧码!B:D,3,FALSE),2)&lt;&gt;0)</f>
        <v>#VALUE!</v>
      </c>
      <c r="BJ804" s="4" t="e">
        <f>ROUND(AF804-ABS(AG804)-ABS(AI804)-AF804*VLOOKUP(X804,折旧码!B:D,3,FALSE),2)</f>
        <v>#N/A</v>
      </c>
    </row>
    <row r="805" spans="1:62" ht="17.25" x14ac:dyDescent="0.35">
      <c r="A805" s="3"/>
      <c r="B805" s="3"/>
      <c r="C805" s="3"/>
      <c r="D805" s="3"/>
      <c r="E805" s="3"/>
      <c r="F805" s="3"/>
      <c r="G805" s="3"/>
      <c r="H805" s="3"/>
      <c r="I805" s="12"/>
      <c r="J805" s="12"/>
      <c r="K805" s="12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12"/>
      <c r="AE805" s="12"/>
      <c r="AF805" s="3"/>
      <c r="AG805" s="3"/>
      <c r="AH805" s="3"/>
      <c r="AI805" s="3"/>
      <c r="AJ805" s="3"/>
      <c r="AK805" s="3"/>
      <c r="AL805" s="3"/>
      <c r="AM805" s="3"/>
      <c r="AN805" s="4" t="b">
        <f>COUNTIF(资产分类!B:B,以前年度!A805)=1</f>
        <v>0</v>
      </c>
      <c r="AO805" s="4" t="b">
        <f>COUNTIF(单位编码!C:C,H805)=1</f>
        <v>0</v>
      </c>
      <c r="AP805" s="4" t="e">
        <f t="shared" si="137"/>
        <v>#VALUE!</v>
      </c>
      <c r="AQ805" s="4" t="b">
        <f>COUNTIF(业务范围!B:B,以前年度!L805)=1</f>
        <v>0</v>
      </c>
      <c r="AR805" s="4" t="b">
        <f>COUNTIF(成本中心!B:B,以前年度!M805)=1</f>
        <v>0</v>
      </c>
      <c r="AS805" s="4" t="b">
        <f>COUNTIF(成本中心!B:B,以前年度!N805)=1</f>
        <v>0</v>
      </c>
      <c r="AT805" s="4" t="b">
        <f>COUNTIF(资产状态!B:B,Q805)=1</f>
        <v>0</v>
      </c>
      <c r="AU805" s="4" t="b">
        <f>COUNTIF(资产增加、减少方式!B:C,以前年度!R805)=1</f>
        <v>0</v>
      </c>
      <c r="AV805" s="4" t="b">
        <f t="shared" si="138"/>
        <v>1</v>
      </c>
      <c r="AW805" s="4" t="b">
        <f>COUNTIF(折旧码!B:B,以前年度!X805)=1</f>
        <v>0</v>
      </c>
      <c r="AX805" s="5" t="b">
        <f t="shared" si="129"/>
        <v>0</v>
      </c>
      <c r="AY805" s="59" t="e">
        <f>IF(((2015-LEFT(AD805,4))*12+12-MID(AD805,5,2)+1)/(Z805*12+AB805)&gt;1,AF805*(1-VLOOKUP(X805,折旧码!B:D,3,FALSE)),AF805*(1-VLOOKUP(X805,折旧码!B:D,3,FALSE))*((2015-LEFT(AD805,4))*12+12-MID(AD805,5,2)+1)/(Z805*12+AB805))</f>
        <v>#VALUE!</v>
      </c>
      <c r="AZ805" s="60" t="e">
        <f t="shared" si="130"/>
        <v>#VALUE!</v>
      </c>
      <c r="BA805" s="5" t="e">
        <f>IF(((2015-LEFT(AD805,4))*12+12-MID(AD805,5,2)+1)/(Z805*12+AB805)&gt;1,0, AF805*(1-VLOOKUP(X805,折旧码!B:D,3,FALSE))*(12/(Z805*12+AB805)))</f>
        <v>#VALUE!</v>
      </c>
      <c r="BB805" s="2" t="e">
        <f t="shared" si="131"/>
        <v>#VALUE!</v>
      </c>
      <c r="BC805" s="2">
        <f t="shared" si="132"/>
        <v>0</v>
      </c>
      <c r="BD805" s="2" t="e">
        <f t="shared" si="133"/>
        <v>#VALUE!</v>
      </c>
      <c r="BE805" s="4" t="e">
        <f t="shared" si="134"/>
        <v>#VALUE!</v>
      </c>
      <c r="BF805" s="56" t="e">
        <f t="shared" si="135"/>
        <v>#VALUE!</v>
      </c>
      <c r="BG805" s="56" t="e">
        <f>IF(BE805="否",0,AF805*(1-VLOOKUP(X805,折旧码!B:D,3,FALSE))/BC805)</f>
        <v>#VALUE!</v>
      </c>
      <c r="BH805" s="56" t="e">
        <f t="shared" si="136"/>
        <v>#VALUE!</v>
      </c>
      <c r="BI805" s="4" t="e">
        <f>IF(OR(BE805="否",BC805&lt;=BD805),ROUND(AF805-ABS(AG805)-ABS(AI805)-AF805*VLOOKUP(X805,折旧码!B:D,3,FALSE),2)=0,ROUND(AF805-ABS(AG805)-ABS(AI805)-AF805*VLOOKUP(X805,折旧码!B:D,3,FALSE),2)&lt;&gt;0)</f>
        <v>#VALUE!</v>
      </c>
      <c r="BJ805" s="4" t="e">
        <f>ROUND(AF805-ABS(AG805)-ABS(AI805)-AF805*VLOOKUP(X805,折旧码!B:D,3,FALSE),2)</f>
        <v>#N/A</v>
      </c>
    </row>
    <row r="806" spans="1:62" ht="17.25" x14ac:dyDescent="0.35">
      <c r="A806" s="3"/>
      <c r="B806" s="3"/>
      <c r="C806" s="3"/>
      <c r="D806" s="3"/>
      <c r="E806" s="3"/>
      <c r="F806" s="3"/>
      <c r="G806" s="3"/>
      <c r="H806" s="3"/>
      <c r="I806" s="12"/>
      <c r="J806" s="12"/>
      <c r="K806" s="12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12"/>
      <c r="AE806" s="12"/>
      <c r="AF806" s="3"/>
      <c r="AG806" s="3"/>
      <c r="AH806" s="3"/>
      <c r="AI806" s="3"/>
      <c r="AJ806" s="3"/>
      <c r="AK806" s="3"/>
      <c r="AL806" s="3"/>
      <c r="AM806" s="3"/>
      <c r="AN806" s="4" t="b">
        <f>COUNTIF(资产分类!B:B,以前年度!A806)=1</f>
        <v>0</v>
      </c>
      <c r="AO806" s="4" t="b">
        <f>COUNTIF(单位编码!C:C,H806)=1</f>
        <v>0</v>
      </c>
      <c r="AP806" s="4" t="e">
        <f t="shared" si="137"/>
        <v>#VALUE!</v>
      </c>
      <c r="AQ806" s="4" t="b">
        <f>COUNTIF(业务范围!B:B,以前年度!L806)=1</f>
        <v>0</v>
      </c>
      <c r="AR806" s="4" t="b">
        <f>COUNTIF(成本中心!B:B,以前年度!M806)=1</f>
        <v>0</v>
      </c>
      <c r="AS806" s="4" t="b">
        <f>COUNTIF(成本中心!B:B,以前年度!N806)=1</f>
        <v>0</v>
      </c>
      <c r="AT806" s="4" t="b">
        <f>COUNTIF(资产状态!B:B,Q806)=1</f>
        <v>0</v>
      </c>
      <c r="AU806" s="4" t="b">
        <f>COUNTIF(资产增加、减少方式!B:C,以前年度!R806)=1</f>
        <v>0</v>
      </c>
      <c r="AV806" s="4" t="b">
        <f t="shared" si="138"/>
        <v>1</v>
      </c>
      <c r="AW806" s="4" t="b">
        <f>COUNTIF(折旧码!B:B,以前年度!X806)=1</f>
        <v>0</v>
      </c>
      <c r="AX806" s="5" t="b">
        <f t="shared" si="129"/>
        <v>0</v>
      </c>
      <c r="AY806" s="59" t="e">
        <f>IF(((2015-LEFT(AD806,4))*12+12-MID(AD806,5,2)+1)/(Z806*12+AB806)&gt;1,AF806*(1-VLOOKUP(X806,折旧码!B:D,3,FALSE)),AF806*(1-VLOOKUP(X806,折旧码!B:D,3,FALSE))*((2015-LEFT(AD806,4))*12+12-MID(AD806,5,2)+1)/(Z806*12+AB806))</f>
        <v>#VALUE!</v>
      </c>
      <c r="AZ806" s="60" t="e">
        <f t="shared" si="130"/>
        <v>#VALUE!</v>
      </c>
      <c r="BA806" s="5" t="e">
        <f>IF(((2015-LEFT(AD806,4))*12+12-MID(AD806,5,2)+1)/(Z806*12+AB806)&gt;1,0, AF806*(1-VLOOKUP(X806,折旧码!B:D,3,FALSE))*(12/(Z806*12+AB806)))</f>
        <v>#VALUE!</v>
      </c>
      <c r="BB806" s="2" t="e">
        <f t="shared" si="131"/>
        <v>#VALUE!</v>
      </c>
      <c r="BC806" s="2">
        <f t="shared" si="132"/>
        <v>0</v>
      </c>
      <c r="BD806" s="2" t="e">
        <f t="shared" si="133"/>
        <v>#VALUE!</v>
      </c>
      <c r="BE806" s="4" t="e">
        <f t="shared" si="134"/>
        <v>#VALUE!</v>
      </c>
      <c r="BF806" s="56" t="e">
        <f t="shared" si="135"/>
        <v>#VALUE!</v>
      </c>
      <c r="BG806" s="56" t="e">
        <f>IF(BE806="否",0,AF806*(1-VLOOKUP(X806,折旧码!B:D,3,FALSE))/BC806)</f>
        <v>#VALUE!</v>
      </c>
      <c r="BH806" s="56" t="e">
        <f t="shared" si="136"/>
        <v>#VALUE!</v>
      </c>
      <c r="BI806" s="4" t="e">
        <f>IF(OR(BE806="否",BC806&lt;=BD806),ROUND(AF806-ABS(AG806)-ABS(AI806)-AF806*VLOOKUP(X806,折旧码!B:D,3,FALSE),2)=0,ROUND(AF806-ABS(AG806)-ABS(AI806)-AF806*VLOOKUP(X806,折旧码!B:D,3,FALSE),2)&lt;&gt;0)</f>
        <v>#VALUE!</v>
      </c>
      <c r="BJ806" s="4" t="e">
        <f>ROUND(AF806-ABS(AG806)-ABS(AI806)-AF806*VLOOKUP(X806,折旧码!B:D,3,FALSE),2)</f>
        <v>#N/A</v>
      </c>
    </row>
    <row r="807" spans="1:62" x14ac:dyDescent="0.35">
      <c r="AN807" s="4" t="b">
        <f>COUNTIF(资产分类!B:B,以前年度!A807)=1</f>
        <v>0</v>
      </c>
      <c r="AO807" s="4" t="b">
        <f>COUNTIF(单位编码!C:C,H807)=1</f>
        <v>0</v>
      </c>
      <c r="AR807" s="4" t="b">
        <f>COUNTIF(成本中心!B:B,以前年度!M807)=1</f>
        <v>0</v>
      </c>
      <c r="AS807" s="4" t="b">
        <f>COUNTIF(成本中心!B:B,以前年度!N807)=1</f>
        <v>0</v>
      </c>
      <c r="AU807" s="4" t="b">
        <f>COUNTIF(资产增加、减少方式!B:C,以前年度!R807)=1</f>
        <v>0</v>
      </c>
      <c r="AX807" s="5" t="b">
        <f t="shared" si="129"/>
        <v>0</v>
      </c>
      <c r="AY807" s="59" t="e">
        <f>IF(((2015-LEFT(AD807,4))*12+12-MID(AD807,5,2)+1)/(Z807*12+AB807)&gt;1,AF807*(1-VLOOKUP(X807,折旧码!B:D,3,FALSE)),AF807*(1-VLOOKUP(X807,折旧码!B:D,3,FALSE))*((2015-LEFT(AD807,4))*12+12-MID(AD807,5,2)+1)/(Z807*12+AB807))</f>
        <v>#VALUE!</v>
      </c>
      <c r="AZ807" s="60" t="e">
        <f t="shared" si="130"/>
        <v>#VALUE!</v>
      </c>
      <c r="BA807" s="5" t="e">
        <f>IF(((2015-LEFT(AD807,4))*12+12-MID(AD807,5,2)+1)/(Z807*12+AB807)&gt;1,0, AF807*(1-VLOOKUP(X807,折旧码!B:D,3,FALSE))*(12/(Z807*12+AB807)))</f>
        <v>#VALUE!</v>
      </c>
      <c r="BB807" s="2" t="e">
        <f t="shared" si="131"/>
        <v>#VALUE!</v>
      </c>
      <c r="BC807" s="2">
        <f t="shared" si="132"/>
        <v>0</v>
      </c>
      <c r="BD807" s="2" t="e">
        <f t="shared" si="133"/>
        <v>#VALUE!</v>
      </c>
      <c r="BE807" s="4" t="e">
        <f t="shared" si="134"/>
        <v>#VALUE!</v>
      </c>
      <c r="BF807" s="56" t="e">
        <f t="shared" si="135"/>
        <v>#VALUE!</v>
      </c>
      <c r="BG807" s="56" t="e">
        <f>IF(BE807="否",0,AF807*(1-VLOOKUP(X807,折旧码!B:D,3,FALSE))/BC807)</f>
        <v>#VALUE!</v>
      </c>
      <c r="BH807" s="56" t="e">
        <f t="shared" si="136"/>
        <v>#VALUE!</v>
      </c>
      <c r="BI807" s="4" t="e">
        <f>IF(OR(BE807="否",BC807&lt;=BD807),ROUND(AF807-ABS(AG807)-ABS(AI807)-AF807*VLOOKUP(X807,折旧码!B:D,3,FALSE),2)=0,ROUND(AF807-ABS(AG807)-ABS(AI807)-AF807*VLOOKUP(X807,折旧码!B:D,3,FALSE),2)&lt;&gt;0)</f>
        <v>#VALUE!</v>
      </c>
      <c r="BJ807" s="4" t="e">
        <f>ROUND(AF807-ABS(AG807)-ABS(AI807)-AF807*VLOOKUP(X807,折旧码!B:D,3,FALSE),2)</f>
        <v>#N/A</v>
      </c>
    </row>
    <row r="808" spans="1:62" x14ac:dyDescent="0.35">
      <c r="AN808" s="4" t="b">
        <f>COUNTIF(资产分类!B:B,以前年度!A808)=1</f>
        <v>0</v>
      </c>
      <c r="AO808" s="4" t="b">
        <f>COUNTIF(单位编码!C:C,H808)=1</f>
        <v>0</v>
      </c>
      <c r="AR808" s="4" t="b">
        <f>COUNTIF(成本中心!B:B,以前年度!M808)=1</f>
        <v>0</v>
      </c>
      <c r="AS808" s="4" t="b">
        <f>COUNTIF(成本中心!B:B,以前年度!N808)=1</f>
        <v>0</v>
      </c>
      <c r="AU808" s="4" t="b">
        <f>COUNTIF(资产增加、减少方式!B:C,以前年度!R808)=1</f>
        <v>0</v>
      </c>
      <c r="AX808" s="5" t="b">
        <f t="shared" si="129"/>
        <v>0</v>
      </c>
      <c r="AY808" s="59" t="e">
        <f>IF(((2015-LEFT(AD808,4))*12+12-MID(AD808,5,2)+1)/(Z808*12+AB808)&gt;1,AF808*(1-VLOOKUP(X808,折旧码!B:D,3,FALSE)),AF808*(1-VLOOKUP(X808,折旧码!B:D,3,FALSE))*((2015-LEFT(AD808,4))*12+12-MID(AD808,5,2)+1)/(Z808*12+AB808))</f>
        <v>#VALUE!</v>
      </c>
      <c r="AZ808" s="60" t="e">
        <f t="shared" si="130"/>
        <v>#VALUE!</v>
      </c>
      <c r="BA808" s="5" t="e">
        <f>IF(((2015-LEFT(AD808,4))*12+12-MID(AD808,5,2)+1)/(Z808*12+AB808)&gt;1,0, AF808*(1-VLOOKUP(X808,折旧码!B:D,3,FALSE))*(12/(Z808*12+AB808)))</f>
        <v>#VALUE!</v>
      </c>
      <c r="BB808" s="2" t="e">
        <f t="shared" si="131"/>
        <v>#VALUE!</v>
      </c>
      <c r="BC808" s="2">
        <f t="shared" si="132"/>
        <v>0</v>
      </c>
      <c r="BD808" s="2" t="e">
        <f t="shared" si="133"/>
        <v>#VALUE!</v>
      </c>
      <c r="BE808" s="4" t="e">
        <f t="shared" si="134"/>
        <v>#VALUE!</v>
      </c>
      <c r="BF808" s="56" t="e">
        <f t="shared" si="135"/>
        <v>#VALUE!</v>
      </c>
      <c r="BG808" s="56" t="e">
        <f>IF(BE808="否",0,AF808*(1-VLOOKUP(X808,折旧码!B:D,3,FALSE))/BC808)</f>
        <v>#VALUE!</v>
      </c>
      <c r="BH808" s="56" t="e">
        <f t="shared" si="136"/>
        <v>#VALUE!</v>
      </c>
      <c r="BI808" s="4" t="e">
        <f>IF(OR(BE808="否",BC808&lt;=BD808),ROUND(AF808-ABS(AG808)-ABS(AI808)-AF808*VLOOKUP(X808,折旧码!B:D,3,FALSE),2)=0,ROUND(AF808-ABS(AG808)-ABS(AI808)-AF808*VLOOKUP(X808,折旧码!B:D,3,FALSE),2)&lt;&gt;0)</f>
        <v>#VALUE!</v>
      </c>
      <c r="BJ808" s="4" t="e">
        <f>ROUND(AF808-ABS(AG808)-ABS(AI808)-AF808*VLOOKUP(X808,折旧码!B:D,3,FALSE),2)</f>
        <v>#N/A</v>
      </c>
    </row>
    <row r="809" spans="1:62" x14ac:dyDescent="0.35">
      <c r="AN809" s="4" t="b">
        <f>COUNTIF(资产分类!B:B,以前年度!A809)=1</f>
        <v>0</v>
      </c>
      <c r="AO809" s="4" t="b">
        <f>COUNTIF(单位编码!C:C,H809)=1</f>
        <v>0</v>
      </c>
      <c r="AR809" s="4" t="b">
        <f>COUNTIF(成本中心!B:B,以前年度!M809)=1</f>
        <v>0</v>
      </c>
      <c r="AS809" s="4" t="b">
        <f>COUNTIF(成本中心!B:B,以前年度!N809)=1</f>
        <v>0</v>
      </c>
      <c r="AU809" s="4" t="b">
        <f>COUNTIF(资产增加、减少方式!B:C,以前年度!R809)=1</f>
        <v>0</v>
      </c>
      <c r="AX809" s="5" t="b">
        <f t="shared" si="129"/>
        <v>0</v>
      </c>
      <c r="AY809" s="59" t="e">
        <f>IF(((2015-LEFT(AD809,4))*12+12-MID(AD809,5,2)+1)/(Z809*12+AB809)&gt;1,AF809*(1-VLOOKUP(X809,折旧码!B:D,3,FALSE)),AF809*(1-VLOOKUP(X809,折旧码!B:D,3,FALSE))*((2015-LEFT(AD809,4))*12+12-MID(AD809,5,2)+1)/(Z809*12+AB809))</f>
        <v>#VALUE!</v>
      </c>
      <c r="AZ809" s="60" t="e">
        <f t="shared" si="130"/>
        <v>#VALUE!</v>
      </c>
      <c r="BA809" s="5" t="e">
        <f>IF(((2015-LEFT(AD809,4))*12+12-MID(AD809,5,2)+1)/(Z809*12+AB809)&gt;1,0, AF809*(1-VLOOKUP(X809,折旧码!B:D,3,FALSE))*(12/(Z809*12+AB809)))</f>
        <v>#VALUE!</v>
      </c>
      <c r="BB809" s="2" t="e">
        <f t="shared" si="131"/>
        <v>#VALUE!</v>
      </c>
      <c r="BC809" s="2">
        <f t="shared" si="132"/>
        <v>0</v>
      </c>
      <c r="BD809" s="2" t="e">
        <f t="shared" si="133"/>
        <v>#VALUE!</v>
      </c>
      <c r="BE809" s="4" t="e">
        <f t="shared" si="134"/>
        <v>#VALUE!</v>
      </c>
      <c r="BF809" s="56" t="e">
        <f t="shared" si="135"/>
        <v>#VALUE!</v>
      </c>
      <c r="BG809" s="56" t="e">
        <f>IF(BE809="否",0,AF809*(1-VLOOKUP(X809,折旧码!B:D,3,FALSE))/BC809)</f>
        <v>#VALUE!</v>
      </c>
      <c r="BH809" s="56" t="e">
        <f t="shared" si="136"/>
        <v>#VALUE!</v>
      </c>
      <c r="BI809" s="4" t="e">
        <f>IF(OR(BE809="否",BC809&lt;=BD809),ROUND(AF809-ABS(AG809)-ABS(AI809)-AF809*VLOOKUP(X809,折旧码!B:D,3,FALSE),2)=0,ROUND(AF809-ABS(AG809)-ABS(AI809)-AF809*VLOOKUP(X809,折旧码!B:D,3,FALSE),2)&lt;&gt;0)</f>
        <v>#VALUE!</v>
      </c>
      <c r="BJ809" s="4" t="e">
        <f>ROUND(AF809-ABS(AG809)-ABS(AI809)-AF809*VLOOKUP(X809,折旧码!B:D,3,FALSE),2)</f>
        <v>#N/A</v>
      </c>
    </row>
    <row r="810" spans="1:62" x14ac:dyDescent="0.35">
      <c r="AN810" s="4" t="b">
        <f>COUNTIF(资产分类!B:B,以前年度!A810)=1</f>
        <v>0</v>
      </c>
      <c r="AO810" s="4" t="b">
        <f>COUNTIF(单位编码!C:C,H810)=1</f>
        <v>0</v>
      </c>
      <c r="AR810" s="4" t="b">
        <f>COUNTIF(成本中心!B:B,以前年度!M810)=1</f>
        <v>0</v>
      </c>
      <c r="AS810" s="4" t="b">
        <f>COUNTIF(成本中心!B:B,以前年度!N810)=1</f>
        <v>0</v>
      </c>
      <c r="AU810" s="4" t="b">
        <f>COUNTIF(资产增加、减少方式!B:C,以前年度!R810)=1</f>
        <v>0</v>
      </c>
      <c r="AX810" s="5" t="b">
        <f t="shared" si="129"/>
        <v>0</v>
      </c>
      <c r="AY810" s="59" t="e">
        <f>IF(((2015-LEFT(AD810,4))*12+12-MID(AD810,5,2)+1)/(Z810*12+AB810)&gt;1,AF810*(1-VLOOKUP(X810,折旧码!B:D,3,FALSE)),AF810*(1-VLOOKUP(X810,折旧码!B:D,3,FALSE))*((2015-LEFT(AD810,4))*12+12-MID(AD810,5,2)+1)/(Z810*12+AB810))</f>
        <v>#VALUE!</v>
      </c>
      <c r="AZ810" s="60" t="e">
        <f t="shared" si="130"/>
        <v>#VALUE!</v>
      </c>
      <c r="BA810" s="5" t="e">
        <f>IF(((2015-LEFT(AD810,4))*12+12-MID(AD810,5,2)+1)/(Z810*12+AB810)&gt;1,0, AF810*(1-VLOOKUP(X810,折旧码!B:D,3,FALSE))*(12/(Z810*12+AB810)))</f>
        <v>#VALUE!</v>
      </c>
      <c r="BB810" s="2" t="e">
        <f t="shared" si="131"/>
        <v>#VALUE!</v>
      </c>
      <c r="BC810" s="2">
        <f t="shared" si="132"/>
        <v>0</v>
      </c>
      <c r="BD810" s="2" t="e">
        <f t="shared" si="133"/>
        <v>#VALUE!</v>
      </c>
      <c r="BE810" s="4" t="e">
        <f t="shared" si="134"/>
        <v>#VALUE!</v>
      </c>
      <c r="BF810" s="56" t="e">
        <f t="shared" si="135"/>
        <v>#VALUE!</v>
      </c>
      <c r="BG810" s="56" t="e">
        <f>IF(BE810="否",0,AF810*(1-VLOOKUP(X810,折旧码!B:D,3,FALSE))/BC810)</f>
        <v>#VALUE!</v>
      </c>
      <c r="BH810" s="56" t="e">
        <f t="shared" si="136"/>
        <v>#VALUE!</v>
      </c>
      <c r="BI810" s="4" t="e">
        <f>IF(OR(BE810="否",BC810&lt;=BD810),ROUND(AF810-ABS(AG810)-ABS(AI810)-AF810*VLOOKUP(X810,折旧码!B:D,3,FALSE),2)=0,ROUND(AF810-ABS(AG810)-ABS(AI810)-AF810*VLOOKUP(X810,折旧码!B:D,3,FALSE),2)&lt;&gt;0)</f>
        <v>#VALUE!</v>
      </c>
      <c r="BJ810" s="4" t="e">
        <f>ROUND(AF810-ABS(AG810)-ABS(AI810)-AF810*VLOOKUP(X810,折旧码!B:D,3,FALSE),2)</f>
        <v>#N/A</v>
      </c>
    </row>
    <row r="811" spans="1:62" x14ac:dyDescent="0.35">
      <c r="AN811" s="4" t="b">
        <f>COUNTIF(资产分类!B:B,以前年度!A811)=1</f>
        <v>0</v>
      </c>
      <c r="AO811" s="4" t="b">
        <f>COUNTIF(单位编码!C:C,H811)=1</f>
        <v>0</v>
      </c>
      <c r="AR811" s="4" t="b">
        <f>COUNTIF(成本中心!B:B,以前年度!M811)=1</f>
        <v>0</v>
      </c>
      <c r="AS811" s="4" t="b">
        <f>COUNTIF(成本中心!B:B,以前年度!N811)=1</f>
        <v>0</v>
      </c>
      <c r="AU811" s="4" t="b">
        <f>COUNTIF(资产增加、减少方式!B:C,以前年度!R811)=1</f>
        <v>0</v>
      </c>
      <c r="AX811" s="5" t="b">
        <f t="shared" si="129"/>
        <v>0</v>
      </c>
      <c r="AY811" s="59" t="e">
        <f>IF(((2015-LEFT(AD811,4))*12+12-MID(AD811,5,2)+1)/(Z811*12+AB811)&gt;1,AF811*(1-VLOOKUP(X811,折旧码!B:D,3,FALSE)),AF811*(1-VLOOKUP(X811,折旧码!B:D,3,FALSE))*((2015-LEFT(AD811,4))*12+12-MID(AD811,5,2)+1)/(Z811*12+AB811))</f>
        <v>#VALUE!</v>
      </c>
      <c r="AZ811" s="60" t="e">
        <f t="shared" si="130"/>
        <v>#VALUE!</v>
      </c>
      <c r="BA811" s="5" t="e">
        <f>IF(((2015-LEFT(AD811,4))*12+12-MID(AD811,5,2)+1)/(Z811*12+AB811)&gt;1,0, AF811*(1-VLOOKUP(X811,折旧码!B:D,3,FALSE))*(12/(Z811*12+AB811)))</f>
        <v>#VALUE!</v>
      </c>
      <c r="BB811" s="2" t="e">
        <f t="shared" si="131"/>
        <v>#VALUE!</v>
      </c>
      <c r="BC811" s="2">
        <f t="shared" si="132"/>
        <v>0</v>
      </c>
      <c r="BD811" s="2" t="e">
        <f t="shared" si="133"/>
        <v>#VALUE!</v>
      </c>
      <c r="BE811" s="4" t="e">
        <f t="shared" si="134"/>
        <v>#VALUE!</v>
      </c>
      <c r="BF811" s="56" t="e">
        <f t="shared" si="135"/>
        <v>#VALUE!</v>
      </c>
      <c r="BG811" s="56" t="e">
        <f>IF(BE811="否",0,AF811*(1-VLOOKUP(X811,折旧码!B:D,3,FALSE))/BC811)</f>
        <v>#VALUE!</v>
      </c>
      <c r="BH811" s="56" t="e">
        <f t="shared" si="136"/>
        <v>#VALUE!</v>
      </c>
      <c r="BI811" s="4" t="e">
        <f>IF(OR(BE811="否",BC811&lt;=BD811),ROUND(AF811-ABS(AG811)-ABS(AI811)-AF811*VLOOKUP(X811,折旧码!B:D,3,FALSE),2)=0,ROUND(AF811-ABS(AG811)-ABS(AI811)-AF811*VLOOKUP(X811,折旧码!B:D,3,FALSE),2)&lt;&gt;0)</f>
        <v>#VALUE!</v>
      </c>
      <c r="BJ811" s="4" t="e">
        <f>ROUND(AF811-ABS(AG811)-ABS(AI811)-AF811*VLOOKUP(X811,折旧码!B:D,3,FALSE),2)</f>
        <v>#N/A</v>
      </c>
    </row>
    <row r="812" spans="1:62" x14ac:dyDescent="0.35">
      <c r="AN812" s="4" t="b">
        <f>COUNTIF(资产分类!B:B,以前年度!A812)=1</f>
        <v>0</v>
      </c>
      <c r="AO812" s="4" t="b">
        <f>COUNTIF(单位编码!C:C,H812)=1</f>
        <v>0</v>
      </c>
      <c r="AR812" s="4" t="b">
        <f>COUNTIF(成本中心!B:B,以前年度!M812)=1</f>
        <v>0</v>
      </c>
      <c r="AS812" s="4" t="b">
        <f>COUNTIF(成本中心!B:B,以前年度!N812)=1</f>
        <v>0</v>
      </c>
      <c r="AU812" s="4" t="b">
        <f>COUNTIF(资产增加、减少方式!B:C,以前年度!R812)=1</f>
        <v>0</v>
      </c>
      <c r="AX812" s="5" t="b">
        <f t="shared" si="129"/>
        <v>0</v>
      </c>
      <c r="AY812" s="59" t="e">
        <f>IF(((2015-LEFT(AD812,4))*12+12-MID(AD812,5,2)+1)/(Z812*12+AB812)&gt;1,AF812*(1-VLOOKUP(X812,折旧码!B:D,3,FALSE)),AF812*(1-VLOOKUP(X812,折旧码!B:D,3,FALSE))*((2015-LEFT(AD812,4))*12+12-MID(AD812,5,2)+1)/(Z812*12+AB812))</f>
        <v>#VALUE!</v>
      </c>
      <c r="AZ812" s="60" t="e">
        <f t="shared" si="130"/>
        <v>#VALUE!</v>
      </c>
      <c r="BA812" s="5" t="e">
        <f>IF(((2015-LEFT(AD812,4))*12+12-MID(AD812,5,2)+1)/(Z812*12+AB812)&gt;1,0, AF812*(1-VLOOKUP(X812,折旧码!B:D,3,FALSE))*(12/(Z812*12+AB812)))</f>
        <v>#VALUE!</v>
      </c>
      <c r="BB812" s="2" t="e">
        <f t="shared" si="131"/>
        <v>#VALUE!</v>
      </c>
      <c r="BC812" s="2">
        <f t="shared" si="132"/>
        <v>0</v>
      </c>
      <c r="BD812" s="2" t="e">
        <f t="shared" si="133"/>
        <v>#VALUE!</v>
      </c>
      <c r="BE812" s="4" t="e">
        <f t="shared" si="134"/>
        <v>#VALUE!</v>
      </c>
      <c r="BF812" s="56" t="e">
        <f t="shared" si="135"/>
        <v>#VALUE!</v>
      </c>
      <c r="BG812" s="56" t="e">
        <f>IF(BE812="否",0,AF812*(1-VLOOKUP(X812,折旧码!B:D,3,FALSE))/BC812)</f>
        <v>#VALUE!</v>
      </c>
      <c r="BH812" s="56" t="e">
        <f t="shared" si="136"/>
        <v>#VALUE!</v>
      </c>
      <c r="BI812" s="4" t="e">
        <f>IF(OR(BE812="否",BC812&lt;=BD812),ROUND(AF812-ABS(AG812)-ABS(AI812)-AF812*VLOOKUP(X812,折旧码!B:D,3,FALSE),2)=0,ROUND(AF812-ABS(AG812)-ABS(AI812)-AF812*VLOOKUP(X812,折旧码!B:D,3,FALSE),2)&lt;&gt;0)</f>
        <v>#VALUE!</v>
      </c>
      <c r="BJ812" s="4" t="e">
        <f>ROUND(AF812-ABS(AG812)-ABS(AI812)-AF812*VLOOKUP(X812,折旧码!B:D,3,FALSE),2)</f>
        <v>#N/A</v>
      </c>
    </row>
    <row r="813" spans="1:62" x14ac:dyDescent="0.35">
      <c r="AN813" s="4" t="b">
        <f>COUNTIF(资产分类!B:B,以前年度!A813)=1</f>
        <v>0</v>
      </c>
      <c r="AO813" s="4" t="b">
        <f>COUNTIF(单位编码!C:C,H813)=1</f>
        <v>0</v>
      </c>
      <c r="AR813" s="4" t="b">
        <f>COUNTIF(成本中心!B:B,以前年度!M813)=1</f>
        <v>0</v>
      </c>
      <c r="AS813" s="4" t="b">
        <f>COUNTIF(成本中心!B:B,以前年度!N813)=1</f>
        <v>0</v>
      </c>
      <c r="AU813" s="4" t="b">
        <f>COUNTIF(资产增加、减少方式!B:C,以前年度!R813)=1</f>
        <v>0</v>
      </c>
      <c r="AX813" s="5" t="b">
        <f t="shared" si="129"/>
        <v>0</v>
      </c>
      <c r="AY813" s="59" t="e">
        <f>IF(((2015-LEFT(AD813,4))*12+12-MID(AD813,5,2)+1)/(Z813*12+AB813)&gt;1,AF813*(1-VLOOKUP(X813,折旧码!B:D,3,FALSE)),AF813*(1-VLOOKUP(X813,折旧码!B:D,3,FALSE))*((2015-LEFT(AD813,4))*12+12-MID(AD813,5,2)+1)/(Z813*12+AB813))</f>
        <v>#VALUE!</v>
      </c>
      <c r="AZ813" s="60" t="e">
        <f t="shared" si="130"/>
        <v>#VALUE!</v>
      </c>
      <c r="BA813" s="5" t="e">
        <f>IF(((2015-LEFT(AD813,4))*12+12-MID(AD813,5,2)+1)/(Z813*12+AB813)&gt;1,0, AF813*(1-VLOOKUP(X813,折旧码!B:D,3,FALSE))*(12/(Z813*12+AB813)))</f>
        <v>#VALUE!</v>
      </c>
      <c r="BB813" s="2" t="e">
        <f t="shared" si="131"/>
        <v>#VALUE!</v>
      </c>
      <c r="BC813" s="2">
        <f t="shared" si="132"/>
        <v>0</v>
      </c>
      <c r="BD813" s="2" t="e">
        <f t="shared" si="133"/>
        <v>#VALUE!</v>
      </c>
      <c r="BE813" s="4" t="e">
        <f t="shared" si="134"/>
        <v>#VALUE!</v>
      </c>
      <c r="BF813" s="56" t="e">
        <f t="shared" si="135"/>
        <v>#VALUE!</v>
      </c>
      <c r="BG813" s="56" t="e">
        <f>IF(BE813="否",0,AF813*(1-VLOOKUP(X813,折旧码!B:D,3,FALSE))/BC813)</f>
        <v>#VALUE!</v>
      </c>
      <c r="BH813" s="56" t="e">
        <f t="shared" si="136"/>
        <v>#VALUE!</v>
      </c>
      <c r="BI813" s="4" t="e">
        <f>IF(OR(BE813="否",BC813&lt;=BD813),ROUND(AF813-ABS(AG813)-ABS(AI813)-AF813*VLOOKUP(X813,折旧码!B:D,3,FALSE),2)=0,ROUND(AF813-ABS(AG813)-ABS(AI813)-AF813*VLOOKUP(X813,折旧码!B:D,3,FALSE),2)&lt;&gt;0)</f>
        <v>#VALUE!</v>
      </c>
      <c r="BJ813" s="4" t="e">
        <f>ROUND(AF813-ABS(AG813)-ABS(AI813)-AF813*VLOOKUP(X813,折旧码!B:D,3,FALSE),2)</f>
        <v>#N/A</v>
      </c>
    </row>
    <row r="814" spans="1:62" x14ac:dyDescent="0.35">
      <c r="AN814" s="4" t="b">
        <f>COUNTIF(资产分类!B:B,以前年度!A814)=1</f>
        <v>0</v>
      </c>
      <c r="AO814" s="4" t="b">
        <f>COUNTIF(单位编码!C:C,H814)=1</f>
        <v>0</v>
      </c>
      <c r="AR814" s="4" t="b">
        <f>COUNTIF(成本中心!B:B,以前年度!M814)=1</f>
        <v>0</v>
      </c>
      <c r="AS814" s="4" t="b">
        <f>COUNTIF(成本中心!B:B,以前年度!N814)=1</f>
        <v>0</v>
      </c>
      <c r="AU814" s="4" t="b">
        <f>COUNTIF(资产增加、减少方式!B:C,以前年度!R814)=1</f>
        <v>0</v>
      </c>
      <c r="AX814" s="5" t="b">
        <f t="shared" si="129"/>
        <v>0</v>
      </c>
      <c r="AY814" s="59" t="e">
        <f>IF(((2015-LEFT(AD814,4))*12+12-MID(AD814,5,2)+1)/(Z814*12+AB814)&gt;1,AF814*(1-VLOOKUP(X814,折旧码!B:D,3,FALSE)),AF814*(1-VLOOKUP(X814,折旧码!B:D,3,FALSE))*((2015-LEFT(AD814,4))*12+12-MID(AD814,5,2)+1)/(Z814*12+AB814))</f>
        <v>#VALUE!</v>
      </c>
      <c r="AZ814" s="60" t="e">
        <f t="shared" si="130"/>
        <v>#VALUE!</v>
      </c>
      <c r="BA814" s="5" t="e">
        <f>IF(((2015-LEFT(AD814,4))*12+12-MID(AD814,5,2)+1)/(Z814*12+AB814)&gt;1,0, AF814*(1-VLOOKUP(X814,折旧码!B:D,3,FALSE))*(12/(Z814*12+AB814)))</f>
        <v>#VALUE!</v>
      </c>
      <c r="BB814" s="2" t="e">
        <f t="shared" si="131"/>
        <v>#VALUE!</v>
      </c>
      <c r="BC814" s="2">
        <f t="shared" si="132"/>
        <v>0</v>
      </c>
      <c r="BD814" s="2" t="e">
        <f t="shared" si="133"/>
        <v>#VALUE!</v>
      </c>
      <c r="BE814" s="4" t="e">
        <f t="shared" si="134"/>
        <v>#VALUE!</v>
      </c>
      <c r="BF814" s="56" t="e">
        <f t="shared" si="135"/>
        <v>#VALUE!</v>
      </c>
      <c r="BG814" s="56" t="e">
        <f>IF(BE814="否",0,AF814*(1-VLOOKUP(X814,折旧码!B:D,3,FALSE))/BC814)</f>
        <v>#VALUE!</v>
      </c>
      <c r="BH814" s="56" t="e">
        <f t="shared" si="136"/>
        <v>#VALUE!</v>
      </c>
      <c r="BI814" s="4" t="e">
        <f>IF(OR(BE814="否",BC814&lt;=BD814),ROUND(AF814-ABS(AG814)-ABS(AI814)-AF814*VLOOKUP(X814,折旧码!B:D,3,FALSE),2)=0,ROUND(AF814-ABS(AG814)-ABS(AI814)-AF814*VLOOKUP(X814,折旧码!B:D,3,FALSE),2)&lt;&gt;0)</f>
        <v>#VALUE!</v>
      </c>
      <c r="BJ814" s="4" t="e">
        <f>ROUND(AF814-ABS(AG814)-ABS(AI814)-AF814*VLOOKUP(X814,折旧码!B:D,3,FALSE),2)</f>
        <v>#N/A</v>
      </c>
    </row>
    <row r="815" spans="1:62" x14ac:dyDescent="0.35">
      <c r="AN815" s="4" t="b">
        <f>COUNTIF(资产分类!B:B,以前年度!A815)=1</f>
        <v>0</v>
      </c>
      <c r="AO815" s="4" t="b">
        <f>COUNTIF(单位编码!C:C,H815)=1</f>
        <v>0</v>
      </c>
      <c r="AR815" s="4" t="b">
        <f>COUNTIF(成本中心!B:B,以前年度!M815)=1</f>
        <v>0</v>
      </c>
      <c r="AS815" s="4" t="b">
        <f>COUNTIF(成本中心!B:B,以前年度!N815)=1</f>
        <v>0</v>
      </c>
      <c r="AU815" s="4" t="b">
        <f>COUNTIF(资产增加、减少方式!B:C,以前年度!R815)=1</f>
        <v>0</v>
      </c>
      <c r="AX815" s="5" t="b">
        <f t="shared" si="129"/>
        <v>0</v>
      </c>
      <c r="AY815" s="59" t="e">
        <f>IF(((2015-LEFT(AD815,4))*12+12-MID(AD815,5,2)+1)/(Z815*12+AB815)&gt;1,AF815*(1-VLOOKUP(X815,折旧码!B:D,3,FALSE)),AF815*(1-VLOOKUP(X815,折旧码!B:D,3,FALSE))*((2015-LEFT(AD815,4))*12+12-MID(AD815,5,2)+1)/(Z815*12+AB815))</f>
        <v>#VALUE!</v>
      </c>
      <c r="AZ815" s="60" t="e">
        <f t="shared" si="130"/>
        <v>#VALUE!</v>
      </c>
      <c r="BA815" s="5" t="e">
        <f>IF(((2015-LEFT(AD815,4))*12+12-MID(AD815,5,2)+1)/(Z815*12+AB815)&gt;1,0, AF815*(1-VLOOKUP(X815,折旧码!B:D,3,FALSE))*(12/(Z815*12+AB815)))</f>
        <v>#VALUE!</v>
      </c>
      <c r="BB815" s="2" t="e">
        <f t="shared" si="131"/>
        <v>#VALUE!</v>
      </c>
      <c r="BC815" s="2">
        <f t="shared" si="132"/>
        <v>0</v>
      </c>
      <c r="BD815" s="2" t="e">
        <f t="shared" si="133"/>
        <v>#VALUE!</v>
      </c>
      <c r="BE815" s="4" t="e">
        <f t="shared" si="134"/>
        <v>#VALUE!</v>
      </c>
      <c r="BF815" s="56" t="e">
        <f t="shared" si="135"/>
        <v>#VALUE!</v>
      </c>
      <c r="BG815" s="56" t="e">
        <f>IF(BE815="否",0,AF815*(1-VLOOKUP(X815,折旧码!B:D,3,FALSE))/BC815)</f>
        <v>#VALUE!</v>
      </c>
      <c r="BH815" s="56" t="e">
        <f t="shared" si="136"/>
        <v>#VALUE!</v>
      </c>
      <c r="BI815" s="4" t="e">
        <f>IF(OR(BE815="否",BC815&lt;=BD815),ROUND(AF815-ABS(AG815)-ABS(AI815)-AF815*VLOOKUP(X815,折旧码!B:D,3,FALSE),2)=0,ROUND(AF815-ABS(AG815)-ABS(AI815)-AF815*VLOOKUP(X815,折旧码!B:D,3,FALSE),2)&lt;&gt;0)</f>
        <v>#VALUE!</v>
      </c>
      <c r="BJ815" s="4" t="e">
        <f>ROUND(AF815-ABS(AG815)-ABS(AI815)-AF815*VLOOKUP(X815,折旧码!B:D,3,FALSE),2)</f>
        <v>#N/A</v>
      </c>
    </row>
    <row r="816" spans="1:62" x14ac:dyDescent="0.35">
      <c r="AN816" s="4" t="b">
        <f>COUNTIF(资产分类!B:B,以前年度!A816)=1</f>
        <v>0</v>
      </c>
      <c r="AO816" s="4" t="b">
        <f>COUNTIF(单位编码!C:C,H816)=1</f>
        <v>0</v>
      </c>
      <c r="AR816" s="4" t="b">
        <f>COUNTIF(成本中心!B:B,以前年度!M816)=1</f>
        <v>0</v>
      </c>
      <c r="AS816" s="4" t="b">
        <f>COUNTIF(成本中心!B:B,以前年度!N816)=1</f>
        <v>0</v>
      </c>
      <c r="AU816" s="4" t="b">
        <f>COUNTIF(资产增加、减少方式!B:C,以前年度!R816)=1</f>
        <v>0</v>
      </c>
      <c r="AX816" s="5" t="b">
        <f t="shared" si="129"/>
        <v>0</v>
      </c>
      <c r="AY816" s="59" t="e">
        <f>IF(((2015-LEFT(AD816,4))*12+12-MID(AD816,5,2)+1)/(Z816*12+AB816)&gt;1,AF816*(1-VLOOKUP(X816,折旧码!B:D,3,FALSE)),AF816*(1-VLOOKUP(X816,折旧码!B:D,3,FALSE))*((2015-LEFT(AD816,4))*12+12-MID(AD816,5,2)+1)/(Z816*12+AB816))</f>
        <v>#VALUE!</v>
      </c>
      <c r="AZ816" s="60" t="e">
        <f t="shared" si="130"/>
        <v>#VALUE!</v>
      </c>
      <c r="BA816" s="5" t="e">
        <f>IF(((2015-LEFT(AD816,4))*12+12-MID(AD816,5,2)+1)/(Z816*12+AB816)&gt;1,0, AF816*(1-VLOOKUP(X816,折旧码!B:D,3,FALSE))*(12/(Z816*12+AB816)))</f>
        <v>#VALUE!</v>
      </c>
      <c r="BB816" s="2" t="e">
        <f t="shared" si="131"/>
        <v>#VALUE!</v>
      </c>
      <c r="BC816" s="2">
        <f t="shared" si="132"/>
        <v>0</v>
      </c>
      <c r="BD816" s="2" t="e">
        <f t="shared" si="133"/>
        <v>#VALUE!</v>
      </c>
      <c r="BE816" s="4" t="e">
        <f t="shared" si="134"/>
        <v>#VALUE!</v>
      </c>
      <c r="BF816" s="56" t="e">
        <f t="shared" si="135"/>
        <v>#VALUE!</v>
      </c>
      <c r="BG816" s="56" t="e">
        <f>IF(BE816="否",0,AF816*(1-VLOOKUP(X816,折旧码!B:D,3,FALSE))/BC816)</f>
        <v>#VALUE!</v>
      </c>
      <c r="BH816" s="56" t="e">
        <f t="shared" si="136"/>
        <v>#VALUE!</v>
      </c>
      <c r="BI816" s="4" t="e">
        <f>IF(OR(BE816="否",BC816&lt;=BD816),ROUND(AF816-ABS(AG816)-ABS(AI816)-AF816*VLOOKUP(X816,折旧码!B:D,3,FALSE),2)=0,ROUND(AF816-ABS(AG816)-ABS(AI816)-AF816*VLOOKUP(X816,折旧码!B:D,3,FALSE),2)&lt;&gt;0)</f>
        <v>#VALUE!</v>
      </c>
      <c r="BJ816" s="4" t="e">
        <f>ROUND(AF816-ABS(AG816)-ABS(AI816)-AF816*VLOOKUP(X816,折旧码!B:D,3,FALSE),2)</f>
        <v>#N/A</v>
      </c>
    </row>
    <row r="817" spans="40:62" x14ac:dyDescent="0.35">
      <c r="AN817" s="4" t="b">
        <f>COUNTIF(资产分类!B:B,以前年度!A817)=1</f>
        <v>0</v>
      </c>
      <c r="AO817" s="4" t="b">
        <f>COUNTIF(单位编码!C:C,H817)=1</f>
        <v>0</v>
      </c>
      <c r="AR817" s="4" t="b">
        <f>COUNTIF(成本中心!B:B,以前年度!M817)=1</f>
        <v>0</v>
      </c>
      <c r="AS817" s="4" t="b">
        <f>COUNTIF(成本中心!B:B,以前年度!N817)=1</f>
        <v>0</v>
      </c>
      <c r="AU817" s="4" t="b">
        <f>COUNTIF(资产增加、减少方式!B:C,以前年度!R817)=1</f>
        <v>0</v>
      </c>
      <c r="AX817" s="5" t="b">
        <f t="shared" si="129"/>
        <v>0</v>
      </c>
      <c r="AY817" s="59" t="e">
        <f>IF(((2015-LEFT(AD817,4))*12+12-MID(AD817,5,2)+1)/(Z817*12+AB817)&gt;1,AF817*(1-VLOOKUP(X817,折旧码!B:D,3,FALSE)),AF817*(1-VLOOKUP(X817,折旧码!B:D,3,FALSE))*((2015-LEFT(AD817,4))*12+12-MID(AD817,5,2)+1)/(Z817*12+AB817))</f>
        <v>#VALUE!</v>
      </c>
      <c r="AZ817" s="60" t="e">
        <f t="shared" si="130"/>
        <v>#VALUE!</v>
      </c>
      <c r="BA817" s="5" t="e">
        <f>IF(((2015-LEFT(AD817,4))*12+12-MID(AD817,5,2)+1)/(Z817*12+AB817)&gt;1,0, AF817*(1-VLOOKUP(X817,折旧码!B:D,3,FALSE))*(12/(Z817*12+AB817)))</f>
        <v>#VALUE!</v>
      </c>
      <c r="BB817" s="2" t="e">
        <f t="shared" si="131"/>
        <v>#VALUE!</v>
      </c>
      <c r="BC817" s="2">
        <f t="shared" si="132"/>
        <v>0</v>
      </c>
      <c r="BD817" s="2" t="e">
        <f t="shared" si="133"/>
        <v>#VALUE!</v>
      </c>
      <c r="BE817" s="4" t="e">
        <f t="shared" si="134"/>
        <v>#VALUE!</v>
      </c>
      <c r="BF817" s="56" t="e">
        <f t="shared" si="135"/>
        <v>#VALUE!</v>
      </c>
      <c r="BG817" s="56" t="e">
        <f>IF(BE817="否",0,AF817*(1-VLOOKUP(X817,折旧码!B:D,3,FALSE))/BC817)</f>
        <v>#VALUE!</v>
      </c>
      <c r="BH817" s="56" t="e">
        <f t="shared" si="136"/>
        <v>#VALUE!</v>
      </c>
      <c r="BI817" s="4" t="e">
        <f>IF(OR(BE817="否",BC817&lt;=BD817),ROUND(AF817-ABS(AG817)-ABS(AI817)-AF817*VLOOKUP(X817,折旧码!B:D,3,FALSE),2)=0,ROUND(AF817-ABS(AG817)-ABS(AI817)-AF817*VLOOKUP(X817,折旧码!B:D,3,FALSE),2)&lt;&gt;0)</f>
        <v>#VALUE!</v>
      </c>
      <c r="BJ817" s="4" t="e">
        <f>ROUND(AF817-ABS(AG817)-ABS(AI817)-AF817*VLOOKUP(X817,折旧码!B:D,3,FALSE),2)</f>
        <v>#N/A</v>
      </c>
    </row>
    <row r="818" spans="40:62" x14ac:dyDescent="0.35">
      <c r="AN818" s="4" t="b">
        <f>COUNTIF(资产分类!B:B,以前年度!A818)=1</f>
        <v>0</v>
      </c>
      <c r="AO818" s="4" t="b">
        <f>COUNTIF(单位编码!C:C,H818)=1</f>
        <v>0</v>
      </c>
      <c r="AR818" s="4" t="b">
        <f>COUNTIF(成本中心!B:B,以前年度!M818)=1</f>
        <v>0</v>
      </c>
      <c r="AS818" s="4" t="b">
        <f>COUNTIF(成本中心!B:B,以前年度!N818)=1</f>
        <v>0</v>
      </c>
      <c r="AU818" s="4" t="b">
        <f>COUNTIF(资产增加、减少方式!B:C,以前年度!R818)=1</f>
        <v>0</v>
      </c>
      <c r="AX818" s="5" t="b">
        <f t="shared" si="129"/>
        <v>0</v>
      </c>
      <c r="AY818" s="59" t="e">
        <f>IF(((2015-LEFT(AD818,4))*12+12-MID(AD818,5,2)+1)/(Z818*12+AB818)&gt;1,AF818*(1-VLOOKUP(X818,折旧码!B:D,3,FALSE)),AF818*(1-VLOOKUP(X818,折旧码!B:D,3,FALSE))*((2015-LEFT(AD818,4))*12+12-MID(AD818,5,2)+1)/(Z818*12+AB818))</f>
        <v>#VALUE!</v>
      </c>
      <c r="AZ818" s="60" t="e">
        <f t="shared" si="130"/>
        <v>#VALUE!</v>
      </c>
      <c r="BA818" s="5" t="e">
        <f>IF(((2015-LEFT(AD818,4))*12+12-MID(AD818,5,2)+1)/(Z818*12+AB818)&gt;1,0, AF818*(1-VLOOKUP(X818,折旧码!B:D,3,FALSE))*(12/(Z818*12+AB818)))</f>
        <v>#VALUE!</v>
      </c>
      <c r="BB818" s="2" t="e">
        <f t="shared" si="131"/>
        <v>#VALUE!</v>
      </c>
      <c r="BC818" s="2">
        <f t="shared" si="132"/>
        <v>0</v>
      </c>
      <c r="BD818" s="2" t="e">
        <f t="shared" si="133"/>
        <v>#VALUE!</v>
      </c>
      <c r="BE818" s="4" t="e">
        <f t="shared" si="134"/>
        <v>#VALUE!</v>
      </c>
      <c r="BF818" s="56" t="e">
        <f t="shared" si="135"/>
        <v>#VALUE!</v>
      </c>
      <c r="BG818" s="56" t="e">
        <f>IF(BE818="否",0,AF818*(1-VLOOKUP(X818,折旧码!B:D,3,FALSE))/BC818)</f>
        <v>#VALUE!</v>
      </c>
      <c r="BH818" s="56" t="e">
        <f t="shared" si="136"/>
        <v>#VALUE!</v>
      </c>
      <c r="BI818" s="4" t="e">
        <f>IF(OR(BE818="否",BC818&lt;=BD818),ROUND(AF818-ABS(AG818)-ABS(AI818)-AF818*VLOOKUP(X818,折旧码!B:D,3,FALSE),2)=0,ROUND(AF818-ABS(AG818)-ABS(AI818)-AF818*VLOOKUP(X818,折旧码!B:D,3,FALSE),2)&lt;&gt;0)</f>
        <v>#VALUE!</v>
      </c>
      <c r="BJ818" s="4" t="e">
        <f>ROUND(AF818-ABS(AG818)-ABS(AI818)-AF818*VLOOKUP(X818,折旧码!B:D,3,FALSE),2)</f>
        <v>#N/A</v>
      </c>
    </row>
    <row r="819" spans="40:62" x14ac:dyDescent="0.35">
      <c r="AN819" s="4" t="b">
        <f>COUNTIF(资产分类!B:B,以前年度!A819)=1</f>
        <v>0</v>
      </c>
      <c r="AO819" s="4" t="b">
        <f>COUNTIF(单位编码!C:C,H819)=1</f>
        <v>0</v>
      </c>
      <c r="AR819" s="4" t="b">
        <f>COUNTIF(成本中心!B:B,以前年度!M819)=1</f>
        <v>0</v>
      </c>
      <c r="AS819" s="4" t="b">
        <f>COUNTIF(成本中心!B:B,以前年度!N819)=1</f>
        <v>0</v>
      </c>
      <c r="AU819" s="4" t="b">
        <f>COUNTIF(资产增加、减少方式!B:C,以前年度!R819)=1</f>
        <v>0</v>
      </c>
      <c r="AX819" s="5" t="b">
        <f t="shared" si="129"/>
        <v>0</v>
      </c>
      <c r="AY819" s="59" t="e">
        <f>IF(((2015-LEFT(AD819,4))*12+12-MID(AD819,5,2)+1)/(Z819*12+AB819)&gt;1,AF819*(1-VLOOKUP(X819,折旧码!B:D,3,FALSE)),AF819*(1-VLOOKUP(X819,折旧码!B:D,3,FALSE))*((2015-LEFT(AD819,4))*12+12-MID(AD819,5,2)+1)/(Z819*12+AB819))</f>
        <v>#VALUE!</v>
      </c>
      <c r="AZ819" s="60" t="e">
        <f t="shared" si="130"/>
        <v>#VALUE!</v>
      </c>
      <c r="BA819" s="5" t="e">
        <f>IF(((2015-LEFT(AD819,4))*12+12-MID(AD819,5,2)+1)/(Z819*12+AB819)&gt;1,0, AF819*(1-VLOOKUP(X819,折旧码!B:D,3,FALSE))*(12/(Z819*12+AB819)))</f>
        <v>#VALUE!</v>
      </c>
      <c r="BB819" s="2" t="e">
        <f t="shared" si="131"/>
        <v>#VALUE!</v>
      </c>
      <c r="BC819" s="2">
        <f t="shared" si="132"/>
        <v>0</v>
      </c>
      <c r="BD819" s="2" t="e">
        <f t="shared" si="133"/>
        <v>#VALUE!</v>
      </c>
      <c r="BE819" s="4" t="e">
        <f t="shared" si="134"/>
        <v>#VALUE!</v>
      </c>
      <c r="BF819" s="56" t="e">
        <f t="shared" si="135"/>
        <v>#VALUE!</v>
      </c>
      <c r="BG819" s="56" t="e">
        <f>IF(BE819="否",0,AF819*(1-VLOOKUP(X819,折旧码!B:D,3,FALSE))/BC819)</f>
        <v>#VALUE!</v>
      </c>
      <c r="BH819" s="56" t="e">
        <f t="shared" si="136"/>
        <v>#VALUE!</v>
      </c>
      <c r="BI819" s="4" t="e">
        <f>IF(OR(BE819="否",BC819&lt;=BD819),ROUND(AF819-ABS(AG819)-ABS(AI819)-AF819*VLOOKUP(X819,折旧码!B:D,3,FALSE),2)=0,ROUND(AF819-ABS(AG819)-ABS(AI819)-AF819*VLOOKUP(X819,折旧码!B:D,3,FALSE),2)&lt;&gt;0)</f>
        <v>#VALUE!</v>
      </c>
      <c r="BJ819" s="4" t="e">
        <f>ROUND(AF819-ABS(AG819)-ABS(AI819)-AF819*VLOOKUP(X819,折旧码!B:D,3,FALSE),2)</f>
        <v>#N/A</v>
      </c>
    </row>
    <row r="820" spans="40:62" x14ac:dyDescent="0.35">
      <c r="AN820" s="4" t="b">
        <f>COUNTIF(资产分类!B:B,以前年度!A820)=1</f>
        <v>0</v>
      </c>
      <c r="AO820" s="4" t="b">
        <f>COUNTIF(单位编码!C:C,H820)=1</f>
        <v>0</v>
      </c>
      <c r="AR820" s="4" t="b">
        <f>COUNTIF(成本中心!B:B,以前年度!M820)=1</f>
        <v>0</v>
      </c>
      <c r="AS820" s="4" t="b">
        <f>COUNTIF(成本中心!B:B,以前年度!N820)=1</f>
        <v>0</v>
      </c>
      <c r="AU820" s="4" t="b">
        <f>COUNTIF(资产增加、减少方式!B:C,以前年度!R820)=1</f>
        <v>0</v>
      </c>
      <c r="AX820" s="5" t="b">
        <f t="shared" si="129"/>
        <v>0</v>
      </c>
      <c r="AY820" s="59" t="e">
        <f>IF(((2015-LEFT(AD820,4))*12+12-MID(AD820,5,2)+1)/(Z820*12+AB820)&gt;1,AF820*(1-VLOOKUP(X820,折旧码!B:D,3,FALSE)),AF820*(1-VLOOKUP(X820,折旧码!B:D,3,FALSE))*((2015-LEFT(AD820,4))*12+12-MID(AD820,5,2)+1)/(Z820*12+AB820))</f>
        <v>#VALUE!</v>
      </c>
      <c r="AZ820" s="60" t="e">
        <f t="shared" si="130"/>
        <v>#VALUE!</v>
      </c>
      <c r="BA820" s="5" t="e">
        <f>IF(((2015-LEFT(AD820,4))*12+12-MID(AD820,5,2)+1)/(Z820*12+AB820)&gt;1,0, AF820*(1-VLOOKUP(X820,折旧码!B:D,3,FALSE))*(12/(Z820*12+AB820)))</f>
        <v>#VALUE!</v>
      </c>
      <c r="BB820" s="2" t="e">
        <f t="shared" si="131"/>
        <v>#VALUE!</v>
      </c>
      <c r="BC820" s="2">
        <f t="shared" si="132"/>
        <v>0</v>
      </c>
      <c r="BD820" s="2" t="e">
        <f t="shared" si="133"/>
        <v>#VALUE!</v>
      </c>
      <c r="BE820" s="4" t="e">
        <f t="shared" si="134"/>
        <v>#VALUE!</v>
      </c>
      <c r="BF820" s="56" t="e">
        <f t="shared" si="135"/>
        <v>#VALUE!</v>
      </c>
      <c r="BG820" s="56" t="e">
        <f>IF(BE820="否",0,AF820*(1-VLOOKUP(X820,折旧码!B:D,3,FALSE))/BC820)</f>
        <v>#VALUE!</v>
      </c>
      <c r="BH820" s="56" t="e">
        <f t="shared" si="136"/>
        <v>#VALUE!</v>
      </c>
      <c r="BI820" s="4" t="e">
        <f>IF(OR(BE820="否",BC820&lt;=BD820),ROUND(AF820-ABS(AG820)-ABS(AI820)-AF820*VLOOKUP(X820,折旧码!B:D,3,FALSE),2)=0,ROUND(AF820-ABS(AG820)-ABS(AI820)-AF820*VLOOKUP(X820,折旧码!B:D,3,FALSE),2)&lt;&gt;0)</f>
        <v>#VALUE!</v>
      </c>
      <c r="BJ820" s="4" t="e">
        <f>ROUND(AF820-ABS(AG820)-ABS(AI820)-AF820*VLOOKUP(X820,折旧码!B:D,3,FALSE),2)</f>
        <v>#N/A</v>
      </c>
    </row>
    <row r="821" spans="40:62" x14ac:dyDescent="0.35">
      <c r="AN821" s="4" t="b">
        <f>COUNTIF(资产分类!B:B,以前年度!A821)=1</f>
        <v>0</v>
      </c>
      <c r="AO821" s="4" t="b">
        <f>COUNTIF(单位编码!C:C,H821)=1</f>
        <v>0</v>
      </c>
      <c r="AR821" s="4" t="b">
        <f>COUNTIF(成本中心!B:B,以前年度!M821)=1</f>
        <v>0</v>
      </c>
      <c r="AS821" s="4" t="b">
        <f>COUNTIF(成本中心!B:B,以前年度!N821)=1</f>
        <v>0</v>
      </c>
      <c r="AU821" s="4" t="b">
        <f>COUNTIF(资产增加、减少方式!B:C,以前年度!R821)=1</f>
        <v>0</v>
      </c>
      <c r="AX821" s="5" t="b">
        <f t="shared" si="129"/>
        <v>0</v>
      </c>
      <c r="AY821" s="59" t="e">
        <f>IF(((2015-LEFT(AD821,4))*12+12-MID(AD821,5,2)+1)/(Z821*12+AB821)&gt;1,AF821*(1-VLOOKUP(X821,折旧码!B:D,3,FALSE)),AF821*(1-VLOOKUP(X821,折旧码!B:D,3,FALSE))*((2015-LEFT(AD821,4))*12+12-MID(AD821,5,2)+1)/(Z821*12+AB821))</f>
        <v>#VALUE!</v>
      </c>
      <c r="AZ821" s="60" t="e">
        <f t="shared" si="130"/>
        <v>#VALUE!</v>
      </c>
      <c r="BA821" s="5" t="e">
        <f>IF(((2015-LEFT(AD821,4))*12+12-MID(AD821,5,2)+1)/(Z821*12+AB821)&gt;1,0, AF821*(1-VLOOKUP(X821,折旧码!B:D,3,FALSE))*(12/(Z821*12+AB821)))</f>
        <v>#VALUE!</v>
      </c>
      <c r="BB821" s="2" t="e">
        <f t="shared" si="131"/>
        <v>#VALUE!</v>
      </c>
      <c r="BC821" s="2">
        <f t="shared" si="132"/>
        <v>0</v>
      </c>
      <c r="BD821" s="2" t="e">
        <f t="shared" si="133"/>
        <v>#VALUE!</v>
      </c>
      <c r="BE821" s="4" t="e">
        <f t="shared" si="134"/>
        <v>#VALUE!</v>
      </c>
      <c r="BF821" s="56" t="e">
        <f t="shared" si="135"/>
        <v>#VALUE!</v>
      </c>
      <c r="BG821" s="56" t="e">
        <f>IF(BE821="否",0,AF821*(1-VLOOKUP(X821,折旧码!B:D,3,FALSE))/BC821)</f>
        <v>#VALUE!</v>
      </c>
      <c r="BH821" s="56" t="e">
        <f t="shared" si="136"/>
        <v>#VALUE!</v>
      </c>
      <c r="BI821" s="4" t="e">
        <f>IF(OR(BE821="否",BC821&lt;=BD821),ROUND(AF821-ABS(AG821)-ABS(AI821)-AF821*VLOOKUP(X821,折旧码!B:D,3,FALSE),2)=0,ROUND(AF821-ABS(AG821)-ABS(AI821)-AF821*VLOOKUP(X821,折旧码!B:D,3,FALSE),2)&lt;&gt;0)</f>
        <v>#VALUE!</v>
      </c>
      <c r="BJ821" s="4" t="e">
        <f>ROUND(AF821-ABS(AG821)-ABS(AI821)-AF821*VLOOKUP(X821,折旧码!B:D,3,FALSE),2)</f>
        <v>#N/A</v>
      </c>
    </row>
    <row r="822" spans="40:62" x14ac:dyDescent="0.35">
      <c r="AN822" s="4" t="b">
        <f>COUNTIF(资产分类!B:B,以前年度!A822)=1</f>
        <v>0</v>
      </c>
      <c r="AO822" s="4" t="b">
        <f>COUNTIF(单位编码!C:C,H822)=1</f>
        <v>0</v>
      </c>
      <c r="AR822" s="4" t="b">
        <f>COUNTIF(成本中心!B:B,以前年度!M822)=1</f>
        <v>0</v>
      </c>
      <c r="AS822" s="4" t="b">
        <f>COUNTIF(成本中心!B:B,以前年度!N822)=1</f>
        <v>0</v>
      </c>
      <c r="AU822" s="4" t="b">
        <f>COUNTIF(资产增加、减少方式!B:C,以前年度!R822)=1</f>
        <v>0</v>
      </c>
      <c r="AX822" s="5" t="b">
        <f t="shared" si="129"/>
        <v>0</v>
      </c>
      <c r="AY822" s="59" t="e">
        <f>IF(((2015-LEFT(AD822,4))*12+12-MID(AD822,5,2)+1)/(Z822*12+AB822)&gt;1,AF822*(1-VLOOKUP(X822,折旧码!B:D,3,FALSE)),AF822*(1-VLOOKUP(X822,折旧码!B:D,3,FALSE))*((2015-LEFT(AD822,4))*12+12-MID(AD822,5,2)+1)/(Z822*12+AB822))</f>
        <v>#VALUE!</v>
      </c>
      <c r="AZ822" s="60" t="e">
        <f t="shared" si="130"/>
        <v>#VALUE!</v>
      </c>
      <c r="BA822" s="5" t="e">
        <f>IF(((2015-LEFT(AD822,4))*12+12-MID(AD822,5,2)+1)/(Z822*12+AB822)&gt;1,0, AF822*(1-VLOOKUP(X822,折旧码!B:D,3,FALSE))*(12/(Z822*12+AB822)))</f>
        <v>#VALUE!</v>
      </c>
      <c r="BB822" s="2" t="e">
        <f t="shared" si="131"/>
        <v>#VALUE!</v>
      </c>
      <c r="BC822" s="2">
        <f t="shared" si="132"/>
        <v>0</v>
      </c>
      <c r="BD822" s="2" t="e">
        <f t="shared" si="133"/>
        <v>#VALUE!</v>
      </c>
      <c r="BE822" s="4" t="e">
        <f t="shared" si="134"/>
        <v>#VALUE!</v>
      </c>
      <c r="BF822" s="56" t="e">
        <f t="shared" si="135"/>
        <v>#VALUE!</v>
      </c>
      <c r="BG822" s="56" t="e">
        <f>IF(BE822="否",0,AF822*(1-VLOOKUP(X822,折旧码!B:D,3,FALSE))/BC822)</f>
        <v>#VALUE!</v>
      </c>
      <c r="BH822" s="56" t="e">
        <f t="shared" si="136"/>
        <v>#VALUE!</v>
      </c>
      <c r="BI822" s="4" t="e">
        <f>IF(OR(BE822="否",BC822&lt;=BD822),ROUND(AF822-ABS(AG822)-ABS(AI822)-AF822*VLOOKUP(X822,折旧码!B:D,3,FALSE),2)=0,ROUND(AF822-ABS(AG822)-ABS(AI822)-AF822*VLOOKUP(X822,折旧码!B:D,3,FALSE),2)&lt;&gt;0)</f>
        <v>#VALUE!</v>
      </c>
      <c r="BJ822" s="4" t="e">
        <f>ROUND(AF822-ABS(AG822)-ABS(AI822)-AF822*VLOOKUP(X822,折旧码!B:D,3,FALSE),2)</f>
        <v>#N/A</v>
      </c>
    </row>
    <row r="823" spans="40:62" x14ac:dyDescent="0.35">
      <c r="AN823" s="4" t="b">
        <f>COUNTIF(资产分类!B:B,以前年度!A823)=1</f>
        <v>0</v>
      </c>
      <c r="AO823" s="4" t="b">
        <f>COUNTIF(单位编码!C:C,H823)=1</f>
        <v>0</v>
      </c>
      <c r="AR823" s="4" t="b">
        <f>COUNTIF(成本中心!B:B,以前年度!M823)=1</f>
        <v>0</v>
      </c>
      <c r="AS823" s="4" t="b">
        <f>COUNTIF(成本中心!B:B,以前年度!N823)=1</f>
        <v>0</v>
      </c>
      <c r="AU823" s="4" t="b">
        <f>COUNTIF(资产增加、减少方式!B:C,以前年度!R823)=1</f>
        <v>0</v>
      </c>
      <c r="AX823" s="5" t="b">
        <f t="shared" si="129"/>
        <v>0</v>
      </c>
      <c r="AY823" s="59" t="e">
        <f>IF(((2015-LEFT(AD823,4))*12+12-MID(AD823,5,2)+1)/(Z823*12+AB823)&gt;1,AF823*(1-VLOOKUP(X823,折旧码!B:D,3,FALSE)),AF823*(1-VLOOKUP(X823,折旧码!B:D,3,FALSE))*((2015-LEFT(AD823,4))*12+12-MID(AD823,5,2)+1)/(Z823*12+AB823))</f>
        <v>#VALUE!</v>
      </c>
      <c r="AZ823" s="60" t="e">
        <f t="shared" si="130"/>
        <v>#VALUE!</v>
      </c>
      <c r="BA823" s="5" t="e">
        <f>IF(((2015-LEFT(AD823,4))*12+12-MID(AD823,5,2)+1)/(Z823*12+AB823)&gt;1,0, AF823*(1-VLOOKUP(X823,折旧码!B:D,3,FALSE))*(12/(Z823*12+AB823)))</f>
        <v>#VALUE!</v>
      </c>
      <c r="BB823" s="2" t="e">
        <f t="shared" si="131"/>
        <v>#VALUE!</v>
      </c>
      <c r="BC823" s="2">
        <f t="shared" si="132"/>
        <v>0</v>
      </c>
      <c r="BD823" s="2" t="e">
        <f t="shared" si="133"/>
        <v>#VALUE!</v>
      </c>
      <c r="BE823" s="4" t="e">
        <f t="shared" si="134"/>
        <v>#VALUE!</v>
      </c>
      <c r="BF823" s="56" t="e">
        <f t="shared" si="135"/>
        <v>#VALUE!</v>
      </c>
      <c r="BG823" s="56" t="e">
        <f>IF(BE823="否",0,AF823*(1-VLOOKUP(X823,折旧码!B:D,3,FALSE))/BC823)</f>
        <v>#VALUE!</v>
      </c>
      <c r="BH823" s="56" t="e">
        <f t="shared" si="136"/>
        <v>#VALUE!</v>
      </c>
      <c r="BI823" s="4" t="e">
        <f>IF(OR(BE823="否",BC823&lt;=BD823),ROUND(AF823-ABS(AG823)-ABS(AI823)-AF823*VLOOKUP(X823,折旧码!B:D,3,FALSE),2)=0,ROUND(AF823-ABS(AG823)-ABS(AI823)-AF823*VLOOKUP(X823,折旧码!B:D,3,FALSE),2)&lt;&gt;0)</f>
        <v>#VALUE!</v>
      </c>
      <c r="BJ823" s="4" t="e">
        <f>ROUND(AF823-ABS(AG823)-ABS(AI823)-AF823*VLOOKUP(X823,折旧码!B:D,3,FALSE),2)</f>
        <v>#N/A</v>
      </c>
    </row>
    <row r="824" spans="40:62" x14ac:dyDescent="0.35">
      <c r="AN824" s="4" t="b">
        <f>COUNTIF(资产分类!B:B,以前年度!A824)=1</f>
        <v>0</v>
      </c>
      <c r="AO824" s="4" t="b">
        <f>COUNTIF(单位编码!C:C,H824)=1</f>
        <v>0</v>
      </c>
      <c r="AR824" s="4" t="b">
        <f>COUNTIF(成本中心!B:B,以前年度!M824)=1</f>
        <v>0</v>
      </c>
      <c r="AS824" s="4" t="b">
        <f>COUNTIF(成本中心!B:B,以前年度!N824)=1</f>
        <v>0</v>
      </c>
      <c r="AU824" s="4" t="b">
        <f>COUNTIF(资产增加、减少方式!B:C,以前年度!R824)=1</f>
        <v>0</v>
      </c>
      <c r="AX824" s="5" t="b">
        <f t="shared" si="129"/>
        <v>0</v>
      </c>
      <c r="AY824" s="59" t="e">
        <f>IF(((2015-LEFT(AD824,4))*12+12-MID(AD824,5,2)+1)/(Z824*12+AB824)&gt;1,AF824*(1-VLOOKUP(X824,折旧码!B:D,3,FALSE)),AF824*(1-VLOOKUP(X824,折旧码!B:D,3,FALSE))*((2015-LEFT(AD824,4))*12+12-MID(AD824,5,2)+1)/(Z824*12+AB824))</f>
        <v>#VALUE!</v>
      </c>
      <c r="AZ824" s="60" t="e">
        <f t="shared" si="130"/>
        <v>#VALUE!</v>
      </c>
      <c r="BA824" s="5" t="e">
        <f>IF(((2015-LEFT(AD824,4))*12+12-MID(AD824,5,2)+1)/(Z824*12+AB824)&gt;1,0, AF824*(1-VLOOKUP(X824,折旧码!B:D,3,FALSE))*(12/(Z824*12+AB824)))</f>
        <v>#VALUE!</v>
      </c>
      <c r="BB824" s="2" t="e">
        <f t="shared" si="131"/>
        <v>#VALUE!</v>
      </c>
      <c r="BC824" s="2">
        <f t="shared" si="132"/>
        <v>0</v>
      </c>
      <c r="BD824" s="2" t="e">
        <f t="shared" si="133"/>
        <v>#VALUE!</v>
      </c>
      <c r="BE824" s="4" t="e">
        <f t="shared" si="134"/>
        <v>#VALUE!</v>
      </c>
      <c r="BF824" s="56" t="e">
        <f t="shared" si="135"/>
        <v>#VALUE!</v>
      </c>
      <c r="BG824" s="56" t="e">
        <f>IF(BE824="否",0,AF824*(1-VLOOKUP(X824,折旧码!B:D,3,FALSE))/BC824)</f>
        <v>#VALUE!</v>
      </c>
      <c r="BH824" s="56" t="e">
        <f t="shared" si="136"/>
        <v>#VALUE!</v>
      </c>
      <c r="BI824" s="4" t="e">
        <f>IF(OR(BE824="否",BC824&lt;=BD824),ROUND(AF824-ABS(AG824)-ABS(AI824)-AF824*VLOOKUP(X824,折旧码!B:D,3,FALSE),2)=0,ROUND(AF824-ABS(AG824)-ABS(AI824)-AF824*VLOOKUP(X824,折旧码!B:D,3,FALSE),2)&lt;&gt;0)</f>
        <v>#VALUE!</v>
      </c>
      <c r="BJ824" s="4" t="e">
        <f>ROUND(AF824-ABS(AG824)-ABS(AI824)-AF824*VLOOKUP(X824,折旧码!B:D,3,FALSE),2)</f>
        <v>#N/A</v>
      </c>
    </row>
    <row r="825" spans="40:62" x14ac:dyDescent="0.35">
      <c r="AN825" s="4" t="b">
        <f>COUNTIF(资产分类!B:B,以前年度!A825)=1</f>
        <v>0</v>
      </c>
      <c r="AO825" s="4" t="b">
        <f>COUNTIF(单位编码!C:C,H825)=1</f>
        <v>0</v>
      </c>
      <c r="AR825" s="4" t="b">
        <f>COUNTIF(成本中心!B:B,以前年度!M825)=1</f>
        <v>0</v>
      </c>
      <c r="AS825" s="4" t="b">
        <f>COUNTIF(成本中心!B:B,以前年度!N825)=1</f>
        <v>0</v>
      </c>
      <c r="AU825" s="4" t="b">
        <f>COUNTIF(资产增加、减少方式!B:C,以前年度!R825)=1</f>
        <v>0</v>
      </c>
      <c r="AX825" s="5" t="b">
        <f t="shared" si="129"/>
        <v>0</v>
      </c>
      <c r="AY825" s="59" t="e">
        <f>IF(((2015-LEFT(AD825,4))*12+12-MID(AD825,5,2)+1)/(Z825*12+AB825)&gt;1,AF825*(1-VLOOKUP(X825,折旧码!B:D,3,FALSE)),AF825*(1-VLOOKUP(X825,折旧码!B:D,3,FALSE))*((2015-LEFT(AD825,4))*12+12-MID(AD825,5,2)+1)/(Z825*12+AB825))</f>
        <v>#VALUE!</v>
      </c>
      <c r="AZ825" s="60" t="e">
        <f t="shared" si="130"/>
        <v>#VALUE!</v>
      </c>
      <c r="BA825" s="5" t="e">
        <f>IF(((2015-LEFT(AD825,4))*12+12-MID(AD825,5,2)+1)/(Z825*12+AB825)&gt;1,0, AF825*(1-VLOOKUP(X825,折旧码!B:D,3,FALSE))*(12/(Z825*12+AB825)))</f>
        <v>#VALUE!</v>
      </c>
      <c r="BB825" s="2" t="e">
        <f t="shared" si="131"/>
        <v>#VALUE!</v>
      </c>
      <c r="BC825" s="2">
        <f t="shared" si="132"/>
        <v>0</v>
      </c>
      <c r="BD825" s="2" t="e">
        <f t="shared" si="133"/>
        <v>#VALUE!</v>
      </c>
      <c r="BE825" s="4" t="e">
        <f t="shared" si="134"/>
        <v>#VALUE!</v>
      </c>
      <c r="BF825" s="56" t="e">
        <f t="shared" si="135"/>
        <v>#VALUE!</v>
      </c>
      <c r="BG825" s="56" t="e">
        <f>IF(BE825="否",0,AF825*(1-VLOOKUP(X825,折旧码!B:D,3,FALSE))/BC825)</f>
        <v>#VALUE!</v>
      </c>
      <c r="BH825" s="56" t="e">
        <f t="shared" si="136"/>
        <v>#VALUE!</v>
      </c>
      <c r="BI825" s="4" t="e">
        <f>IF(OR(BE825="否",BC825&lt;=BD825),ROUND(AF825-ABS(AG825)-ABS(AI825)-AF825*VLOOKUP(X825,折旧码!B:D,3,FALSE),2)=0,ROUND(AF825-ABS(AG825)-ABS(AI825)-AF825*VLOOKUP(X825,折旧码!B:D,3,FALSE),2)&lt;&gt;0)</f>
        <v>#VALUE!</v>
      </c>
      <c r="BJ825" s="4" t="e">
        <f>ROUND(AF825-ABS(AG825)-ABS(AI825)-AF825*VLOOKUP(X825,折旧码!B:D,3,FALSE),2)</f>
        <v>#N/A</v>
      </c>
    </row>
    <row r="826" spans="40:62" x14ac:dyDescent="0.35">
      <c r="AN826" s="4" t="b">
        <f>COUNTIF(资产分类!B:B,以前年度!A826)=1</f>
        <v>0</v>
      </c>
      <c r="AO826" s="4" t="b">
        <f>COUNTIF(单位编码!C:C,H826)=1</f>
        <v>0</v>
      </c>
      <c r="AR826" s="4" t="b">
        <f>COUNTIF(成本中心!B:B,以前年度!M826)=1</f>
        <v>0</v>
      </c>
      <c r="AS826" s="4" t="b">
        <f>COUNTIF(成本中心!B:B,以前年度!N826)=1</f>
        <v>0</v>
      </c>
      <c r="AU826" s="4" t="b">
        <f>COUNTIF(资产增加、减少方式!B:C,以前年度!R826)=1</f>
        <v>0</v>
      </c>
      <c r="AX826" s="5" t="b">
        <f t="shared" si="129"/>
        <v>0</v>
      </c>
      <c r="AY826" s="59" t="e">
        <f>IF(((2015-LEFT(AD826,4))*12+12-MID(AD826,5,2)+1)/(Z826*12+AB826)&gt;1,AF826*(1-VLOOKUP(X826,折旧码!B:D,3,FALSE)),AF826*(1-VLOOKUP(X826,折旧码!B:D,3,FALSE))*((2015-LEFT(AD826,4))*12+12-MID(AD826,5,2)+1)/(Z826*12+AB826))</f>
        <v>#VALUE!</v>
      </c>
      <c r="AZ826" s="60" t="e">
        <f t="shared" si="130"/>
        <v>#VALUE!</v>
      </c>
      <c r="BA826" s="5" t="e">
        <f>IF(((2015-LEFT(AD826,4))*12+12-MID(AD826,5,2)+1)/(Z826*12+AB826)&gt;1,0, AF826*(1-VLOOKUP(X826,折旧码!B:D,3,FALSE))*(12/(Z826*12+AB826)))</f>
        <v>#VALUE!</v>
      </c>
      <c r="BB826" s="2" t="e">
        <f t="shared" si="131"/>
        <v>#VALUE!</v>
      </c>
      <c r="BC826" s="2">
        <f t="shared" si="132"/>
        <v>0</v>
      </c>
      <c r="BD826" s="2" t="e">
        <f t="shared" si="133"/>
        <v>#VALUE!</v>
      </c>
      <c r="BE826" s="4" t="e">
        <f t="shared" si="134"/>
        <v>#VALUE!</v>
      </c>
      <c r="BF826" s="56" t="e">
        <f t="shared" si="135"/>
        <v>#VALUE!</v>
      </c>
      <c r="BG826" s="56" t="e">
        <f>IF(BE826="否",0,AF826*(1-VLOOKUP(X826,折旧码!B:D,3,FALSE))/BC826)</f>
        <v>#VALUE!</v>
      </c>
      <c r="BH826" s="56" t="e">
        <f t="shared" si="136"/>
        <v>#VALUE!</v>
      </c>
      <c r="BI826" s="4" t="e">
        <f>IF(OR(BE826="否",BC826&lt;=BD826),ROUND(AF826-ABS(AG826)-ABS(AI826)-AF826*VLOOKUP(X826,折旧码!B:D,3,FALSE),2)=0,ROUND(AF826-ABS(AG826)-ABS(AI826)-AF826*VLOOKUP(X826,折旧码!B:D,3,FALSE),2)&lt;&gt;0)</f>
        <v>#VALUE!</v>
      </c>
      <c r="BJ826" s="4" t="e">
        <f>ROUND(AF826-ABS(AG826)-ABS(AI826)-AF826*VLOOKUP(X826,折旧码!B:D,3,FALSE),2)</f>
        <v>#N/A</v>
      </c>
    </row>
    <row r="827" spans="40:62" x14ac:dyDescent="0.35">
      <c r="AN827" s="4" t="b">
        <f>COUNTIF(资产分类!B:B,以前年度!A827)=1</f>
        <v>0</v>
      </c>
      <c r="AO827" s="4" t="b">
        <f>COUNTIF(单位编码!C:C,H827)=1</f>
        <v>0</v>
      </c>
      <c r="AR827" s="4" t="b">
        <f>COUNTIF(成本中心!B:B,以前年度!M827)=1</f>
        <v>0</v>
      </c>
      <c r="AS827" s="4" t="b">
        <f>COUNTIF(成本中心!B:B,以前年度!N827)=1</f>
        <v>0</v>
      </c>
      <c r="AU827" s="4" t="b">
        <f>COUNTIF(资产增加、减少方式!B:C,以前年度!R827)=1</f>
        <v>0</v>
      </c>
      <c r="AX827" s="5" t="b">
        <f t="shared" si="129"/>
        <v>0</v>
      </c>
      <c r="AY827" s="59" t="e">
        <f>IF(((2015-LEFT(AD827,4))*12+12-MID(AD827,5,2)+1)/(Z827*12+AB827)&gt;1,AF827*(1-VLOOKUP(X827,折旧码!B:D,3,FALSE)),AF827*(1-VLOOKUP(X827,折旧码!B:D,3,FALSE))*((2015-LEFT(AD827,4))*12+12-MID(AD827,5,2)+1)/(Z827*12+AB827))</f>
        <v>#VALUE!</v>
      </c>
      <c r="AZ827" s="60" t="e">
        <f t="shared" si="130"/>
        <v>#VALUE!</v>
      </c>
      <c r="BA827" s="5" t="e">
        <f>IF(((2015-LEFT(AD827,4))*12+12-MID(AD827,5,2)+1)/(Z827*12+AB827)&gt;1,0, AF827*(1-VLOOKUP(X827,折旧码!B:D,3,FALSE))*(12/(Z827*12+AB827)))</f>
        <v>#VALUE!</v>
      </c>
      <c r="BB827" s="2" t="e">
        <f t="shared" si="131"/>
        <v>#VALUE!</v>
      </c>
      <c r="BC827" s="2">
        <f t="shared" si="132"/>
        <v>0</v>
      </c>
      <c r="BD827" s="2" t="e">
        <f t="shared" si="133"/>
        <v>#VALUE!</v>
      </c>
      <c r="BE827" s="4" t="e">
        <f t="shared" si="134"/>
        <v>#VALUE!</v>
      </c>
      <c r="BF827" s="56" t="e">
        <f t="shared" si="135"/>
        <v>#VALUE!</v>
      </c>
      <c r="BG827" s="56" t="e">
        <f>IF(BE827="否",0,AF827*(1-VLOOKUP(X827,折旧码!B:D,3,FALSE))/BC827)</f>
        <v>#VALUE!</v>
      </c>
      <c r="BH827" s="56" t="e">
        <f t="shared" si="136"/>
        <v>#VALUE!</v>
      </c>
      <c r="BI827" s="4" t="e">
        <f>IF(OR(BE827="否",BC827&lt;=BD827),ROUND(AF827-ABS(AG827)-ABS(AI827)-AF827*VLOOKUP(X827,折旧码!B:D,3,FALSE),2)=0,ROUND(AF827-ABS(AG827)-ABS(AI827)-AF827*VLOOKUP(X827,折旧码!B:D,3,FALSE),2)&lt;&gt;0)</f>
        <v>#VALUE!</v>
      </c>
      <c r="BJ827" s="4" t="e">
        <f>ROUND(AF827-ABS(AG827)-ABS(AI827)-AF827*VLOOKUP(X827,折旧码!B:D,3,FALSE),2)</f>
        <v>#N/A</v>
      </c>
    </row>
    <row r="828" spans="40:62" x14ac:dyDescent="0.35">
      <c r="AN828" s="4" t="b">
        <f>COUNTIF(资产分类!B:B,以前年度!A828)=1</f>
        <v>0</v>
      </c>
      <c r="AO828" s="4" t="b">
        <f>COUNTIF(单位编码!C:C,H828)=1</f>
        <v>0</v>
      </c>
      <c r="AR828" s="4" t="b">
        <f>COUNTIF(成本中心!B:B,以前年度!M828)=1</f>
        <v>0</v>
      </c>
      <c r="AS828" s="4" t="b">
        <f>COUNTIF(成本中心!B:B,以前年度!N828)=1</f>
        <v>0</v>
      </c>
      <c r="AU828" s="4" t="b">
        <f>COUNTIF(资产增加、减少方式!B:C,以前年度!R828)=1</f>
        <v>0</v>
      </c>
      <c r="AX828" s="5" t="b">
        <f t="shared" si="129"/>
        <v>0</v>
      </c>
      <c r="AY828" s="59" t="e">
        <f>IF(((2015-LEFT(AD828,4))*12+12-MID(AD828,5,2)+1)/(Z828*12+AB828)&gt;1,AF828*(1-VLOOKUP(X828,折旧码!B:D,3,FALSE)),AF828*(1-VLOOKUP(X828,折旧码!B:D,3,FALSE))*((2015-LEFT(AD828,4))*12+12-MID(AD828,5,2)+1)/(Z828*12+AB828))</f>
        <v>#VALUE!</v>
      </c>
      <c r="AZ828" s="60" t="e">
        <f t="shared" si="130"/>
        <v>#VALUE!</v>
      </c>
      <c r="BA828" s="5" t="e">
        <f>IF(((2015-LEFT(AD828,4))*12+12-MID(AD828,5,2)+1)/(Z828*12+AB828)&gt;1,0, AF828*(1-VLOOKUP(X828,折旧码!B:D,3,FALSE))*(12/(Z828*12+AB828)))</f>
        <v>#VALUE!</v>
      </c>
      <c r="BB828" s="2" t="e">
        <f t="shared" si="131"/>
        <v>#VALUE!</v>
      </c>
      <c r="BC828" s="2">
        <f t="shared" si="132"/>
        <v>0</v>
      </c>
      <c r="BD828" s="2" t="e">
        <f t="shared" si="133"/>
        <v>#VALUE!</v>
      </c>
      <c r="BE828" s="4" t="e">
        <f t="shared" si="134"/>
        <v>#VALUE!</v>
      </c>
      <c r="BF828" s="56" t="e">
        <f t="shared" si="135"/>
        <v>#VALUE!</v>
      </c>
      <c r="BG828" s="56" t="e">
        <f>IF(BE828="否",0,AF828*(1-VLOOKUP(X828,折旧码!B:D,3,FALSE))/BC828)</f>
        <v>#VALUE!</v>
      </c>
      <c r="BH828" s="56" t="e">
        <f t="shared" si="136"/>
        <v>#VALUE!</v>
      </c>
      <c r="BI828" s="4" t="e">
        <f>IF(OR(BE828="否",BC828&lt;=BD828),ROUND(AF828-ABS(AG828)-ABS(AI828)-AF828*VLOOKUP(X828,折旧码!B:D,3,FALSE),2)=0,ROUND(AF828-ABS(AG828)-ABS(AI828)-AF828*VLOOKUP(X828,折旧码!B:D,3,FALSE),2)&lt;&gt;0)</f>
        <v>#VALUE!</v>
      </c>
      <c r="BJ828" s="4" t="e">
        <f>ROUND(AF828-ABS(AG828)-ABS(AI828)-AF828*VLOOKUP(X828,折旧码!B:D,3,FALSE),2)</f>
        <v>#N/A</v>
      </c>
    </row>
    <row r="829" spans="40:62" x14ac:dyDescent="0.35">
      <c r="AN829" s="4" t="b">
        <f>COUNTIF(资产分类!B:B,以前年度!A829)=1</f>
        <v>0</v>
      </c>
      <c r="AO829" s="4" t="b">
        <f>COUNTIF(单位编码!C:C,H829)=1</f>
        <v>0</v>
      </c>
      <c r="AR829" s="4" t="b">
        <f>COUNTIF(成本中心!B:B,以前年度!M829)=1</f>
        <v>0</v>
      </c>
      <c r="AS829" s="4" t="b">
        <f>COUNTIF(成本中心!B:B,以前年度!N829)=1</f>
        <v>0</v>
      </c>
      <c r="AU829" s="4" t="b">
        <f>COUNTIF(资产增加、减少方式!B:C,以前年度!R829)=1</f>
        <v>0</v>
      </c>
      <c r="AX829" s="5" t="b">
        <f t="shared" si="129"/>
        <v>0</v>
      </c>
      <c r="AY829" s="59" t="e">
        <f>IF(((2015-LEFT(AD829,4))*12+12-MID(AD829,5,2)+1)/(Z829*12+AB829)&gt;1,AF829*(1-VLOOKUP(X829,折旧码!B:D,3,FALSE)),AF829*(1-VLOOKUP(X829,折旧码!B:D,3,FALSE))*((2015-LEFT(AD829,4))*12+12-MID(AD829,5,2)+1)/(Z829*12+AB829))</f>
        <v>#VALUE!</v>
      </c>
      <c r="AZ829" s="60" t="e">
        <f t="shared" si="130"/>
        <v>#VALUE!</v>
      </c>
      <c r="BA829" s="5" t="e">
        <f>IF(((2015-LEFT(AD829,4))*12+12-MID(AD829,5,2)+1)/(Z829*12+AB829)&gt;1,0, AF829*(1-VLOOKUP(X829,折旧码!B:D,3,FALSE))*(12/(Z829*12+AB829)))</f>
        <v>#VALUE!</v>
      </c>
      <c r="BB829" s="2" t="e">
        <f t="shared" si="131"/>
        <v>#VALUE!</v>
      </c>
      <c r="BC829" s="2">
        <f t="shared" si="132"/>
        <v>0</v>
      </c>
      <c r="BD829" s="2" t="e">
        <f t="shared" si="133"/>
        <v>#VALUE!</v>
      </c>
      <c r="BE829" s="4" t="e">
        <f t="shared" si="134"/>
        <v>#VALUE!</v>
      </c>
      <c r="BF829" s="56" t="e">
        <f t="shared" si="135"/>
        <v>#VALUE!</v>
      </c>
      <c r="BG829" s="56" t="e">
        <f>IF(BE829="否",0,AF829*(1-VLOOKUP(X829,折旧码!B:D,3,FALSE))/BC829)</f>
        <v>#VALUE!</v>
      </c>
      <c r="BH829" s="56" t="e">
        <f t="shared" si="136"/>
        <v>#VALUE!</v>
      </c>
      <c r="BI829" s="4" t="e">
        <f>IF(OR(BE829="否",BC829&lt;=BD829),ROUND(AF829-ABS(AG829)-ABS(AI829)-AF829*VLOOKUP(X829,折旧码!B:D,3,FALSE),2)=0,ROUND(AF829-ABS(AG829)-ABS(AI829)-AF829*VLOOKUP(X829,折旧码!B:D,3,FALSE),2)&lt;&gt;0)</f>
        <v>#VALUE!</v>
      </c>
      <c r="BJ829" s="4" t="e">
        <f>ROUND(AF829-ABS(AG829)-ABS(AI829)-AF829*VLOOKUP(X829,折旧码!B:D,3,FALSE),2)</f>
        <v>#N/A</v>
      </c>
    </row>
    <row r="830" spans="40:62" x14ac:dyDescent="0.35">
      <c r="AN830" s="4" t="b">
        <f>COUNTIF(资产分类!B:B,以前年度!A830)=1</f>
        <v>0</v>
      </c>
      <c r="AO830" s="4" t="b">
        <f>COUNTIF(单位编码!C:C,H830)=1</f>
        <v>0</v>
      </c>
      <c r="AR830" s="4" t="b">
        <f>COUNTIF(成本中心!B:B,以前年度!M830)=1</f>
        <v>0</v>
      </c>
      <c r="AS830" s="4" t="b">
        <f>COUNTIF(成本中心!B:B,以前年度!N830)=1</f>
        <v>0</v>
      </c>
      <c r="AU830" s="4" t="b">
        <f>COUNTIF(资产增加、减少方式!B:C,以前年度!R830)=1</f>
        <v>0</v>
      </c>
      <c r="AX830" s="5" t="b">
        <f t="shared" si="129"/>
        <v>0</v>
      </c>
      <c r="AY830" s="59" t="e">
        <f>IF(((2015-LEFT(AD830,4))*12+12-MID(AD830,5,2)+1)/(Z830*12+AB830)&gt;1,AF830*(1-VLOOKUP(X830,折旧码!B:D,3,FALSE)),AF830*(1-VLOOKUP(X830,折旧码!B:D,3,FALSE))*((2015-LEFT(AD830,4))*12+12-MID(AD830,5,2)+1)/(Z830*12+AB830))</f>
        <v>#VALUE!</v>
      </c>
      <c r="AZ830" s="60" t="e">
        <f t="shared" si="130"/>
        <v>#VALUE!</v>
      </c>
      <c r="BA830" s="5" t="e">
        <f>IF(((2015-LEFT(AD830,4))*12+12-MID(AD830,5,2)+1)/(Z830*12+AB830)&gt;1,0, AF830*(1-VLOOKUP(X830,折旧码!B:D,3,FALSE))*(12/(Z830*12+AB830)))</f>
        <v>#VALUE!</v>
      </c>
      <c r="BB830" s="2" t="e">
        <f t="shared" si="131"/>
        <v>#VALUE!</v>
      </c>
      <c r="BC830" s="2">
        <f t="shared" si="132"/>
        <v>0</v>
      </c>
      <c r="BD830" s="2" t="e">
        <f t="shared" si="133"/>
        <v>#VALUE!</v>
      </c>
      <c r="BE830" s="4" t="e">
        <f t="shared" si="134"/>
        <v>#VALUE!</v>
      </c>
      <c r="BF830" s="56" t="e">
        <f t="shared" si="135"/>
        <v>#VALUE!</v>
      </c>
      <c r="BG830" s="56" t="e">
        <f>IF(BE830="否",0,AF830*(1-VLOOKUP(X830,折旧码!B:D,3,FALSE))/BC830)</f>
        <v>#VALUE!</v>
      </c>
      <c r="BH830" s="56" t="e">
        <f t="shared" si="136"/>
        <v>#VALUE!</v>
      </c>
      <c r="BI830" s="4" t="e">
        <f>IF(OR(BE830="否",BC830&lt;=BD830),ROUND(AF830-ABS(AG830)-ABS(AI830)-AF830*VLOOKUP(X830,折旧码!B:D,3,FALSE),2)=0,ROUND(AF830-ABS(AG830)-ABS(AI830)-AF830*VLOOKUP(X830,折旧码!B:D,3,FALSE),2)&lt;&gt;0)</f>
        <v>#VALUE!</v>
      </c>
      <c r="BJ830" s="4" t="e">
        <f>ROUND(AF830-ABS(AG830)-ABS(AI830)-AF830*VLOOKUP(X830,折旧码!B:D,3,FALSE),2)</f>
        <v>#N/A</v>
      </c>
    </row>
    <row r="831" spans="40:62" x14ac:dyDescent="0.35">
      <c r="AN831" s="4" t="b">
        <f>COUNTIF(资产分类!B:B,以前年度!A831)=1</f>
        <v>0</v>
      </c>
      <c r="AO831" s="4" t="b">
        <f>COUNTIF(单位编码!C:C,H831)=1</f>
        <v>0</v>
      </c>
      <c r="AR831" s="4" t="b">
        <f>COUNTIF(成本中心!B:B,以前年度!M831)=1</f>
        <v>0</v>
      </c>
      <c r="AS831" s="4" t="b">
        <f>COUNTIF(成本中心!B:B,以前年度!N831)=1</f>
        <v>0</v>
      </c>
      <c r="AU831" s="4" t="b">
        <f>COUNTIF(资产增加、减少方式!B:C,以前年度!R831)=1</f>
        <v>0</v>
      </c>
      <c r="AX831" s="5" t="b">
        <f t="shared" si="129"/>
        <v>0</v>
      </c>
      <c r="AY831" s="59" t="e">
        <f>IF(((2015-LEFT(AD831,4))*12+12-MID(AD831,5,2)+1)/(Z831*12+AB831)&gt;1,AF831*(1-VLOOKUP(X831,折旧码!B:D,3,FALSE)),AF831*(1-VLOOKUP(X831,折旧码!B:D,3,FALSE))*((2015-LEFT(AD831,4))*12+12-MID(AD831,5,2)+1)/(Z831*12+AB831))</f>
        <v>#VALUE!</v>
      </c>
      <c r="AZ831" s="60" t="e">
        <f t="shared" si="130"/>
        <v>#VALUE!</v>
      </c>
      <c r="BA831" s="5" t="e">
        <f>IF(((2015-LEFT(AD831,4))*12+12-MID(AD831,5,2)+1)/(Z831*12+AB831)&gt;1,0, AF831*(1-VLOOKUP(X831,折旧码!B:D,3,FALSE))*(12/(Z831*12+AB831)))</f>
        <v>#VALUE!</v>
      </c>
      <c r="BB831" s="2" t="e">
        <f t="shared" si="131"/>
        <v>#VALUE!</v>
      </c>
      <c r="BC831" s="2">
        <f t="shared" si="132"/>
        <v>0</v>
      </c>
      <c r="BD831" s="2" t="e">
        <f t="shared" si="133"/>
        <v>#VALUE!</v>
      </c>
      <c r="BE831" s="4" t="e">
        <f t="shared" si="134"/>
        <v>#VALUE!</v>
      </c>
      <c r="BF831" s="56" t="e">
        <f t="shared" si="135"/>
        <v>#VALUE!</v>
      </c>
      <c r="BG831" s="56" t="e">
        <f>IF(BE831="否",0,AF831*(1-VLOOKUP(X831,折旧码!B:D,3,FALSE))/BC831)</f>
        <v>#VALUE!</v>
      </c>
      <c r="BH831" s="56" t="e">
        <f t="shared" si="136"/>
        <v>#VALUE!</v>
      </c>
      <c r="BI831" s="4" t="e">
        <f>IF(OR(BE831="否",BC831&lt;=BD831),ROUND(AF831-ABS(AG831)-ABS(AI831)-AF831*VLOOKUP(X831,折旧码!B:D,3,FALSE),2)=0,ROUND(AF831-ABS(AG831)-ABS(AI831)-AF831*VLOOKUP(X831,折旧码!B:D,3,FALSE),2)&lt;&gt;0)</f>
        <v>#VALUE!</v>
      </c>
      <c r="BJ831" s="4" t="e">
        <f>ROUND(AF831-ABS(AG831)-ABS(AI831)-AF831*VLOOKUP(X831,折旧码!B:D,3,FALSE),2)</f>
        <v>#N/A</v>
      </c>
    </row>
    <row r="832" spans="40:62" x14ac:dyDescent="0.35">
      <c r="AN832" s="4" t="b">
        <f>COUNTIF(资产分类!B:B,以前年度!A832)=1</f>
        <v>0</v>
      </c>
      <c r="AO832" s="4" t="b">
        <f>COUNTIF(单位编码!C:C,H832)=1</f>
        <v>0</v>
      </c>
      <c r="AR832" s="4" t="b">
        <f>COUNTIF(成本中心!B:B,以前年度!M832)=1</f>
        <v>0</v>
      </c>
      <c r="AS832" s="4" t="b">
        <f>COUNTIF(成本中心!B:B,以前年度!N832)=1</f>
        <v>0</v>
      </c>
      <c r="AU832" s="4" t="b">
        <f>COUNTIF(资产增加、减少方式!B:C,以前年度!R832)=1</f>
        <v>0</v>
      </c>
      <c r="AX832" s="5" t="b">
        <f t="shared" si="129"/>
        <v>0</v>
      </c>
      <c r="AY832" s="59" t="e">
        <f>IF(((2015-LEFT(AD832,4))*12+12-MID(AD832,5,2)+1)/(Z832*12+AB832)&gt;1,AF832*(1-VLOOKUP(X832,折旧码!B:D,3,FALSE)),AF832*(1-VLOOKUP(X832,折旧码!B:D,3,FALSE))*((2015-LEFT(AD832,4))*12+12-MID(AD832,5,2)+1)/(Z832*12+AB832))</f>
        <v>#VALUE!</v>
      </c>
      <c r="AZ832" s="60" t="e">
        <f t="shared" si="130"/>
        <v>#VALUE!</v>
      </c>
      <c r="BA832" s="5" t="e">
        <f>IF(((2015-LEFT(AD832,4))*12+12-MID(AD832,5,2)+1)/(Z832*12+AB832)&gt;1,0, AF832*(1-VLOOKUP(X832,折旧码!B:D,3,FALSE))*(12/(Z832*12+AB832)))</f>
        <v>#VALUE!</v>
      </c>
      <c r="BB832" s="2" t="e">
        <f t="shared" si="131"/>
        <v>#VALUE!</v>
      </c>
      <c r="BC832" s="2">
        <f t="shared" si="132"/>
        <v>0</v>
      </c>
      <c r="BD832" s="2" t="e">
        <f t="shared" si="133"/>
        <v>#VALUE!</v>
      </c>
      <c r="BE832" s="4" t="e">
        <f t="shared" si="134"/>
        <v>#VALUE!</v>
      </c>
      <c r="BF832" s="56" t="e">
        <f t="shared" si="135"/>
        <v>#VALUE!</v>
      </c>
      <c r="BG832" s="56" t="e">
        <f>IF(BE832="否",0,AF832*(1-VLOOKUP(X832,折旧码!B:D,3,FALSE))/BC832)</f>
        <v>#VALUE!</v>
      </c>
      <c r="BH832" s="56" t="e">
        <f t="shared" si="136"/>
        <v>#VALUE!</v>
      </c>
      <c r="BI832" s="4" t="e">
        <f>IF(OR(BE832="否",BC832&lt;=BD832),ROUND(AF832-ABS(AG832)-ABS(AI832)-AF832*VLOOKUP(X832,折旧码!B:D,3,FALSE),2)=0,ROUND(AF832-ABS(AG832)-ABS(AI832)-AF832*VLOOKUP(X832,折旧码!B:D,3,FALSE),2)&lt;&gt;0)</f>
        <v>#VALUE!</v>
      </c>
      <c r="BJ832" s="4" t="e">
        <f>ROUND(AF832-ABS(AG832)-ABS(AI832)-AF832*VLOOKUP(X832,折旧码!B:D,3,FALSE),2)</f>
        <v>#N/A</v>
      </c>
    </row>
    <row r="833" spans="40:62" x14ac:dyDescent="0.35">
      <c r="AN833" s="4" t="b">
        <f>COUNTIF(资产分类!B:B,以前年度!A833)=1</f>
        <v>0</v>
      </c>
      <c r="AO833" s="4" t="b">
        <f>COUNTIF(单位编码!C:C,H833)=1</f>
        <v>0</v>
      </c>
      <c r="AR833" s="4" t="b">
        <f>COUNTIF(成本中心!B:B,以前年度!M833)=1</f>
        <v>0</v>
      </c>
      <c r="AS833" s="4" t="b">
        <f>COUNTIF(成本中心!B:B,以前年度!N833)=1</f>
        <v>0</v>
      </c>
      <c r="AU833" s="4" t="b">
        <f>COUNTIF(资产增加、减少方式!B:C,以前年度!R833)=1</f>
        <v>0</v>
      </c>
      <c r="AX833" s="5" t="b">
        <f t="shared" si="129"/>
        <v>0</v>
      </c>
      <c r="AY833" s="59" t="e">
        <f>IF(((2015-LEFT(AD833,4))*12+12-MID(AD833,5,2)+1)/(Z833*12+AB833)&gt;1,AF833*(1-VLOOKUP(X833,折旧码!B:D,3,FALSE)),AF833*(1-VLOOKUP(X833,折旧码!B:D,3,FALSE))*((2015-LEFT(AD833,4))*12+12-MID(AD833,5,2)+1)/(Z833*12+AB833))</f>
        <v>#VALUE!</v>
      </c>
      <c r="AZ833" s="60" t="e">
        <f t="shared" si="130"/>
        <v>#VALUE!</v>
      </c>
      <c r="BA833" s="5" t="e">
        <f>IF(((2015-LEFT(AD833,4))*12+12-MID(AD833,5,2)+1)/(Z833*12+AB833)&gt;1,0, AF833*(1-VLOOKUP(X833,折旧码!B:D,3,FALSE))*(12/(Z833*12+AB833)))</f>
        <v>#VALUE!</v>
      </c>
      <c r="BB833" s="2" t="e">
        <f t="shared" si="131"/>
        <v>#VALUE!</v>
      </c>
      <c r="BC833" s="2">
        <f t="shared" si="132"/>
        <v>0</v>
      </c>
      <c r="BD833" s="2" t="e">
        <f t="shared" si="133"/>
        <v>#VALUE!</v>
      </c>
      <c r="BE833" s="4" t="e">
        <f t="shared" si="134"/>
        <v>#VALUE!</v>
      </c>
      <c r="BF833" s="56" t="e">
        <f t="shared" si="135"/>
        <v>#VALUE!</v>
      </c>
      <c r="BG833" s="56" t="e">
        <f>IF(BE833="否",0,AF833*(1-VLOOKUP(X833,折旧码!B:D,3,FALSE))/BC833)</f>
        <v>#VALUE!</v>
      </c>
      <c r="BH833" s="56" t="e">
        <f t="shared" si="136"/>
        <v>#VALUE!</v>
      </c>
      <c r="BI833" s="4" t="e">
        <f>IF(OR(BE833="否",BC833&lt;=BD833),ROUND(AF833-ABS(AG833)-ABS(AI833)-AF833*VLOOKUP(X833,折旧码!B:D,3,FALSE),2)=0,ROUND(AF833-ABS(AG833)-ABS(AI833)-AF833*VLOOKUP(X833,折旧码!B:D,3,FALSE),2)&lt;&gt;0)</f>
        <v>#VALUE!</v>
      </c>
      <c r="BJ833" s="4" t="e">
        <f>ROUND(AF833-ABS(AG833)-ABS(AI833)-AF833*VLOOKUP(X833,折旧码!B:D,3,FALSE),2)</f>
        <v>#N/A</v>
      </c>
    </row>
    <row r="834" spans="40:62" x14ac:dyDescent="0.35">
      <c r="AN834" s="4" t="b">
        <f>COUNTIF(资产分类!B:B,以前年度!A834)=1</f>
        <v>0</v>
      </c>
      <c r="AO834" s="4" t="b">
        <f>COUNTIF(单位编码!C:C,H834)=1</f>
        <v>0</v>
      </c>
      <c r="AR834" s="4" t="b">
        <f>COUNTIF(成本中心!B:B,以前年度!M834)=1</f>
        <v>0</v>
      </c>
      <c r="AS834" s="4" t="b">
        <f>COUNTIF(成本中心!B:B,以前年度!N834)=1</f>
        <v>0</v>
      </c>
      <c r="AU834" s="4" t="b">
        <f>COUNTIF(资产增加、减少方式!B:C,以前年度!R834)=1</f>
        <v>0</v>
      </c>
      <c r="AX834" s="5" t="b">
        <f t="shared" si="129"/>
        <v>0</v>
      </c>
      <c r="AY834" s="59" t="e">
        <f>IF(((2015-LEFT(AD834,4))*12+12-MID(AD834,5,2)+1)/(Z834*12+AB834)&gt;1,AF834*(1-VLOOKUP(X834,折旧码!B:D,3,FALSE)),AF834*(1-VLOOKUP(X834,折旧码!B:D,3,FALSE))*((2015-LEFT(AD834,4))*12+12-MID(AD834,5,2)+1)/(Z834*12+AB834))</f>
        <v>#VALUE!</v>
      </c>
      <c r="AZ834" s="60" t="e">
        <f t="shared" si="130"/>
        <v>#VALUE!</v>
      </c>
      <c r="BA834" s="5" t="e">
        <f>IF(((2015-LEFT(AD834,4))*12+12-MID(AD834,5,2)+1)/(Z834*12+AB834)&gt;1,0, AF834*(1-VLOOKUP(X834,折旧码!B:D,3,FALSE))*(12/(Z834*12+AB834)))</f>
        <v>#VALUE!</v>
      </c>
      <c r="BB834" s="2" t="e">
        <f t="shared" si="131"/>
        <v>#VALUE!</v>
      </c>
      <c r="BC834" s="2">
        <f t="shared" si="132"/>
        <v>0</v>
      </c>
      <c r="BD834" s="2" t="e">
        <f t="shared" si="133"/>
        <v>#VALUE!</v>
      </c>
      <c r="BE834" s="4" t="e">
        <f t="shared" si="134"/>
        <v>#VALUE!</v>
      </c>
      <c r="BF834" s="56" t="e">
        <f t="shared" si="135"/>
        <v>#VALUE!</v>
      </c>
      <c r="BG834" s="56" t="e">
        <f>IF(BE834="否",0,AF834*(1-VLOOKUP(X834,折旧码!B:D,3,FALSE))/BC834)</f>
        <v>#VALUE!</v>
      </c>
      <c r="BH834" s="56" t="e">
        <f t="shared" si="136"/>
        <v>#VALUE!</v>
      </c>
      <c r="BI834" s="4" t="e">
        <f>IF(OR(BE834="否",BC834&lt;=BD834),ROUND(AF834-ABS(AG834)-ABS(AI834)-AF834*VLOOKUP(X834,折旧码!B:D,3,FALSE),2)=0,ROUND(AF834-ABS(AG834)-ABS(AI834)-AF834*VLOOKUP(X834,折旧码!B:D,3,FALSE),2)&lt;&gt;0)</f>
        <v>#VALUE!</v>
      </c>
      <c r="BJ834" s="4" t="e">
        <f>ROUND(AF834-ABS(AG834)-ABS(AI834)-AF834*VLOOKUP(X834,折旧码!B:D,3,FALSE),2)</f>
        <v>#N/A</v>
      </c>
    </row>
    <row r="835" spans="40:62" x14ac:dyDescent="0.35">
      <c r="AN835" s="4" t="b">
        <f>COUNTIF(资产分类!B:B,以前年度!A835)=1</f>
        <v>0</v>
      </c>
      <c r="AO835" s="4" t="b">
        <f>COUNTIF(单位编码!C:C,H835)=1</f>
        <v>0</v>
      </c>
      <c r="AR835" s="4" t="b">
        <f>COUNTIF(成本中心!B:B,以前年度!M835)=1</f>
        <v>0</v>
      </c>
      <c r="AS835" s="4" t="b">
        <f>COUNTIF(成本中心!B:B,以前年度!N835)=1</f>
        <v>0</v>
      </c>
      <c r="AU835" s="4" t="b">
        <f>COUNTIF(资产增加、减少方式!B:C,以前年度!R835)=1</f>
        <v>0</v>
      </c>
      <c r="AX835" s="5" t="b">
        <f t="shared" si="129"/>
        <v>0</v>
      </c>
      <c r="AY835" s="59" t="e">
        <f>IF(((2015-LEFT(AD835,4))*12+12-MID(AD835,5,2)+1)/(Z835*12+AB835)&gt;1,AF835*(1-VLOOKUP(X835,折旧码!B:D,3,FALSE)),AF835*(1-VLOOKUP(X835,折旧码!B:D,3,FALSE))*((2015-LEFT(AD835,4))*12+12-MID(AD835,5,2)+1)/(Z835*12+AB835))</f>
        <v>#VALUE!</v>
      </c>
      <c r="AZ835" s="60" t="e">
        <f t="shared" si="130"/>
        <v>#VALUE!</v>
      </c>
      <c r="BA835" s="5" t="e">
        <f>IF(((2015-LEFT(AD835,4))*12+12-MID(AD835,5,2)+1)/(Z835*12+AB835)&gt;1,0, AF835*(1-VLOOKUP(X835,折旧码!B:D,3,FALSE))*(12/(Z835*12+AB835)))</f>
        <v>#VALUE!</v>
      </c>
      <c r="BB835" s="2" t="e">
        <f t="shared" si="131"/>
        <v>#VALUE!</v>
      </c>
      <c r="BC835" s="2">
        <f t="shared" si="132"/>
        <v>0</v>
      </c>
      <c r="BD835" s="2" t="e">
        <f t="shared" si="133"/>
        <v>#VALUE!</v>
      </c>
      <c r="BE835" s="4" t="e">
        <f t="shared" si="134"/>
        <v>#VALUE!</v>
      </c>
      <c r="BF835" s="56" t="e">
        <f t="shared" si="135"/>
        <v>#VALUE!</v>
      </c>
      <c r="BG835" s="56" t="e">
        <f>IF(BE835="否",0,AF835*(1-VLOOKUP(X835,折旧码!B:D,3,FALSE))/BC835)</f>
        <v>#VALUE!</v>
      </c>
      <c r="BH835" s="56" t="e">
        <f t="shared" si="136"/>
        <v>#VALUE!</v>
      </c>
      <c r="BI835" s="4" t="e">
        <f>IF(OR(BE835="否",BC835&lt;=BD835),ROUND(AF835-ABS(AG835)-ABS(AI835)-AF835*VLOOKUP(X835,折旧码!B:D,3,FALSE),2)=0,ROUND(AF835-ABS(AG835)-ABS(AI835)-AF835*VLOOKUP(X835,折旧码!B:D,3,FALSE),2)&lt;&gt;0)</f>
        <v>#VALUE!</v>
      </c>
      <c r="BJ835" s="4" t="e">
        <f>ROUND(AF835-ABS(AG835)-ABS(AI835)-AF835*VLOOKUP(X835,折旧码!B:D,3,FALSE),2)</f>
        <v>#N/A</v>
      </c>
    </row>
    <row r="836" spans="40:62" x14ac:dyDescent="0.35">
      <c r="AX836" s="5" t="b">
        <f t="shared" ref="AX836:AX899" si="139">AND(AND(LEN(I836)=8,IFERROR(FIND("/",I836),0)=0),AND(LEN(J836)=8,IFERROR(FIND("/",J836),0)=0),AND(LEN(K836)=8,IFERROR(FIND("/",K836),0)=0),AND(LEN(AD836)=8,IFERROR(FIND("/",AD836),0)=0),AND(LEN(AE836)=8,IFERROR(FIND("/",AE836),0)=0))</f>
        <v>0</v>
      </c>
      <c r="AY836" s="59" t="e">
        <f>IF(((2015-LEFT(AD836,4))*12+12-MID(AD836,5,2)+1)/(Z836*12+AB836)&gt;1,AF836*(1-VLOOKUP(X836,折旧码!B:D,3,FALSE)),AF836*(1-VLOOKUP(X836,折旧码!B:D,3,FALSE))*((2015-LEFT(AD836,4))*12+12-MID(AD836,5,2)+1)/(Z836*12+AB836))</f>
        <v>#VALUE!</v>
      </c>
      <c r="AZ836" s="60" t="e">
        <f t="shared" ref="AZ836:AZ899" si="140">AY836+AK836</f>
        <v>#VALUE!</v>
      </c>
      <c r="BA836" s="5" t="e">
        <f>IF(((2015-LEFT(AD836,4))*12+12-MID(AD836,5,2)+1)/(Z836*12+AB836)&gt;1,0, AF836*(1-VLOOKUP(X836,折旧码!B:D,3,FALSE))*(12/(Z836*12+AB836)))</f>
        <v>#VALUE!</v>
      </c>
      <c r="BB836" s="2" t="e">
        <f t="shared" ref="BB836:BB899" si="141">BA836+AM836</f>
        <v>#VALUE!</v>
      </c>
      <c r="BC836" s="2">
        <f t="shared" ref="BC836:BC899" si="142">Z836*12+AB836</f>
        <v>0</v>
      </c>
      <c r="BD836" s="2" t="e">
        <f t="shared" ref="BD836:BD899" si="143">(2015-LEFT(AD836,4))*12+(12-MID(AD836,5,2))+1+11</f>
        <v>#VALUE!</v>
      </c>
      <c r="BE836" s="4" t="e">
        <f t="shared" ref="BE836:BE899" si="144">IF(BD836-BC836&gt;12,"否","是")</f>
        <v>#VALUE!</v>
      </c>
      <c r="BF836" s="56" t="e">
        <f t="shared" ref="BF836:BF899" si="145">ABS(IF(BE836="否",0,IF(BC836&gt;=BD836,AI836/11,AI836/(BC836-BD836+11))))</f>
        <v>#VALUE!</v>
      </c>
      <c r="BG836" s="56" t="e">
        <f>IF(BE836="否",0,AF836*(1-VLOOKUP(X836,折旧码!B:D,3,FALSE))/BC836)</f>
        <v>#VALUE!</v>
      </c>
      <c r="BH836" s="56" t="e">
        <f t="shared" ref="BH836:BH899" si="146">BG836-BF836</f>
        <v>#VALUE!</v>
      </c>
      <c r="BI836" s="4" t="e">
        <f>IF(OR(BE836="否",BC836&lt;=BD836),ROUND(AF836-ABS(AG836)-ABS(AI836)-AF836*VLOOKUP(X836,折旧码!B:D,3,FALSE),2)=0,ROUND(AF836-ABS(AG836)-ABS(AI836)-AF836*VLOOKUP(X836,折旧码!B:D,3,FALSE),2)&lt;&gt;0)</f>
        <v>#VALUE!</v>
      </c>
      <c r="BJ836" s="4" t="e">
        <f>ROUND(AF836-ABS(AG836)-ABS(AI836)-AF836*VLOOKUP(X836,折旧码!B:D,3,FALSE),2)</f>
        <v>#N/A</v>
      </c>
    </row>
    <row r="837" spans="40:62" x14ac:dyDescent="0.35">
      <c r="AX837" s="5" t="b">
        <f t="shared" si="139"/>
        <v>0</v>
      </c>
      <c r="AY837" s="59" t="e">
        <f>IF(((2015-LEFT(AD837,4))*12+12-MID(AD837,5,2)+1)/(Z837*12+AB837)&gt;1,AF837*(1-VLOOKUP(X837,折旧码!B:D,3,FALSE)),AF837*(1-VLOOKUP(X837,折旧码!B:D,3,FALSE))*((2015-LEFT(AD837,4))*12+12-MID(AD837,5,2)+1)/(Z837*12+AB837))</f>
        <v>#VALUE!</v>
      </c>
      <c r="AZ837" s="60" t="e">
        <f t="shared" si="140"/>
        <v>#VALUE!</v>
      </c>
      <c r="BA837" s="5" t="e">
        <f>IF(((2015-LEFT(AD837,4))*12+12-MID(AD837,5,2)+1)/(Z837*12+AB837)&gt;1,0, AF837*(1-VLOOKUP(X837,折旧码!B:D,3,FALSE))*(12/(Z837*12+AB837)))</f>
        <v>#VALUE!</v>
      </c>
      <c r="BB837" s="2" t="e">
        <f t="shared" si="141"/>
        <v>#VALUE!</v>
      </c>
      <c r="BC837" s="2">
        <f t="shared" si="142"/>
        <v>0</v>
      </c>
      <c r="BD837" s="2" t="e">
        <f t="shared" si="143"/>
        <v>#VALUE!</v>
      </c>
      <c r="BE837" s="4" t="e">
        <f t="shared" si="144"/>
        <v>#VALUE!</v>
      </c>
      <c r="BF837" s="56" t="e">
        <f t="shared" si="145"/>
        <v>#VALUE!</v>
      </c>
      <c r="BG837" s="56" t="e">
        <f>IF(BE837="否",0,AF837*(1-VLOOKUP(X837,折旧码!B:D,3,FALSE))/BC837)</f>
        <v>#VALUE!</v>
      </c>
      <c r="BH837" s="56" t="e">
        <f t="shared" si="146"/>
        <v>#VALUE!</v>
      </c>
      <c r="BI837" s="4" t="e">
        <f>IF(OR(BE837="否",BC837&lt;=BD837),ROUND(AF837-ABS(AG837)-ABS(AI837)-AF837*VLOOKUP(X837,折旧码!B:D,3,FALSE),2)=0,ROUND(AF837-ABS(AG837)-ABS(AI837)-AF837*VLOOKUP(X837,折旧码!B:D,3,FALSE),2)&lt;&gt;0)</f>
        <v>#VALUE!</v>
      </c>
      <c r="BJ837" s="4" t="e">
        <f>ROUND(AF837-ABS(AG837)-ABS(AI837)-AF837*VLOOKUP(X837,折旧码!B:D,3,FALSE),2)</f>
        <v>#N/A</v>
      </c>
    </row>
    <row r="838" spans="40:62" x14ac:dyDescent="0.35">
      <c r="AX838" s="5" t="b">
        <f t="shared" si="139"/>
        <v>0</v>
      </c>
      <c r="AY838" s="59" t="e">
        <f>IF(((2015-LEFT(AD838,4))*12+12-MID(AD838,5,2)+1)/(Z838*12+AB838)&gt;1,AF838*(1-VLOOKUP(X838,折旧码!B:D,3,FALSE)),AF838*(1-VLOOKUP(X838,折旧码!B:D,3,FALSE))*((2015-LEFT(AD838,4))*12+12-MID(AD838,5,2)+1)/(Z838*12+AB838))</f>
        <v>#VALUE!</v>
      </c>
      <c r="AZ838" s="60" t="e">
        <f t="shared" si="140"/>
        <v>#VALUE!</v>
      </c>
      <c r="BA838" s="5" t="e">
        <f>IF(((2015-LEFT(AD838,4))*12+12-MID(AD838,5,2)+1)/(Z838*12+AB838)&gt;1,0, AF838*(1-VLOOKUP(X838,折旧码!B:D,3,FALSE))*(12/(Z838*12+AB838)))</f>
        <v>#VALUE!</v>
      </c>
      <c r="BB838" s="2" t="e">
        <f t="shared" si="141"/>
        <v>#VALUE!</v>
      </c>
      <c r="BC838" s="2">
        <f t="shared" si="142"/>
        <v>0</v>
      </c>
      <c r="BD838" s="2" t="e">
        <f t="shared" si="143"/>
        <v>#VALUE!</v>
      </c>
      <c r="BE838" s="4" t="e">
        <f t="shared" si="144"/>
        <v>#VALUE!</v>
      </c>
      <c r="BF838" s="56" t="e">
        <f t="shared" si="145"/>
        <v>#VALUE!</v>
      </c>
      <c r="BG838" s="56" t="e">
        <f>IF(BE838="否",0,AF838*(1-VLOOKUP(X838,折旧码!B:D,3,FALSE))/BC838)</f>
        <v>#VALUE!</v>
      </c>
      <c r="BH838" s="56" t="e">
        <f t="shared" si="146"/>
        <v>#VALUE!</v>
      </c>
      <c r="BI838" s="4" t="e">
        <f>IF(OR(BE838="否",BC838&lt;=BD838),ROUND(AF838-ABS(AG838)-ABS(AI838)-AF838*VLOOKUP(X838,折旧码!B:D,3,FALSE),2)=0,ROUND(AF838-ABS(AG838)-ABS(AI838)-AF838*VLOOKUP(X838,折旧码!B:D,3,FALSE),2)&lt;&gt;0)</f>
        <v>#VALUE!</v>
      </c>
      <c r="BJ838" s="4" t="e">
        <f>ROUND(AF838-ABS(AG838)-ABS(AI838)-AF838*VLOOKUP(X838,折旧码!B:D,3,FALSE),2)</f>
        <v>#N/A</v>
      </c>
    </row>
    <row r="839" spans="40:62" x14ac:dyDescent="0.35">
      <c r="AX839" s="5" t="b">
        <f t="shared" si="139"/>
        <v>0</v>
      </c>
      <c r="AY839" s="59" t="e">
        <f>IF(((2015-LEFT(AD839,4))*12+12-MID(AD839,5,2)+1)/(Z839*12+AB839)&gt;1,AF839*(1-VLOOKUP(X839,折旧码!B:D,3,FALSE)),AF839*(1-VLOOKUP(X839,折旧码!B:D,3,FALSE))*((2015-LEFT(AD839,4))*12+12-MID(AD839,5,2)+1)/(Z839*12+AB839))</f>
        <v>#VALUE!</v>
      </c>
      <c r="AZ839" s="60" t="e">
        <f t="shared" si="140"/>
        <v>#VALUE!</v>
      </c>
      <c r="BA839" s="5" t="e">
        <f>IF(((2015-LEFT(AD839,4))*12+12-MID(AD839,5,2)+1)/(Z839*12+AB839)&gt;1,0, AF839*(1-VLOOKUP(X839,折旧码!B:D,3,FALSE))*(12/(Z839*12+AB839)))</f>
        <v>#VALUE!</v>
      </c>
      <c r="BB839" s="2" t="e">
        <f t="shared" si="141"/>
        <v>#VALUE!</v>
      </c>
      <c r="BC839" s="2">
        <f t="shared" si="142"/>
        <v>0</v>
      </c>
      <c r="BD839" s="2" t="e">
        <f t="shared" si="143"/>
        <v>#VALUE!</v>
      </c>
      <c r="BE839" s="4" t="e">
        <f t="shared" si="144"/>
        <v>#VALUE!</v>
      </c>
      <c r="BF839" s="56" t="e">
        <f t="shared" si="145"/>
        <v>#VALUE!</v>
      </c>
      <c r="BG839" s="56" t="e">
        <f>IF(BE839="否",0,AF839*(1-VLOOKUP(X839,折旧码!B:D,3,FALSE))/BC839)</f>
        <v>#VALUE!</v>
      </c>
      <c r="BH839" s="56" t="e">
        <f t="shared" si="146"/>
        <v>#VALUE!</v>
      </c>
      <c r="BI839" s="4" t="e">
        <f>IF(OR(BE839="否",BC839&lt;=BD839),ROUND(AF839-ABS(AG839)-ABS(AI839)-AF839*VLOOKUP(X839,折旧码!B:D,3,FALSE),2)=0,ROUND(AF839-ABS(AG839)-ABS(AI839)-AF839*VLOOKUP(X839,折旧码!B:D,3,FALSE),2)&lt;&gt;0)</f>
        <v>#VALUE!</v>
      </c>
      <c r="BJ839" s="4" t="e">
        <f>ROUND(AF839-ABS(AG839)-ABS(AI839)-AF839*VLOOKUP(X839,折旧码!B:D,3,FALSE),2)</f>
        <v>#N/A</v>
      </c>
    </row>
    <row r="840" spans="40:62" x14ac:dyDescent="0.35">
      <c r="AX840" s="5" t="b">
        <f t="shared" si="139"/>
        <v>0</v>
      </c>
      <c r="AY840" s="59" t="e">
        <f>IF(((2015-LEFT(AD840,4))*12+12-MID(AD840,5,2)+1)/(Z840*12+AB840)&gt;1,AF840*(1-VLOOKUP(X840,折旧码!B:D,3,FALSE)),AF840*(1-VLOOKUP(X840,折旧码!B:D,3,FALSE))*((2015-LEFT(AD840,4))*12+12-MID(AD840,5,2)+1)/(Z840*12+AB840))</f>
        <v>#VALUE!</v>
      </c>
      <c r="AZ840" s="60" t="e">
        <f t="shared" si="140"/>
        <v>#VALUE!</v>
      </c>
      <c r="BA840" s="5" t="e">
        <f>IF(((2015-LEFT(AD840,4))*12+12-MID(AD840,5,2)+1)/(Z840*12+AB840)&gt;1,0, AF840*(1-VLOOKUP(X840,折旧码!B:D,3,FALSE))*(12/(Z840*12+AB840)))</f>
        <v>#VALUE!</v>
      </c>
      <c r="BB840" s="2" t="e">
        <f t="shared" si="141"/>
        <v>#VALUE!</v>
      </c>
      <c r="BC840" s="2">
        <f t="shared" si="142"/>
        <v>0</v>
      </c>
      <c r="BD840" s="2" t="e">
        <f t="shared" si="143"/>
        <v>#VALUE!</v>
      </c>
      <c r="BE840" s="4" t="e">
        <f t="shared" si="144"/>
        <v>#VALUE!</v>
      </c>
      <c r="BF840" s="56" t="e">
        <f t="shared" si="145"/>
        <v>#VALUE!</v>
      </c>
      <c r="BG840" s="56" t="e">
        <f>IF(BE840="否",0,AF840*(1-VLOOKUP(X840,折旧码!B:D,3,FALSE))/BC840)</f>
        <v>#VALUE!</v>
      </c>
      <c r="BH840" s="56" t="e">
        <f t="shared" si="146"/>
        <v>#VALUE!</v>
      </c>
      <c r="BI840" s="4" t="e">
        <f>IF(OR(BE840="否",BC840&lt;=BD840),ROUND(AF840-ABS(AG840)-ABS(AI840)-AF840*VLOOKUP(X840,折旧码!B:D,3,FALSE),2)=0,ROUND(AF840-ABS(AG840)-ABS(AI840)-AF840*VLOOKUP(X840,折旧码!B:D,3,FALSE),2)&lt;&gt;0)</f>
        <v>#VALUE!</v>
      </c>
      <c r="BJ840" s="4" t="e">
        <f>ROUND(AF840-ABS(AG840)-ABS(AI840)-AF840*VLOOKUP(X840,折旧码!B:D,3,FALSE),2)</f>
        <v>#N/A</v>
      </c>
    </row>
    <row r="841" spans="40:62" x14ac:dyDescent="0.35">
      <c r="AX841" s="5" t="b">
        <f t="shared" si="139"/>
        <v>0</v>
      </c>
      <c r="AY841" s="59" t="e">
        <f>IF(((2015-LEFT(AD841,4))*12+12-MID(AD841,5,2)+1)/(Z841*12+AB841)&gt;1,AF841*(1-VLOOKUP(X841,折旧码!B:D,3,FALSE)),AF841*(1-VLOOKUP(X841,折旧码!B:D,3,FALSE))*((2015-LEFT(AD841,4))*12+12-MID(AD841,5,2)+1)/(Z841*12+AB841))</f>
        <v>#VALUE!</v>
      </c>
      <c r="AZ841" s="60" t="e">
        <f t="shared" si="140"/>
        <v>#VALUE!</v>
      </c>
      <c r="BA841" s="5" t="e">
        <f>IF(((2015-LEFT(AD841,4))*12+12-MID(AD841,5,2)+1)/(Z841*12+AB841)&gt;1,0, AF841*(1-VLOOKUP(X841,折旧码!B:D,3,FALSE))*(12/(Z841*12+AB841)))</f>
        <v>#VALUE!</v>
      </c>
      <c r="BB841" s="2" t="e">
        <f t="shared" si="141"/>
        <v>#VALUE!</v>
      </c>
      <c r="BC841" s="2">
        <f t="shared" si="142"/>
        <v>0</v>
      </c>
      <c r="BD841" s="2" t="e">
        <f t="shared" si="143"/>
        <v>#VALUE!</v>
      </c>
      <c r="BE841" s="4" t="e">
        <f t="shared" si="144"/>
        <v>#VALUE!</v>
      </c>
      <c r="BF841" s="56" t="e">
        <f t="shared" si="145"/>
        <v>#VALUE!</v>
      </c>
      <c r="BG841" s="56" t="e">
        <f>IF(BE841="否",0,AF841*(1-VLOOKUP(X841,折旧码!B:D,3,FALSE))/BC841)</f>
        <v>#VALUE!</v>
      </c>
      <c r="BH841" s="56" t="e">
        <f t="shared" si="146"/>
        <v>#VALUE!</v>
      </c>
      <c r="BI841" s="4" t="e">
        <f>IF(OR(BE841="否",BC841&lt;=BD841),ROUND(AF841-ABS(AG841)-ABS(AI841)-AF841*VLOOKUP(X841,折旧码!B:D,3,FALSE),2)=0,ROUND(AF841-ABS(AG841)-ABS(AI841)-AF841*VLOOKUP(X841,折旧码!B:D,3,FALSE),2)&lt;&gt;0)</f>
        <v>#VALUE!</v>
      </c>
      <c r="BJ841" s="4" t="e">
        <f>ROUND(AF841-ABS(AG841)-ABS(AI841)-AF841*VLOOKUP(X841,折旧码!B:D,3,FALSE),2)</f>
        <v>#N/A</v>
      </c>
    </row>
    <row r="842" spans="40:62" x14ac:dyDescent="0.35">
      <c r="AX842" s="5" t="b">
        <f t="shared" si="139"/>
        <v>0</v>
      </c>
      <c r="AY842" s="59" t="e">
        <f>IF(((2015-LEFT(AD842,4))*12+12-MID(AD842,5,2)+1)/(Z842*12+AB842)&gt;1,AF842*(1-VLOOKUP(X842,折旧码!B:D,3,FALSE)),AF842*(1-VLOOKUP(X842,折旧码!B:D,3,FALSE))*((2015-LEFT(AD842,4))*12+12-MID(AD842,5,2)+1)/(Z842*12+AB842))</f>
        <v>#VALUE!</v>
      </c>
      <c r="AZ842" s="60" t="e">
        <f t="shared" si="140"/>
        <v>#VALUE!</v>
      </c>
      <c r="BA842" s="5" t="e">
        <f>IF(((2015-LEFT(AD842,4))*12+12-MID(AD842,5,2)+1)/(Z842*12+AB842)&gt;1,0, AF842*(1-VLOOKUP(X842,折旧码!B:D,3,FALSE))*(12/(Z842*12+AB842)))</f>
        <v>#VALUE!</v>
      </c>
      <c r="BB842" s="2" t="e">
        <f t="shared" si="141"/>
        <v>#VALUE!</v>
      </c>
      <c r="BC842" s="2">
        <f t="shared" si="142"/>
        <v>0</v>
      </c>
      <c r="BD842" s="2" t="e">
        <f t="shared" si="143"/>
        <v>#VALUE!</v>
      </c>
      <c r="BE842" s="4" t="e">
        <f t="shared" si="144"/>
        <v>#VALUE!</v>
      </c>
      <c r="BF842" s="56" t="e">
        <f t="shared" si="145"/>
        <v>#VALUE!</v>
      </c>
      <c r="BG842" s="56" t="e">
        <f>IF(BE842="否",0,AF842*(1-VLOOKUP(X842,折旧码!B:D,3,FALSE))/BC842)</f>
        <v>#VALUE!</v>
      </c>
      <c r="BH842" s="56" t="e">
        <f t="shared" si="146"/>
        <v>#VALUE!</v>
      </c>
      <c r="BI842" s="4" t="e">
        <f>IF(OR(BE842="否",BC842&lt;=BD842),ROUND(AF842-ABS(AG842)-ABS(AI842)-AF842*VLOOKUP(X842,折旧码!B:D,3,FALSE),2)=0,ROUND(AF842-ABS(AG842)-ABS(AI842)-AF842*VLOOKUP(X842,折旧码!B:D,3,FALSE),2)&lt;&gt;0)</f>
        <v>#VALUE!</v>
      </c>
      <c r="BJ842" s="4" t="e">
        <f>ROUND(AF842-ABS(AG842)-ABS(AI842)-AF842*VLOOKUP(X842,折旧码!B:D,3,FALSE),2)</f>
        <v>#N/A</v>
      </c>
    </row>
    <row r="843" spans="40:62" x14ac:dyDescent="0.35">
      <c r="AX843" s="5" t="b">
        <f t="shared" si="139"/>
        <v>0</v>
      </c>
      <c r="AY843" s="59" t="e">
        <f>IF(((2015-LEFT(AD843,4))*12+12-MID(AD843,5,2)+1)/(Z843*12+AB843)&gt;1,AF843*(1-VLOOKUP(X843,折旧码!B:D,3,FALSE)),AF843*(1-VLOOKUP(X843,折旧码!B:D,3,FALSE))*((2015-LEFT(AD843,4))*12+12-MID(AD843,5,2)+1)/(Z843*12+AB843))</f>
        <v>#VALUE!</v>
      </c>
      <c r="AZ843" s="60" t="e">
        <f t="shared" si="140"/>
        <v>#VALUE!</v>
      </c>
      <c r="BA843" s="5" t="e">
        <f>IF(((2015-LEFT(AD843,4))*12+12-MID(AD843,5,2)+1)/(Z843*12+AB843)&gt;1,0, AF843*(1-VLOOKUP(X843,折旧码!B:D,3,FALSE))*(12/(Z843*12+AB843)))</f>
        <v>#VALUE!</v>
      </c>
      <c r="BB843" s="2" t="e">
        <f t="shared" si="141"/>
        <v>#VALUE!</v>
      </c>
      <c r="BC843" s="2">
        <f t="shared" si="142"/>
        <v>0</v>
      </c>
      <c r="BD843" s="2" t="e">
        <f t="shared" si="143"/>
        <v>#VALUE!</v>
      </c>
      <c r="BE843" s="4" t="e">
        <f t="shared" si="144"/>
        <v>#VALUE!</v>
      </c>
      <c r="BF843" s="56" t="e">
        <f t="shared" si="145"/>
        <v>#VALUE!</v>
      </c>
      <c r="BG843" s="56" t="e">
        <f>IF(BE843="否",0,AF843*(1-VLOOKUP(X843,折旧码!B:D,3,FALSE))/BC843)</f>
        <v>#VALUE!</v>
      </c>
      <c r="BH843" s="56" t="e">
        <f t="shared" si="146"/>
        <v>#VALUE!</v>
      </c>
      <c r="BI843" s="4" t="e">
        <f>IF(OR(BE843="否",BC843&lt;=BD843),ROUND(AF843-ABS(AG843)-ABS(AI843)-AF843*VLOOKUP(X843,折旧码!B:D,3,FALSE),2)=0,ROUND(AF843-ABS(AG843)-ABS(AI843)-AF843*VLOOKUP(X843,折旧码!B:D,3,FALSE),2)&lt;&gt;0)</f>
        <v>#VALUE!</v>
      </c>
      <c r="BJ843" s="4" t="e">
        <f>ROUND(AF843-ABS(AG843)-ABS(AI843)-AF843*VLOOKUP(X843,折旧码!B:D,3,FALSE),2)</f>
        <v>#N/A</v>
      </c>
    </row>
    <row r="844" spans="40:62" x14ac:dyDescent="0.35">
      <c r="AX844" s="5" t="b">
        <f t="shared" si="139"/>
        <v>0</v>
      </c>
      <c r="AY844" s="59" t="e">
        <f>IF(((2015-LEFT(AD844,4))*12+12-MID(AD844,5,2)+1)/(Z844*12+AB844)&gt;1,AF844*(1-VLOOKUP(X844,折旧码!B:D,3,FALSE)),AF844*(1-VLOOKUP(X844,折旧码!B:D,3,FALSE))*((2015-LEFT(AD844,4))*12+12-MID(AD844,5,2)+1)/(Z844*12+AB844))</f>
        <v>#VALUE!</v>
      </c>
      <c r="AZ844" s="60" t="e">
        <f t="shared" si="140"/>
        <v>#VALUE!</v>
      </c>
      <c r="BA844" s="5" t="e">
        <f>IF(((2015-LEFT(AD844,4))*12+12-MID(AD844,5,2)+1)/(Z844*12+AB844)&gt;1,0, AF844*(1-VLOOKUP(X844,折旧码!B:D,3,FALSE))*(12/(Z844*12+AB844)))</f>
        <v>#VALUE!</v>
      </c>
      <c r="BB844" s="2" t="e">
        <f t="shared" si="141"/>
        <v>#VALUE!</v>
      </c>
      <c r="BC844" s="2">
        <f t="shared" si="142"/>
        <v>0</v>
      </c>
      <c r="BD844" s="2" t="e">
        <f t="shared" si="143"/>
        <v>#VALUE!</v>
      </c>
      <c r="BE844" s="4" t="e">
        <f t="shared" si="144"/>
        <v>#VALUE!</v>
      </c>
      <c r="BF844" s="56" t="e">
        <f t="shared" si="145"/>
        <v>#VALUE!</v>
      </c>
      <c r="BG844" s="56" t="e">
        <f>IF(BE844="否",0,AF844*(1-VLOOKUP(X844,折旧码!B:D,3,FALSE))/BC844)</f>
        <v>#VALUE!</v>
      </c>
      <c r="BH844" s="56" t="e">
        <f t="shared" si="146"/>
        <v>#VALUE!</v>
      </c>
      <c r="BI844" s="4" t="e">
        <f>IF(OR(BE844="否",BC844&lt;=BD844),ROUND(AF844-ABS(AG844)-ABS(AI844)-AF844*VLOOKUP(X844,折旧码!B:D,3,FALSE),2)=0,ROUND(AF844-ABS(AG844)-ABS(AI844)-AF844*VLOOKUP(X844,折旧码!B:D,3,FALSE),2)&lt;&gt;0)</f>
        <v>#VALUE!</v>
      </c>
      <c r="BJ844" s="4" t="e">
        <f>ROUND(AF844-ABS(AG844)-ABS(AI844)-AF844*VLOOKUP(X844,折旧码!B:D,3,FALSE),2)</f>
        <v>#N/A</v>
      </c>
    </row>
    <row r="845" spans="40:62" x14ac:dyDescent="0.35">
      <c r="AX845" s="5" t="b">
        <f t="shared" si="139"/>
        <v>0</v>
      </c>
      <c r="AY845" s="59" t="e">
        <f>IF(((2015-LEFT(AD845,4))*12+12-MID(AD845,5,2)+1)/(Z845*12+AB845)&gt;1,AF845*(1-VLOOKUP(X845,折旧码!B:D,3,FALSE)),AF845*(1-VLOOKUP(X845,折旧码!B:D,3,FALSE))*((2015-LEFT(AD845,4))*12+12-MID(AD845,5,2)+1)/(Z845*12+AB845))</f>
        <v>#VALUE!</v>
      </c>
      <c r="AZ845" s="60" t="e">
        <f t="shared" si="140"/>
        <v>#VALUE!</v>
      </c>
      <c r="BA845" s="5" t="e">
        <f>IF(((2015-LEFT(AD845,4))*12+12-MID(AD845,5,2)+1)/(Z845*12+AB845)&gt;1,0, AF845*(1-VLOOKUP(X845,折旧码!B:D,3,FALSE))*(12/(Z845*12+AB845)))</f>
        <v>#VALUE!</v>
      </c>
      <c r="BB845" s="2" t="e">
        <f t="shared" si="141"/>
        <v>#VALUE!</v>
      </c>
      <c r="BC845" s="2">
        <f t="shared" si="142"/>
        <v>0</v>
      </c>
      <c r="BD845" s="2" t="e">
        <f t="shared" si="143"/>
        <v>#VALUE!</v>
      </c>
      <c r="BE845" s="4" t="e">
        <f t="shared" si="144"/>
        <v>#VALUE!</v>
      </c>
      <c r="BF845" s="56" t="e">
        <f t="shared" si="145"/>
        <v>#VALUE!</v>
      </c>
      <c r="BG845" s="56" t="e">
        <f>IF(BE845="否",0,AF845*(1-VLOOKUP(X845,折旧码!B:D,3,FALSE))/BC845)</f>
        <v>#VALUE!</v>
      </c>
      <c r="BH845" s="56" t="e">
        <f t="shared" si="146"/>
        <v>#VALUE!</v>
      </c>
      <c r="BI845" s="4" t="e">
        <f>IF(OR(BE845="否",BC845&lt;=BD845),ROUND(AF845-ABS(AG845)-ABS(AI845)-AF845*VLOOKUP(X845,折旧码!B:D,3,FALSE),2)=0,ROUND(AF845-ABS(AG845)-ABS(AI845)-AF845*VLOOKUP(X845,折旧码!B:D,3,FALSE),2)&lt;&gt;0)</f>
        <v>#VALUE!</v>
      </c>
      <c r="BJ845" s="4" t="e">
        <f>ROUND(AF845-ABS(AG845)-ABS(AI845)-AF845*VLOOKUP(X845,折旧码!B:D,3,FALSE),2)</f>
        <v>#N/A</v>
      </c>
    </row>
    <row r="846" spans="40:62" x14ac:dyDescent="0.35">
      <c r="AX846" s="5" t="b">
        <f t="shared" si="139"/>
        <v>0</v>
      </c>
      <c r="AY846" s="59" t="e">
        <f>IF(((2015-LEFT(AD846,4))*12+12-MID(AD846,5,2)+1)/(Z846*12+AB846)&gt;1,AF846*(1-VLOOKUP(X846,折旧码!B:D,3,FALSE)),AF846*(1-VLOOKUP(X846,折旧码!B:D,3,FALSE))*((2015-LEFT(AD846,4))*12+12-MID(AD846,5,2)+1)/(Z846*12+AB846))</f>
        <v>#VALUE!</v>
      </c>
      <c r="AZ846" s="60" t="e">
        <f t="shared" si="140"/>
        <v>#VALUE!</v>
      </c>
      <c r="BA846" s="5" t="e">
        <f>IF(((2015-LEFT(AD846,4))*12+12-MID(AD846,5,2)+1)/(Z846*12+AB846)&gt;1,0, AF846*(1-VLOOKUP(X846,折旧码!B:D,3,FALSE))*(12/(Z846*12+AB846)))</f>
        <v>#VALUE!</v>
      </c>
      <c r="BB846" s="2" t="e">
        <f t="shared" si="141"/>
        <v>#VALUE!</v>
      </c>
      <c r="BC846" s="2">
        <f t="shared" si="142"/>
        <v>0</v>
      </c>
      <c r="BD846" s="2" t="e">
        <f t="shared" si="143"/>
        <v>#VALUE!</v>
      </c>
      <c r="BE846" s="4" t="e">
        <f t="shared" si="144"/>
        <v>#VALUE!</v>
      </c>
      <c r="BF846" s="56" t="e">
        <f t="shared" si="145"/>
        <v>#VALUE!</v>
      </c>
      <c r="BG846" s="56" t="e">
        <f>IF(BE846="否",0,AF846*(1-VLOOKUP(X846,折旧码!B:D,3,FALSE))/BC846)</f>
        <v>#VALUE!</v>
      </c>
      <c r="BH846" s="56" t="e">
        <f t="shared" si="146"/>
        <v>#VALUE!</v>
      </c>
      <c r="BI846" s="4" t="e">
        <f>IF(OR(BE846="否",BC846&lt;=BD846),ROUND(AF846-ABS(AG846)-ABS(AI846)-AF846*VLOOKUP(X846,折旧码!B:D,3,FALSE),2)=0,ROUND(AF846-ABS(AG846)-ABS(AI846)-AF846*VLOOKUP(X846,折旧码!B:D,3,FALSE),2)&lt;&gt;0)</f>
        <v>#VALUE!</v>
      </c>
      <c r="BJ846" s="4" t="e">
        <f>ROUND(AF846-ABS(AG846)-ABS(AI846)-AF846*VLOOKUP(X846,折旧码!B:D,3,FALSE),2)</f>
        <v>#N/A</v>
      </c>
    </row>
    <row r="847" spans="40:62" x14ac:dyDescent="0.35">
      <c r="AX847" s="5" t="b">
        <f t="shared" si="139"/>
        <v>0</v>
      </c>
      <c r="AY847" s="59" t="e">
        <f>IF(((2015-LEFT(AD847,4))*12+12-MID(AD847,5,2)+1)/(Z847*12+AB847)&gt;1,AF847*(1-VLOOKUP(X847,折旧码!B:D,3,FALSE)),AF847*(1-VLOOKUP(X847,折旧码!B:D,3,FALSE))*((2015-LEFT(AD847,4))*12+12-MID(AD847,5,2)+1)/(Z847*12+AB847))</f>
        <v>#VALUE!</v>
      </c>
      <c r="AZ847" s="60" t="e">
        <f t="shared" si="140"/>
        <v>#VALUE!</v>
      </c>
      <c r="BA847" s="5" t="e">
        <f>IF(((2015-LEFT(AD847,4))*12+12-MID(AD847,5,2)+1)/(Z847*12+AB847)&gt;1,0, AF847*(1-VLOOKUP(X847,折旧码!B:D,3,FALSE))*(12/(Z847*12+AB847)))</f>
        <v>#VALUE!</v>
      </c>
      <c r="BB847" s="2" t="e">
        <f t="shared" si="141"/>
        <v>#VALUE!</v>
      </c>
      <c r="BC847" s="2">
        <f t="shared" si="142"/>
        <v>0</v>
      </c>
      <c r="BD847" s="2" t="e">
        <f t="shared" si="143"/>
        <v>#VALUE!</v>
      </c>
      <c r="BE847" s="4" t="e">
        <f t="shared" si="144"/>
        <v>#VALUE!</v>
      </c>
      <c r="BF847" s="56" t="e">
        <f t="shared" si="145"/>
        <v>#VALUE!</v>
      </c>
      <c r="BG847" s="56" t="e">
        <f>IF(BE847="否",0,AF847*(1-VLOOKUP(X847,折旧码!B:D,3,FALSE))/BC847)</f>
        <v>#VALUE!</v>
      </c>
      <c r="BH847" s="56" t="e">
        <f t="shared" si="146"/>
        <v>#VALUE!</v>
      </c>
      <c r="BI847" s="4" t="e">
        <f>IF(OR(BE847="否",BC847&lt;=BD847),ROUND(AF847-ABS(AG847)-ABS(AI847)-AF847*VLOOKUP(X847,折旧码!B:D,3,FALSE),2)=0,ROUND(AF847-ABS(AG847)-ABS(AI847)-AF847*VLOOKUP(X847,折旧码!B:D,3,FALSE),2)&lt;&gt;0)</f>
        <v>#VALUE!</v>
      </c>
      <c r="BJ847" s="4" t="e">
        <f>ROUND(AF847-ABS(AG847)-ABS(AI847)-AF847*VLOOKUP(X847,折旧码!B:D,3,FALSE),2)</f>
        <v>#N/A</v>
      </c>
    </row>
    <row r="848" spans="40:62" x14ac:dyDescent="0.35">
      <c r="AX848" s="5" t="b">
        <f t="shared" si="139"/>
        <v>0</v>
      </c>
      <c r="AY848" s="59" t="e">
        <f>IF(((2015-LEFT(AD848,4))*12+12-MID(AD848,5,2)+1)/(Z848*12+AB848)&gt;1,AF848*(1-VLOOKUP(X848,折旧码!B:D,3,FALSE)),AF848*(1-VLOOKUP(X848,折旧码!B:D,3,FALSE))*((2015-LEFT(AD848,4))*12+12-MID(AD848,5,2)+1)/(Z848*12+AB848))</f>
        <v>#VALUE!</v>
      </c>
      <c r="AZ848" s="60" t="e">
        <f t="shared" si="140"/>
        <v>#VALUE!</v>
      </c>
      <c r="BA848" s="5" t="e">
        <f>IF(((2015-LEFT(AD848,4))*12+12-MID(AD848,5,2)+1)/(Z848*12+AB848)&gt;1,0, AF848*(1-VLOOKUP(X848,折旧码!B:D,3,FALSE))*(12/(Z848*12+AB848)))</f>
        <v>#VALUE!</v>
      </c>
      <c r="BB848" s="2" t="e">
        <f t="shared" si="141"/>
        <v>#VALUE!</v>
      </c>
      <c r="BC848" s="2">
        <f t="shared" si="142"/>
        <v>0</v>
      </c>
      <c r="BD848" s="2" t="e">
        <f t="shared" si="143"/>
        <v>#VALUE!</v>
      </c>
      <c r="BE848" s="4" t="e">
        <f t="shared" si="144"/>
        <v>#VALUE!</v>
      </c>
      <c r="BF848" s="56" t="e">
        <f t="shared" si="145"/>
        <v>#VALUE!</v>
      </c>
      <c r="BG848" s="56" t="e">
        <f>IF(BE848="否",0,AF848*(1-VLOOKUP(X848,折旧码!B:D,3,FALSE))/BC848)</f>
        <v>#VALUE!</v>
      </c>
      <c r="BH848" s="56" t="e">
        <f t="shared" si="146"/>
        <v>#VALUE!</v>
      </c>
      <c r="BI848" s="4" t="e">
        <f>IF(OR(BE848="否",BC848&lt;=BD848),ROUND(AF848-ABS(AG848)-ABS(AI848)-AF848*VLOOKUP(X848,折旧码!B:D,3,FALSE),2)=0,ROUND(AF848-ABS(AG848)-ABS(AI848)-AF848*VLOOKUP(X848,折旧码!B:D,3,FALSE),2)&lt;&gt;0)</f>
        <v>#VALUE!</v>
      </c>
      <c r="BJ848" s="4" t="e">
        <f>ROUND(AF848-ABS(AG848)-ABS(AI848)-AF848*VLOOKUP(X848,折旧码!B:D,3,FALSE),2)</f>
        <v>#N/A</v>
      </c>
    </row>
    <row r="849" spans="50:62" x14ac:dyDescent="0.35">
      <c r="AX849" s="5" t="b">
        <f t="shared" si="139"/>
        <v>0</v>
      </c>
      <c r="AY849" s="59" t="e">
        <f>IF(((2015-LEFT(AD849,4))*12+12-MID(AD849,5,2)+1)/(Z849*12+AB849)&gt;1,AF849*(1-VLOOKUP(X849,折旧码!B:D,3,FALSE)),AF849*(1-VLOOKUP(X849,折旧码!B:D,3,FALSE))*((2015-LEFT(AD849,4))*12+12-MID(AD849,5,2)+1)/(Z849*12+AB849))</f>
        <v>#VALUE!</v>
      </c>
      <c r="AZ849" s="60" t="e">
        <f t="shared" si="140"/>
        <v>#VALUE!</v>
      </c>
      <c r="BA849" s="5" t="e">
        <f>IF(((2015-LEFT(AD849,4))*12+12-MID(AD849,5,2)+1)/(Z849*12+AB849)&gt;1,0, AF849*(1-VLOOKUP(X849,折旧码!B:D,3,FALSE))*(12/(Z849*12+AB849)))</f>
        <v>#VALUE!</v>
      </c>
      <c r="BB849" s="2" t="e">
        <f t="shared" si="141"/>
        <v>#VALUE!</v>
      </c>
      <c r="BC849" s="2">
        <f t="shared" si="142"/>
        <v>0</v>
      </c>
      <c r="BD849" s="2" t="e">
        <f t="shared" si="143"/>
        <v>#VALUE!</v>
      </c>
      <c r="BE849" s="4" t="e">
        <f t="shared" si="144"/>
        <v>#VALUE!</v>
      </c>
      <c r="BF849" s="56" t="e">
        <f t="shared" si="145"/>
        <v>#VALUE!</v>
      </c>
      <c r="BG849" s="56" t="e">
        <f>IF(BE849="否",0,AF849*(1-VLOOKUP(X849,折旧码!B:D,3,FALSE))/BC849)</f>
        <v>#VALUE!</v>
      </c>
      <c r="BH849" s="56" t="e">
        <f t="shared" si="146"/>
        <v>#VALUE!</v>
      </c>
      <c r="BI849" s="4" t="e">
        <f>IF(OR(BE849="否",BC849&lt;=BD849),ROUND(AF849-ABS(AG849)-ABS(AI849)-AF849*VLOOKUP(X849,折旧码!B:D,3,FALSE),2)=0,ROUND(AF849-ABS(AG849)-ABS(AI849)-AF849*VLOOKUP(X849,折旧码!B:D,3,FALSE),2)&lt;&gt;0)</f>
        <v>#VALUE!</v>
      </c>
      <c r="BJ849" s="4" t="e">
        <f>ROUND(AF849-ABS(AG849)-ABS(AI849)-AF849*VLOOKUP(X849,折旧码!B:D,3,FALSE),2)</f>
        <v>#N/A</v>
      </c>
    </row>
    <row r="850" spans="50:62" x14ac:dyDescent="0.35">
      <c r="AX850" s="5" t="b">
        <f t="shared" si="139"/>
        <v>0</v>
      </c>
      <c r="AY850" s="59" t="e">
        <f>IF(((2015-LEFT(AD850,4))*12+12-MID(AD850,5,2)+1)/(Z850*12+AB850)&gt;1,AF850*(1-VLOOKUP(X850,折旧码!B:D,3,FALSE)),AF850*(1-VLOOKUP(X850,折旧码!B:D,3,FALSE))*((2015-LEFT(AD850,4))*12+12-MID(AD850,5,2)+1)/(Z850*12+AB850))</f>
        <v>#VALUE!</v>
      </c>
      <c r="AZ850" s="60" t="e">
        <f t="shared" si="140"/>
        <v>#VALUE!</v>
      </c>
      <c r="BA850" s="5" t="e">
        <f>IF(((2015-LEFT(AD850,4))*12+12-MID(AD850,5,2)+1)/(Z850*12+AB850)&gt;1,0, AF850*(1-VLOOKUP(X850,折旧码!B:D,3,FALSE))*(12/(Z850*12+AB850)))</f>
        <v>#VALUE!</v>
      </c>
      <c r="BB850" s="2" t="e">
        <f t="shared" si="141"/>
        <v>#VALUE!</v>
      </c>
      <c r="BC850" s="2">
        <f t="shared" si="142"/>
        <v>0</v>
      </c>
      <c r="BD850" s="2" t="e">
        <f t="shared" si="143"/>
        <v>#VALUE!</v>
      </c>
      <c r="BE850" s="4" t="e">
        <f t="shared" si="144"/>
        <v>#VALUE!</v>
      </c>
      <c r="BF850" s="56" t="e">
        <f t="shared" si="145"/>
        <v>#VALUE!</v>
      </c>
      <c r="BG850" s="56" t="e">
        <f>IF(BE850="否",0,AF850*(1-VLOOKUP(X850,折旧码!B:D,3,FALSE))/BC850)</f>
        <v>#VALUE!</v>
      </c>
      <c r="BH850" s="56" t="e">
        <f t="shared" si="146"/>
        <v>#VALUE!</v>
      </c>
      <c r="BI850" s="4" t="e">
        <f>IF(OR(BE850="否",BC850&lt;=BD850),ROUND(AF850-ABS(AG850)-ABS(AI850)-AF850*VLOOKUP(X850,折旧码!B:D,3,FALSE),2)=0,ROUND(AF850-ABS(AG850)-ABS(AI850)-AF850*VLOOKUP(X850,折旧码!B:D,3,FALSE),2)&lt;&gt;0)</f>
        <v>#VALUE!</v>
      </c>
      <c r="BJ850" s="4" t="e">
        <f>ROUND(AF850-ABS(AG850)-ABS(AI850)-AF850*VLOOKUP(X850,折旧码!B:D,3,FALSE),2)</f>
        <v>#N/A</v>
      </c>
    </row>
    <row r="851" spans="50:62" x14ac:dyDescent="0.35">
      <c r="AX851" s="5" t="b">
        <f t="shared" si="139"/>
        <v>0</v>
      </c>
      <c r="AY851" s="59" t="e">
        <f>IF(((2015-LEFT(AD851,4))*12+12-MID(AD851,5,2)+1)/(Z851*12+AB851)&gt;1,AF851*(1-VLOOKUP(X851,折旧码!B:D,3,FALSE)),AF851*(1-VLOOKUP(X851,折旧码!B:D,3,FALSE))*((2015-LEFT(AD851,4))*12+12-MID(AD851,5,2)+1)/(Z851*12+AB851))</f>
        <v>#VALUE!</v>
      </c>
      <c r="AZ851" s="60" t="e">
        <f t="shared" si="140"/>
        <v>#VALUE!</v>
      </c>
      <c r="BA851" s="5" t="e">
        <f>IF(((2015-LEFT(AD851,4))*12+12-MID(AD851,5,2)+1)/(Z851*12+AB851)&gt;1,0, AF851*(1-VLOOKUP(X851,折旧码!B:D,3,FALSE))*(12/(Z851*12+AB851)))</f>
        <v>#VALUE!</v>
      </c>
      <c r="BB851" s="2" t="e">
        <f t="shared" si="141"/>
        <v>#VALUE!</v>
      </c>
      <c r="BC851" s="2">
        <f t="shared" si="142"/>
        <v>0</v>
      </c>
      <c r="BD851" s="2" t="e">
        <f t="shared" si="143"/>
        <v>#VALUE!</v>
      </c>
      <c r="BE851" s="4" t="e">
        <f t="shared" si="144"/>
        <v>#VALUE!</v>
      </c>
      <c r="BF851" s="56" t="e">
        <f t="shared" si="145"/>
        <v>#VALUE!</v>
      </c>
      <c r="BG851" s="56" t="e">
        <f>IF(BE851="否",0,AF851*(1-VLOOKUP(X851,折旧码!B:D,3,FALSE))/BC851)</f>
        <v>#VALUE!</v>
      </c>
      <c r="BH851" s="56" t="e">
        <f t="shared" si="146"/>
        <v>#VALUE!</v>
      </c>
      <c r="BI851" s="4" t="e">
        <f>IF(OR(BE851="否",BC851&lt;=BD851),ROUND(AF851-ABS(AG851)-ABS(AI851)-AF851*VLOOKUP(X851,折旧码!B:D,3,FALSE),2)=0,ROUND(AF851-ABS(AG851)-ABS(AI851)-AF851*VLOOKUP(X851,折旧码!B:D,3,FALSE),2)&lt;&gt;0)</f>
        <v>#VALUE!</v>
      </c>
      <c r="BJ851" s="4" t="e">
        <f>ROUND(AF851-ABS(AG851)-ABS(AI851)-AF851*VLOOKUP(X851,折旧码!B:D,3,FALSE),2)</f>
        <v>#N/A</v>
      </c>
    </row>
    <row r="852" spans="50:62" x14ac:dyDescent="0.35">
      <c r="AX852" s="5" t="b">
        <f t="shared" si="139"/>
        <v>0</v>
      </c>
      <c r="AY852" s="59" t="e">
        <f>IF(((2015-LEFT(AD852,4))*12+12-MID(AD852,5,2)+1)/(Z852*12+AB852)&gt;1,AF852*(1-VLOOKUP(X852,折旧码!B:D,3,FALSE)),AF852*(1-VLOOKUP(X852,折旧码!B:D,3,FALSE))*((2015-LEFT(AD852,4))*12+12-MID(AD852,5,2)+1)/(Z852*12+AB852))</f>
        <v>#VALUE!</v>
      </c>
      <c r="AZ852" s="60" t="e">
        <f t="shared" si="140"/>
        <v>#VALUE!</v>
      </c>
      <c r="BA852" s="5" t="e">
        <f>IF(((2015-LEFT(AD852,4))*12+12-MID(AD852,5,2)+1)/(Z852*12+AB852)&gt;1,0, AF852*(1-VLOOKUP(X852,折旧码!B:D,3,FALSE))*(12/(Z852*12+AB852)))</f>
        <v>#VALUE!</v>
      </c>
      <c r="BB852" s="2" t="e">
        <f t="shared" si="141"/>
        <v>#VALUE!</v>
      </c>
      <c r="BC852" s="2">
        <f t="shared" si="142"/>
        <v>0</v>
      </c>
      <c r="BD852" s="2" t="e">
        <f t="shared" si="143"/>
        <v>#VALUE!</v>
      </c>
      <c r="BE852" s="4" t="e">
        <f t="shared" si="144"/>
        <v>#VALUE!</v>
      </c>
      <c r="BF852" s="56" t="e">
        <f t="shared" si="145"/>
        <v>#VALUE!</v>
      </c>
      <c r="BG852" s="56" t="e">
        <f>IF(BE852="否",0,AF852*(1-VLOOKUP(X852,折旧码!B:D,3,FALSE))/BC852)</f>
        <v>#VALUE!</v>
      </c>
      <c r="BH852" s="56" t="e">
        <f t="shared" si="146"/>
        <v>#VALUE!</v>
      </c>
      <c r="BI852" s="4" t="e">
        <f>IF(OR(BE852="否",BC852&lt;=BD852),ROUND(AF852-ABS(AG852)-ABS(AI852)-AF852*VLOOKUP(X852,折旧码!B:D,3,FALSE),2)=0,ROUND(AF852-ABS(AG852)-ABS(AI852)-AF852*VLOOKUP(X852,折旧码!B:D,3,FALSE),2)&lt;&gt;0)</f>
        <v>#VALUE!</v>
      </c>
      <c r="BJ852" s="4" t="e">
        <f>ROUND(AF852-ABS(AG852)-ABS(AI852)-AF852*VLOOKUP(X852,折旧码!B:D,3,FALSE),2)</f>
        <v>#N/A</v>
      </c>
    </row>
    <row r="853" spans="50:62" x14ac:dyDescent="0.35">
      <c r="AX853" s="5" t="b">
        <f t="shared" si="139"/>
        <v>0</v>
      </c>
      <c r="AY853" s="59" t="e">
        <f>IF(((2015-LEFT(AD853,4))*12+12-MID(AD853,5,2)+1)/(Z853*12+AB853)&gt;1,AF853*(1-VLOOKUP(X853,折旧码!B:D,3,FALSE)),AF853*(1-VLOOKUP(X853,折旧码!B:D,3,FALSE))*((2015-LEFT(AD853,4))*12+12-MID(AD853,5,2)+1)/(Z853*12+AB853))</f>
        <v>#VALUE!</v>
      </c>
      <c r="AZ853" s="60" t="e">
        <f t="shared" si="140"/>
        <v>#VALUE!</v>
      </c>
      <c r="BA853" s="5" t="e">
        <f>IF(((2015-LEFT(AD853,4))*12+12-MID(AD853,5,2)+1)/(Z853*12+AB853)&gt;1,0, AF853*(1-VLOOKUP(X853,折旧码!B:D,3,FALSE))*(12/(Z853*12+AB853)))</f>
        <v>#VALUE!</v>
      </c>
      <c r="BB853" s="2" t="e">
        <f t="shared" si="141"/>
        <v>#VALUE!</v>
      </c>
      <c r="BC853" s="2">
        <f t="shared" si="142"/>
        <v>0</v>
      </c>
      <c r="BD853" s="2" t="e">
        <f t="shared" si="143"/>
        <v>#VALUE!</v>
      </c>
      <c r="BE853" s="4" t="e">
        <f t="shared" si="144"/>
        <v>#VALUE!</v>
      </c>
      <c r="BF853" s="56" t="e">
        <f t="shared" si="145"/>
        <v>#VALUE!</v>
      </c>
      <c r="BG853" s="56" t="e">
        <f>IF(BE853="否",0,AF853*(1-VLOOKUP(X853,折旧码!B:D,3,FALSE))/BC853)</f>
        <v>#VALUE!</v>
      </c>
      <c r="BH853" s="56" t="e">
        <f t="shared" si="146"/>
        <v>#VALUE!</v>
      </c>
      <c r="BI853" s="4" t="e">
        <f>IF(OR(BE853="否",BC853&lt;=BD853),ROUND(AF853-ABS(AG853)-ABS(AI853)-AF853*VLOOKUP(X853,折旧码!B:D,3,FALSE),2)=0,ROUND(AF853-ABS(AG853)-ABS(AI853)-AF853*VLOOKUP(X853,折旧码!B:D,3,FALSE),2)&lt;&gt;0)</f>
        <v>#VALUE!</v>
      </c>
      <c r="BJ853" s="4" t="e">
        <f>ROUND(AF853-ABS(AG853)-ABS(AI853)-AF853*VLOOKUP(X853,折旧码!B:D,3,FALSE),2)</f>
        <v>#N/A</v>
      </c>
    </row>
    <row r="854" spans="50:62" x14ac:dyDescent="0.35">
      <c r="AX854" s="5" t="b">
        <f t="shared" si="139"/>
        <v>0</v>
      </c>
      <c r="AY854" s="59" t="e">
        <f>IF(((2015-LEFT(AD854,4))*12+12-MID(AD854,5,2)+1)/(Z854*12+AB854)&gt;1,AF854*(1-VLOOKUP(X854,折旧码!B:D,3,FALSE)),AF854*(1-VLOOKUP(X854,折旧码!B:D,3,FALSE))*((2015-LEFT(AD854,4))*12+12-MID(AD854,5,2)+1)/(Z854*12+AB854))</f>
        <v>#VALUE!</v>
      </c>
      <c r="AZ854" s="60" t="e">
        <f t="shared" si="140"/>
        <v>#VALUE!</v>
      </c>
      <c r="BA854" s="5" t="e">
        <f>IF(((2015-LEFT(AD854,4))*12+12-MID(AD854,5,2)+1)/(Z854*12+AB854)&gt;1,0, AF854*(1-VLOOKUP(X854,折旧码!B:D,3,FALSE))*(12/(Z854*12+AB854)))</f>
        <v>#VALUE!</v>
      </c>
      <c r="BB854" s="2" t="e">
        <f t="shared" si="141"/>
        <v>#VALUE!</v>
      </c>
      <c r="BC854" s="2">
        <f t="shared" si="142"/>
        <v>0</v>
      </c>
      <c r="BD854" s="2" t="e">
        <f t="shared" si="143"/>
        <v>#VALUE!</v>
      </c>
      <c r="BE854" s="4" t="e">
        <f t="shared" si="144"/>
        <v>#VALUE!</v>
      </c>
      <c r="BF854" s="56" t="e">
        <f t="shared" si="145"/>
        <v>#VALUE!</v>
      </c>
      <c r="BG854" s="56" t="e">
        <f>IF(BE854="否",0,AF854*(1-VLOOKUP(X854,折旧码!B:D,3,FALSE))/BC854)</f>
        <v>#VALUE!</v>
      </c>
      <c r="BH854" s="56" t="e">
        <f t="shared" si="146"/>
        <v>#VALUE!</v>
      </c>
      <c r="BI854" s="4" t="e">
        <f>IF(OR(BE854="否",BC854&lt;=BD854),ROUND(AF854-ABS(AG854)-ABS(AI854)-AF854*VLOOKUP(X854,折旧码!B:D,3,FALSE),2)=0,ROUND(AF854-ABS(AG854)-ABS(AI854)-AF854*VLOOKUP(X854,折旧码!B:D,3,FALSE),2)&lt;&gt;0)</f>
        <v>#VALUE!</v>
      </c>
      <c r="BJ854" s="4" t="e">
        <f>ROUND(AF854-ABS(AG854)-ABS(AI854)-AF854*VLOOKUP(X854,折旧码!B:D,3,FALSE),2)</f>
        <v>#N/A</v>
      </c>
    </row>
    <row r="855" spans="50:62" x14ac:dyDescent="0.35">
      <c r="AX855" s="5" t="b">
        <f t="shared" si="139"/>
        <v>0</v>
      </c>
      <c r="AY855" s="59" t="e">
        <f>IF(((2015-LEFT(AD855,4))*12+12-MID(AD855,5,2)+1)/(Z855*12+AB855)&gt;1,AF855*(1-VLOOKUP(X855,折旧码!B:D,3,FALSE)),AF855*(1-VLOOKUP(X855,折旧码!B:D,3,FALSE))*((2015-LEFT(AD855,4))*12+12-MID(AD855,5,2)+1)/(Z855*12+AB855))</f>
        <v>#VALUE!</v>
      </c>
      <c r="AZ855" s="60" t="e">
        <f t="shared" si="140"/>
        <v>#VALUE!</v>
      </c>
      <c r="BA855" s="5" t="e">
        <f>IF(((2015-LEFT(AD855,4))*12+12-MID(AD855,5,2)+1)/(Z855*12+AB855)&gt;1,0, AF855*(1-VLOOKUP(X855,折旧码!B:D,3,FALSE))*(12/(Z855*12+AB855)))</f>
        <v>#VALUE!</v>
      </c>
      <c r="BB855" s="2" t="e">
        <f t="shared" si="141"/>
        <v>#VALUE!</v>
      </c>
      <c r="BC855" s="2">
        <f t="shared" si="142"/>
        <v>0</v>
      </c>
      <c r="BD855" s="2" t="e">
        <f t="shared" si="143"/>
        <v>#VALUE!</v>
      </c>
      <c r="BE855" s="4" t="e">
        <f t="shared" si="144"/>
        <v>#VALUE!</v>
      </c>
      <c r="BF855" s="56" t="e">
        <f t="shared" si="145"/>
        <v>#VALUE!</v>
      </c>
      <c r="BG855" s="56" t="e">
        <f>IF(BE855="否",0,AF855*(1-VLOOKUP(X855,折旧码!B:D,3,FALSE))/BC855)</f>
        <v>#VALUE!</v>
      </c>
      <c r="BH855" s="56" t="e">
        <f t="shared" si="146"/>
        <v>#VALUE!</v>
      </c>
      <c r="BI855" s="4" t="e">
        <f>IF(OR(BE855="否",BC855&lt;=BD855),ROUND(AF855-ABS(AG855)-ABS(AI855)-AF855*VLOOKUP(X855,折旧码!B:D,3,FALSE),2)=0,ROUND(AF855-ABS(AG855)-ABS(AI855)-AF855*VLOOKUP(X855,折旧码!B:D,3,FALSE),2)&lt;&gt;0)</f>
        <v>#VALUE!</v>
      </c>
      <c r="BJ855" s="4" t="e">
        <f>ROUND(AF855-ABS(AG855)-ABS(AI855)-AF855*VLOOKUP(X855,折旧码!B:D,3,FALSE),2)</f>
        <v>#N/A</v>
      </c>
    </row>
    <row r="856" spans="50:62" x14ac:dyDescent="0.35">
      <c r="AX856" s="5" t="b">
        <f t="shared" si="139"/>
        <v>0</v>
      </c>
      <c r="AY856" s="59" t="e">
        <f>IF(((2015-LEFT(AD856,4))*12+12-MID(AD856,5,2)+1)/(Z856*12+AB856)&gt;1,AF856*(1-VLOOKUP(X856,折旧码!B:D,3,FALSE)),AF856*(1-VLOOKUP(X856,折旧码!B:D,3,FALSE))*((2015-LEFT(AD856,4))*12+12-MID(AD856,5,2)+1)/(Z856*12+AB856))</f>
        <v>#VALUE!</v>
      </c>
      <c r="AZ856" s="60" t="e">
        <f t="shared" si="140"/>
        <v>#VALUE!</v>
      </c>
      <c r="BA856" s="5" t="e">
        <f>IF(((2015-LEFT(AD856,4))*12+12-MID(AD856,5,2)+1)/(Z856*12+AB856)&gt;1,0, AF856*(1-VLOOKUP(X856,折旧码!B:D,3,FALSE))*(12/(Z856*12+AB856)))</f>
        <v>#VALUE!</v>
      </c>
      <c r="BB856" s="2" t="e">
        <f t="shared" si="141"/>
        <v>#VALUE!</v>
      </c>
      <c r="BC856" s="2">
        <f t="shared" si="142"/>
        <v>0</v>
      </c>
      <c r="BD856" s="2" t="e">
        <f t="shared" si="143"/>
        <v>#VALUE!</v>
      </c>
      <c r="BE856" s="4" t="e">
        <f t="shared" si="144"/>
        <v>#VALUE!</v>
      </c>
      <c r="BF856" s="56" t="e">
        <f t="shared" si="145"/>
        <v>#VALUE!</v>
      </c>
      <c r="BG856" s="56" t="e">
        <f>IF(BE856="否",0,AF856*(1-VLOOKUP(X856,折旧码!B:D,3,FALSE))/BC856)</f>
        <v>#VALUE!</v>
      </c>
      <c r="BH856" s="56" t="e">
        <f t="shared" si="146"/>
        <v>#VALUE!</v>
      </c>
      <c r="BI856" s="4" t="e">
        <f>IF(OR(BE856="否",BC856&lt;=BD856),ROUND(AF856-ABS(AG856)-ABS(AI856)-AF856*VLOOKUP(X856,折旧码!B:D,3,FALSE),2)=0,ROUND(AF856-ABS(AG856)-ABS(AI856)-AF856*VLOOKUP(X856,折旧码!B:D,3,FALSE),2)&lt;&gt;0)</f>
        <v>#VALUE!</v>
      </c>
      <c r="BJ856" s="4" t="e">
        <f>ROUND(AF856-ABS(AG856)-ABS(AI856)-AF856*VLOOKUP(X856,折旧码!B:D,3,FALSE),2)</f>
        <v>#N/A</v>
      </c>
    </row>
    <row r="857" spans="50:62" x14ac:dyDescent="0.35">
      <c r="AX857" s="5" t="b">
        <f t="shared" si="139"/>
        <v>0</v>
      </c>
      <c r="AY857" s="59" t="e">
        <f>IF(((2015-LEFT(AD857,4))*12+12-MID(AD857,5,2)+1)/(Z857*12+AB857)&gt;1,AF857*(1-VLOOKUP(X857,折旧码!B:D,3,FALSE)),AF857*(1-VLOOKUP(X857,折旧码!B:D,3,FALSE))*((2015-LEFT(AD857,4))*12+12-MID(AD857,5,2)+1)/(Z857*12+AB857))</f>
        <v>#VALUE!</v>
      </c>
      <c r="AZ857" s="60" t="e">
        <f t="shared" si="140"/>
        <v>#VALUE!</v>
      </c>
      <c r="BA857" s="5" t="e">
        <f>IF(((2015-LEFT(AD857,4))*12+12-MID(AD857,5,2)+1)/(Z857*12+AB857)&gt;1,0, AF857*(1-VLOOKUP(X857,折旧码!B:D,3,FALSE))*(12/(Z857*12+AB857)))</f>
        <v>#VALUE!</v>
      </c>
      <c r="BB857" s="2" t="e">
        <f t="shared" si="141"/>
        <v>#VALUE!</v>
      </c>
      <c r="BC857" s="2">
        <f t="shared" si="142"/>
        <v>0</v>
      </c>
      <c r="BD857" s="2" t="e">
        <f t="shared" si="143"/>
        <v>#VALUE!</v>
      </c>
      <c r="BE857" s="4" t="e">
        <f t="shared" si="144"/>
        <v>#VALUE!</v>
      </c>
      <c r="BF857" s="56" t="e">
        <f t="shared" si="145"/>
        <v>#VALUE!</v>
      </c>
      <c r="BG857" s="56" t="e">
        <f>IF(BE857="否",0,AF857*(1-VLOOKUP(X857,折旧码!B:D,3,FALSE))/BC857)</f>
        <v>#VALUE!</v>
      </c>
      <c r="BH857" s="56" t="e">
        <f t="shared" si="146"/>
        <v>#VALUE!</v>
      </c>
      <c r="BI857" s="4" t="e">
        <f>IF(OR(BE857="否",BC857&lt;=BD857),ROUND(AF857-ABS(AG857)-ABS(AI857)-AF857*VLOOKUP(X857,折旧码!B:D,3,FALSE),2)=0,ROUND(AF857-ABS(AG857)-ABS(AI857)-AF857*VLOOKUP(X857,折旧码!B:D,3,FALSE),2)&lt;&gt;0)</f>
        <v>#VALUE!</v>
      </c>
      <c r="BJ857" s="4" t="e">
        <f>ROUND(AF857-ABS(AG857)-ABS(AI857)-AF857*VLOOKUP(X857,折旧码!B:D,3,FALSE),2)</f>
        <v>#N/A</v>
      </c>
    </row>
    <row r="858" spans="50:62" x14ac:dyDescent="0.35">
      <c r="AX858" s="5" t="b">
        <f t="shared" si="139"/>
        <v>0</v>
      </c>
      <c r="AY858" s="59" t="e">
        <f>IF(((2015-LEFT(AD858,4))*12+12-MID(AD858,5,2)+1)/(Z858*12+AB858)&gt;1,AF858*(1-VLOOKUP(X858,折旧码!B:D,3,FALSE)),AF858*(1-VLOOKUP(X858,折旧码!B:D,3,FALSE))*((2015-LEFT(AD858,4))*12+12-MID(AD858,5,2)+1)/(Z858*12+AB858))</f>
        <v>#VALUE!</v>
      </c>
      <c r="AZ858" s="60" t="e">
        <f t="shared" si="140"/>
        <v>#VALUE!</v>
      </c>
      <c r="BA858" s="5" t="e">
        <f>IF(((2015-LEFT(AD858,4))*12+12-MID(AD858,5,2)+1)/(Z858*12+AB858)&gt;1,0, AF858*(1-VLOOKUP(X858,折旧码!B:D,3,FALSE))*(12/(Z858*12+AB858)))</f>
        <v>#VALUE!</v>
      </c>
      <c r="BB858" s="2" t="e">
        <f t="shared" si="141"/>
        <v>#VALUE!</v>
      </c>
      <c r="BC858" s="2">
        <f t="shared" si="142"/>
        <v>0</v>
      </c>
      <c r="BD858" s="2" t="e">
        <f t="shared" si="143"/>
        <v>#VALUE!</v>
      </c>
      <c r="BE858" s="4" t="e">
        <f t="shared" si="144"/>
        <v>#VALUE!</v>
      </c>
      <c r="BF858" s="56" t="e">
        <f t="shared" si="145"/>
        <v>#VALUE!</v>
      </c>
      <c r="BG858" s="56" t="e">
        <f>IF(BE858="否",0,AF858*(1-VLOOKUP(X858,折旧码!B:D,3,FALSE))/BC858)</f>
        <v>#VALUE!</v>
      </c>
      <c r="BH858" s="56" t="e">
        <f t="shared" si="146"/>
        <v>#VALUE!</v>
      </c>
      <c r="BI858" s="4" t="e">
        <f>IF(OR(BE858="否",BC858&lt;=BD858),ROUND(AF858-ABS(AG858)-ABS(AI858)-AF858*VLOOKUP(X858,折旧码!B:D,3,FALSE),2)=0,ROUND(AF858-ABS(AG858)-ABS(AI858)-AF858*VLOOKUP(X858,折旧码!B:D,3,FALSE),2)&lt;&gt;0)</f>
        <v>#VALUE!</v>
      </c>
      <c r="BJ858" s="4" t="e">
        <f>ROUND(AF858-ABS(AG858)-ABS(AI858)-AF858*VLOOKUP(X858,折旧码!B:D,3,FALSE),2)</f>
        <v>#N/A</v>
      </c>
    </row>
    <row r="859" spans="50:62" x14ac:dyDescent="0.35">
      <c r="AX859" s="5" t="b">
        <f t="shared" si="139"/>
        <v>0</v>
      </c>
      <c r="AY859" s="59" t="e">
        <f>IF(((2015-LEFT(AD859,4))*12+12-MID(AD859,5,2)+1)/(Z859*12+AB859)&gt;1,AF859*(1-VLOOKUP(X859,折旧码!B:D,3,FALSE)),AF859*(1-VLOOKUP(X859,折旧码!B:D,3,FALSE))*((2015-LEFT(AD859,4))*12+12-MID(AD859,5,2)+1)/(Z859*12+AB859))</f>
        <v>#VALUE!</v>
      </c>
      <c r="AZ859" s="60" t="e">
        <f t="shared" si="140"/>
        <v>#VALUE!</v>
      </c>
      <c r="BA859" s="5" t="e">
        <f>IF(((2015-LEFT(AD859,4))*12+12-MID(AD859,5,2)+1)/(Z859*12+AB859)&gt;1,0, AF859*(1-VLOOKUP(X859,折旧码!B:D,3,FALSE))*(12/(Z859*12+AB859)))</f>
        <v>#VALUE!</v>
      </c>
      <c r="BB859" s="2" t="e">
        <f t="shared" si="141"/>
        <v>#VALUE!</v>
      </c>
      <c r="BC859" s="2">
        <f t="shared" si="142"/>
        <v>0</v>
      </c>
      <c r="BD859" s="2" t="e">
        <f t="shared" si="143"/>
        <v>#VALUE!</v>
      </c>
      <c r="BE859" s="4" t="e">
        <f t="shared" si="144"/>
        <v>#VALUE!</v>
      </c>
      <c r="BF859" s="56" t="e">
        <f t="shared" si="145"/>
        <v>#VALUE!</v>
      </c>
      <c r="BG859" s="56" t="e">
        <f>IF(BE859="否",0,AF859*(1-VLOOKUP(X859,折旧码!B:D,3,FALSE))/BC859)</f>
        <v>#VALUE!</v>
      </c>
      <c r="BH859" s="56" t="e">
        <f t="shared" si="146"/>
        <v>#VALUE!</v>
      </c>
      <c r="BI859" s="4" t="e">
        <f>IF(OR(BE859="否",BC859&lt;=BD859),ROUND(AF859-ABS(AG859)-ABS(AI859)-AF859*VLOOKUP(X859,折旧码!B:D,3,FALSE),2)=0,ROUND(AF859-ABS(AG859)-ABS(AI859)-AF859*VLOOKUP(X859,折旧码!B:D,3,FALSE),2)&lt;&gt;0)</f>
        <v>#VALUE!</v>
      </c>
      <c r="BJ859" s="4" t="e">
        <f>ROUND(AF859-ABS(AG859)-ABS(AI859)-AF859*VLOOKUP(X859,折旧码!B:D,3,FALSE),2)</f>
        <v>#N/A</v>
      </c>
    </row>
    <row r="860" spans="50:62" x14ac:dyDescent="0.35">
      <c r="AX860" s="5" t="b">
        <f t="shared" si="139"/>
        <v>0</v>
      </c>
      <c r="AY860" s="59" t="e">
        <f>IF(((2015-LEFT(AD860,4))*12+12-MID(AD860,5,2)+1)/(Z860*12+AB860)&gt;1,AF860*(1-VLOOKUP(X860,折旧码!B:D,3,FALSE)),AF860*(1-VLOOKUP(X860,折旧码!B:D,3,FALSE))*((2015-LEFT(AD860,4))*12+12-MID(AD860,5,2)+1)/(Z860*12+AB860))</f>
        <v>#VALUE!</v>
      </c>
      <c r="AZ860" s="60" t="e">
        <f t="shared" si="140"/>
        <v>#VALUE!</v>
      </c>
      <c r="BA860" s="5" t="e">
        <f>IF(((2015-LEFT(AD860,4))*12+12-MID(AD860,5,2)+1)/(Z860*12+AB860)&gt;1,0, AF860*(1-VLOOKUP(X860,折旧码!B:D,3,FALSE))*(12/(Z860*12+AB860)))</f>
        <v>#VALUE!</v>
      </c>
      <c r="BB860" s="2" t="e">
        <f t="shared" si="141"/>
        <v>#VALUE!</v>
      </c>
      <c r="BC860" s="2">
        <f t="shared" si="142"/>
        <v>0</v>
      </c>
      <c r="BD860" s="2" t="e">
        <f t="shared" si="143"/>
        <v>#VALUE!</v>
      </c>
      <c r="BE860" s="4" t="e">
        <f t="shared" si="144"/>
        <v>#VALUE!</v>
      </c>
      <c r="BF860" s="56" t="e">
        <f t="shared" si="145"/>
        <v>#VALUE!</v>
      </c>
      <c r="BG860" s="56" t="e">
        <f>IF(BE860="否",0,AF860*(1-VLOOKUP(X860,折旧码!B:D,3,FALSE))/BC860)</f>
        <v>#VALUE!</v>
      </c>
      <c r="BH860" s="56" t="e">
        <f t="shared" si="146"/>
        <v>#VALUE!</v>
      </c>
      <c r="BI860" s="4" t="e">
        <f>IF(OR(BE860="否",BC860&lt;=BD860),ROUND(AF860-ABS(AG860)-ABS(AI860)-AF860*VLOOKUP(X860,折旧码!B:D,3,FALSE),2)=0,ROUND(AF860-ABS(AG860)-ABS(AI860)-AF860*VLOOKUP(X860,折旧码!B:D,3,FALSE),2)&lt;&gt;0)</f>
        <v>#VALUE!</v>
      </c>
      <c r="BJ860" s="4" t="e">
        <f>ROUND(AF860-ABS(AG860)-ABS(AI860)-AF860*VLOOKUP(X860,折旧码!B:D,3,FALSE),2)</f>
        <v>#N/A</v>
      </c>
    </row>
    <row r="861" spans="50:62" x14ac:dyDescent="0.35">
      <c r="AX861" s="5" t="b">
        <f t="shared" si="139"/>
        <v>0</v>
      </c>
      <c r="AY861" s="59" t="e">
        <f>IF(((2015-LEFT(AD861,4))*12+12-MID(AD861,5,2)+1)/(Z861*12+AB861)&gt;1,AF861*(1-VLOOKUP(X861,折旧码!B:D,3,FALSE)),AF861*(1-VLOOKUP(X861,折旧码!B:D,3,FALSE))*((2015-LEFT(AD861,4))*12+12-MID(AD861,5,2)+1)/(Z861*12+AB861))</f>
        <v>#VALUE!</v>
      </c>
      <c r="AZ861" s="60" t="e">
        <f t="shared" si="140"/>
        <v>#VALUE!</v>
      </c>
      <c r="BA861" s="5" t="e">
        <f>IF(((2015-LEFT(AD861,4))*12+12-MID(AD861,5,2)+1)/(Z861*12+AB861)&gt;1,0, AF861*(1-VLOOKUP(X861,折旧码!B:D,3,FALSE))*(12/(Z861*12+AB861)))</f>
        <v>#VALUE!</v>
      </c>
      <c r="BB861" s="2" t="e">
        <f t="shared" si="141"/>
        <v>#VALUE!</v>
      </c>
      <c r="BC861" s="2">
        <f t="shared" si="142"/>
        <v>0</v>
      </c>
      <c r="BD861" s="2" t="e">
        <f t="shared" si="143"/>
        <v>#VALUE!</v>
      </c>
      <c r="BE861" s="4" t="e">
        <f t="shared" si="144"/>
        <v>#VALUE!</v>
      </c>
      <c r="BF861" s="56" t="e">
        <f t="shared" si="145"/>
        <v>#VALUE!</v>
      </c>
      <c r="BG861" s="56" t="e">
        <f>IF(BE861="否",0,AF861*(1-VLOOKUP(X861,折旧码!B:D,3,FALSE))/BC861)</f>
        <v>#VALUE!</v>
      </c>
      <c r="BH861" s="56" t="e">
        <f t="shared" si="146"/>
        <v>#VALUE!</v>
      </c>
      <c r="BI861" s="4" t="e">
        <f>IF(OR(BE861="否",BC861&lt;=BD861),ROUND(AF861-ABS(AG861)-ABS(AI861)-AF861*VLOOKUP(X861,折旧码!B:D,3,FALSE),2)=0,ROUND(AF861-ABS(AG861)-ABS(AI861)-AF861*VLOOKUP(X861,折旧码!B:D,3,FALSE),2)&lt;&gt;0)</f>
        <v>#VALUE!</v>
      </c>
      <c r="BJ861" s="4" t="e">
        <f>ROUND(AF861-ABS(AG861)-ABS(AI861)-AF861*VLOOKUP(X861,折旧码!B:D,3,FALSE),2)</f>
        <v>#N/A</v>
      </c>
    </row>
    <row r="862" spans="50:62" x14ac:dyDescent="0.35">
      <c r="AX862" s="5" t="b">
        <f t="shared" si="139"/>
        <v>0</v>
      </c>
      <c r="AY862" s="59" t="e">
        <f>IF(((2015-LEFT(AD862,4))*12+12-MID(AD862,5,2)+1)/(Z862*12+AB862)&gt;1,AF862*(1-VLOOKUP(X862,折旧码!B:D,3,FALSE)),AF862*(1-VLOOKUP(X862,折旧码!B:D,3,FALSE))*((2015-LEFT(AD862,4))*12+12-MID(AD862,5,2)+1)/(Z862*12+AB862))</f>
        <v>#VALUE!</v>
      </c>
      <c r="AZ862" s="60" t="e">
        <f t="shared" si="140"/>
        <v>#VALUE!</v>
      </c>
      <c r="BA862" s="5" t="e">
        <f>IF(((2015-LEFT(AD862,4))*12+12-MID(AD862,5,2)+1)/(Z862*12+AB862)&gt;1,0, AF862*(1-VLOOKUP(X862,折旧码!B:D,3,FALSE))*(12/(Z862*12+AB862)))</f>
        <v>#VALUE!</v>
      </c>
      <c r="BB862" s="2" t="e">
        <f t="shared" si="141"/>
        <v>#VALUE!</v>
      </c>
      <c r="BC862" s="2">
        <f t="shared" si="142"/>
        <v>0</v>
      </c>
      <c r="BD862" s="2" t="e">
        <f t="shared" si="143"/>
        <v>#VALUE!</v>
      </c>
      <c r="BE862" s="4" t="e">
        <f t="shared" si="144"/>
        <v>#VALUE!</v>
      </c>
      <c r="BF862" s="56" t="e">
        <f t="shared" si="145"/>
        <v>#VALUE!</v>
      </c>
      <c r="BG862" s="56" t="e">
        <f>IF(BE862="否",0,AF862*(1-VLOOKUP(X862,折旧码!B:D,3,FALSE))/BC862)</f>
        <v>#VALUE!</v>
      </c>
      <c r="BH862" s="56" t="e">
        <f t="shared" si="146"/>
        <v>#VALUE!</v>
      </c>
      <c r="BI862" s="4" t="e">
        <f>IF(OR(BE862="否",BC862&lt;=BD862),ROUND(AF862-ABS(AG862)-ABS(AI862)-AF862*VLOOKUP(X862,折旧码!B:D,3,FALSE),2)=0,ROUND(AF862-ABS(AG862)-ABS(AI862)-AF862*VLOOKUP(X862,折旧码!B:D,3,FALSE),2)&lt;&gt;0)</f>
        <v>#VALUE!</v>
      </c>
      <c r="BJ862" s="4" t="e">
        <f>ROUND(AF862-ABS(AG862)-ABS(AI862)-AF862*VLOOKUP(X862,折旧码!B:D,3,FALSE),2)</f>
        <v>#N/A</v>
      </c>
    </row>
    <row r="863" spans="50:62" x14ac:dyDescent="0.35">
      <c r="AX863" s="5" t="b">
        <f t="shared" si="139"/>
        <v>0</v>
      </c>
      <c r="AY863" s="59" t="e">
        <f>IF(((2015-LEFT(AD863,4))*12+12-MID(AD863,5,2)+1)/(Z863*12+AB863)&gt;1,AF863*(1-VLOOKUP(X863,折旧码!B:D,3,FALSE)),AF863*(1-VLOOKUP(X863,折旧码!B:D,3,FALSE))*((2015-LEFT(AD863,4))*12+12-MID(AD863,5,2)+1)/(Z863*12+AB863))</f>
        <v>#VALUE!</v>
      </c>
      <c r="AZ863" s="60" t="e">
        <f t="shared" si="140"/>
        <v>#VALUE!</v>
      </c>
      <c r="BA863" s="5" t="e">
        <f>IF(((2015-LEFT(AD863,4))*12+12-MID(AD863,5,2)+1)/(Z863*12+AB863)&gt;1,0, AF863*(1-VLOOKUP(X863,折旧码!B:D,3,FALSE))*(12/(Z863*12+AB863)))</f>
        <v>#VALUE!</v>
      </c>
      <c r="BB863" s="2" t="e">
        <f t="shared" si="141"/>
        <v>#VALUE!</v>
      </c>
      <c r="BC863" s="2">
        <f t="shared" si="142"/>
        <v>0</v>
      </c>
      <c r="BD863" s="2" t="e">
        <f t="shared" si="143"/>
        <v>#VALUE!</v>
      </c>
      <c r="BE863" s="4" t="e">
        <f t="shared" si="144"/>
        <v>#VALUE!</v>
      </c>
      <c r="BF863" s="56" t="e">
        <f t="shared" si="145"/>
        <v>#VALUE!</v>
      </c>
      <c r="BG863" s="56" t="e">
        <f>IF(BE863="否",0,AF863*(1-VLOOKUP(X863,折旧码!B:D,3,FALSE))/BC863)</f>
        <v>#VALUE!</v>
      </c>
      <c r="BH863" s="56" t="e">
        <f t="shared" si="146"/>
        <v>#VALUE!</v>
      </c>
      <c r="BI863" s="4" t="e">
        <f>IF(OR(BE863="否",BC863&lt;=BD863),ROUND(AF863-ABS(AG863)-ABS(AI863)-AF863*VLOOKUP(X863,折旧码!B:D,3,FALSE),2)=0,ROUND(AF863-ABS(AG863)-ABS(AI863)-AF863*VLOOKUP(X863,折旧码!B:D,3,FALSE),2)&lt;&gt;0)</f>
        <v>#VALUE!</v>
      </c>
      <c r="BJ863" s="4" t="e">
        <f>ROUND(AF863-ABS(AG863)-ABS(AI863)-AF863*VLOOKUP(X863,折旧码!B:D,3,FALSE),2)</f>
        <v>#N/A</v>
      </c>
    </row>
    <row r="864" spans="50:62" x14ac:dyDescent="0.35">
      <c r="AX864" s="5" t="b">
        <f t="shared" si="139"/>
        <v>0</v>
      </c>
      <c r="AY864" s="59" t="e">
        <f>IF(((2015-LEFT(AD864,4))*12+12-MID(AD864,5,2)+1)/(Z864*12+AB864)&gt;1,AF864*(1-VLOOKUP(X864,折旧码!B:D,3,FALSE)),AF864*(1-VLOOKUP(X864,折旧码!B:D,3,FALSE))*((2015-LEFT(AD864,4))*12+12-MID(AD864,5,2)+1)/(Z864*12+AB864))</f>
        <v>#VALUE!</v>
      </c>
      <c r="AZ864" s="60" t="e">
        <f t="shared" si="140"/>
        <v>#VALUE!</v>
      </c>
      <c r="BA864" s="5" t="e">
        <f>IF(((2015-LEFT(AD864,4))*12+12-MID(AD864,5,2)+1)/(Z864*12+AB864)&gt;1,0, AF864*(1-VLOOKUP(X864,折旧码!B:D,3,FALSE))*(12/(Z864*12+AB864)))</f>
        <v>#VALUE!</v>
      </c>
      <c r="BB864" s="2" t="e">
        <f t="shared" si="141"/>
        <v>#VALUE!</v>
      </c>
      <c r="BC864" s="2">
        <f t="shared" si="142"/>
        <v>0</v>
      </c>
      <c r="BD864" s="2" t="e">
        <f t="shared" si="143"/>
        <v>#VALUE!</v>
      </c>
      <c r="BE864" s="4" t="e">
        <f t="shared" si="144"/>
        <v>#VALUE!</v>
      </c>
      <c r="BF864" s="56" t="e">
        <f t="shared" si="145"/>
        <v>#VALUE!</v>
      </c>
      <c r="BG864" s="56" t="e">
        <f>IF(BE864="否",0,AF864*(1-VLOOKUP(X864,折旧码!B:D,3,FALSE))/BC864)</f>
        <v>#VALUE!</v>
      </c>
      <c r="BH864" s="56" t="e">
        <f t="shared" si="146"/>
        <v>#VALUE!</v>
      </c>
      <c r="BI864" s="4" t="e">
        <f>IF(OR(BE864="否",BC864&lt;=BD864),ROUND(AF864-ABS(AG864)-ABS(AI864)-AF864*VLOOKUP(X864,折旧码!B:D,3,FALSE),2)=0,ROUND(AF864-ABS(AG864)-ABS(AI864)-AF864*VLOOKUP(X864,折旧码!B:D,3,FALSE),2)&lt;&gt;0)</f>
        <v>#VALUE!</v>
      </c>
      <c r="BJ864" s="4" t="e">
        <f>ROUND(AF864-ABS(AG864)-ABS(AI864)-AF864*VLOOKUP(X864,折旧码!B:D,3,FALSE),2)</f>
        <v>#N/A</v>
      </c>
    </row>
    <row r="865" spans="50:62" x14ac:dyDescent="0.35">
      <c r="AX865" s="5" t="b">
        <f t="shared" si="139"/>
        <v>0</v>
      </c>
      <c r="AY865" s="59" t="e">
        <f>IF(((2015-LEFT(AD865,4))*12+12-MID(AD865,5,2)+1)/(Z865*12+AB865)&gt;1,AF865*(1-VLOOKUP(X865,折旧码!B:D,3,FALSE)),AF865*(1-VLOOKUP(X865,折旧码!B:D,3,FALSE))*((2015-LEFT(AD865,4))*12+12-MID(AD865,5,2)+1)/(Z865*12+AB865))</f>
        <v>#VALUE!</v>
      </c>
      <c r="AZ865" s="60" t="e">
        <f t="shared" si="140"/>
        <v>#VALUE!</v>
      </c>
      <c r="BA865" s="5" t="e">
        <f>IF(((2015-LEFT(AD865,4))*12+12-MID(AD865,5,2)+1)/(Z865*12+AB865)&gt;1,0, AF865*(1-VLOOKUP(X865,折旧码!B:D,3,FALSE))*(12/(Z865*12+AB865)))</f>
        <v>#VALUE!</v>
      </c>
      <c r="BB865" s="2" t="e">
        <f t="shared" si="141"/>
        <v>#VALUE!</v>
      </c>
      <c r="BC865" s="2">
        <f t="shared" si="142"/>
        <v>0</v>
      </c>
      <c r="BD865" s="2" t="e">
        <f t="shared" si="143"/>
        <v>#VALUE!</v>
      </c>
      <c r="BE865" s="4" t="e">
        <f t="shared" si="144"/>
        <v>#VALUE!</v>
      </c>
      <c r="BF865" s="56" t="e">
        <f t="shared" si="145"/>
        <v>#VALUE!</v>
      </c>
      <c r="BG865" s="56" t="e">
        <f>IF(BE865="否",0,AF865*(1-VLOOKUP(X865,折旧码!B:D,3,FALSE))/BC865)</f>
        <v>#VALUE!</v>
      </c>
      <c r="BH865" s="56" t="e">
        <f t="shared" si="146"/>
        <v>#VALUE!</v>
      </c>
      <c r="BI865" s="4" t="e">
        <f>IF(OR(BE865="否",BC865&lt;=BD865),ROUND(AF865-ABS(AG865)-ABS(AI865)-AF865*VLOOKUP(X865,折旧码!B:D,3,FALSE),2)=0,ROUND(AF865-ABS(AG865)-ABS(AI865)-AF865*VLOOKUP(X865,折旧码!B:D,3,FALSE),2)&lt;&gt;0)</f>
        <v>#VALUE!</v>
      </c>
      <c r="BJ865" s="4" t="e">
        <f>ROUND(AF865-ABS(AG865)-ABS(AI865)-AF865*VLOOKUP(X865,折旧码!B:D,3,FALSE),2)</f>
        <v>#N/A</v>
      </c>
    </row>
    <row r="866" spans="50:62" x14ac:dyDescent="0.35">
      <c r="AX866" s="5" t="b">
        <f t="shared" si="139"/>
        <v>0</v>
      </c>
      <c r="AY866" s="59" t="e">
        <f>IF(((2015-LEFT(AD866,4))*12+12-MID(AD866,5,2)+1)/(Z866*12+AB866)&gt;1,AF866*(1-VLOOKUP(X866,折旧码!B:D,3,FALSE)),AF866*(1-VLOOKUP(X866,折旧码!B:D,3,FALSE))*((2015-LEFT(AD866,4))*12+12-MID(AD866,5,2)+1)/(Z866*12+AB866))</f>
        <v>#VALUE!</v>
      </c>
      <c r="AZ866" s="60" t="e">
        <f t="shared" si="140"/>
        <v>#VALUE!</v>
      </c>
      <c r="BA866" s="5" t="e">
        <f>IF(((2015-LEFT(AD866,4))*12+12-MID(AD866,5,2)+1)/(Z866*12+AB866)&gt;1,0, AF866*(1-VLOOKUP(X866,折旧码!B:D,3,FALSE))*(12/(Z866*12+AB866)))</f>
        <v>#VALUE!</v>
      </c>
      <c r="BB866" s="2" t="e">
        <f t="shared" si="141"/>
        <v>#VALUE!</v>
      </c>
      <c r="BC866" s="2">
        <f t="shared" si="142"/>
        <v>0</v>
      </c>
      <c r="BD866" s="2" t="e">
        <f t="shared" si="143"/>
        <v>#VALUE!</v>
      </c>
      <c r="BE866" s="4" t="e">
        <f t="shared" si="144"/>
        <v>#VALUE!</v>
      </c>
      <c r="BF866" s="56" t="e">
        <f t="shared" si="145"/>
        <v>#VALUE!</v>
      </c>
      <c r="BG866" s="56" t="e">
        <f>IF(BE866="否",0,AF866*(1-VLOOKUP(X866,折旧码!B:D,3,FALSE))/BC866)</f>
        <v>#VALUE!</v>
      </c>
      <c r="BH866" s="56" t="e">
        <f t="shared" si="146"/>
        <v>#VALUE!</v>
      </c>
      <c r="BI866" s="4" t="e">
        <f>IF(OR(BE866="否",BC866&lt;=BD866),ROUND(AF866-ABS(AG866)-ABS(AI866)-AF866*VLOOKUP(X866,折旧码!B:D,3,FALSE),2)=0,ROUND(AF866-ABS(AG866)-ABS(AI866)-AF866*VLOOKUP(X866,折旧码!B:D,3,FALSE),2)&lt;&gt;0)</f>
        <v>#VALUE!</v>
      </c>
      <c r="BJ866" s="4" t="e">
        <f>ROUND(AF866-ABS(AG866)-ABS(AI866)-AF866*VLOOKUP(X866,折旧码!B:D,3,FALSE),2)</f>
        <v>#N/A</v>
      </c>
    </row>
    <row r="867" spans="50:62" x14ac:dyDescent="0.35">
      <c r="AX867" s="5" t="b">
        <f t="shared" si="139"/>
        <v>0</v>
      </c>
      <c r="AY867" s="59" t="e">
        <f>IF(((2015-LEFT(AD867,4))*12+12-MID(AD867,5,2)+1)/(Z867*12+AB867)&gt;1,AF867*(1-VLOOKUP(X867,折旧码!B:D,3,FALSE)),AF867*(1-VLOOKUP(X867,折旧码!B:D,3,FALSE))*((2015-LEFT(AD867,4))*12+12-MID(AD867,5,2)+1)/(Z867*12+AB867))</f>
        <v>#VALUE!</v>
      </c>
      <c r="AZ867" s="60" t="e">
        <f t="shared" si="140"/>
        <v>#VALUE!</v>
      </c>
      <c r="BA867" s="5" t="e">
        <f>IF(((2015-LEFT(AD867,4))*12+12-MID(AD867,5,2)+1)/(Z867*12+AB867)&gt;1,0, AF867*(1-VLOOKUP(X867,折旧码!B:D,3,FALSE))*(12/(Z867*12+AB867)))</f>
        <v>#VALUE!</v>
      </c>
      <c r="BB867" s="2" t="e">
        <f t="shared" si="141"/>
        <v>#VALUE!</v>
      </c>
      <c r="BC867" s="2">
        <f t="shared" si="142"/>
        <v>0</v>
      </c>
      <c r="BD867" s="2" t="e">
        <f t="shared" si="143"/>
        <v>#VALUE!</v>
      </c>
      <c r="BE867" s="4" t="e">
        <f t="shared" si="144"/>
        <v>#VALUE!</v>
      </c>
      <c r="BF867" s="56" t="e">
        <f t="shared" si="145"/>
        <v>#VALUE!</v>
      </c>
      <c r="BG867" s="56" t="e">
        <f>IF(BE867="否",0,AF867*(1-VLOOKUP(X867,折旧码!B:D,3,FALSE))/BC867)</f>
        <v>#VALUE!</v>
      </c>
      <c r="BH867" s="56" t="e">
        <f t="shared" si="146"/>
        <v>#VALUE!</v>
      </c>
      <c r="BI867" s="4" t="e">
        <f>IF(OR(BE867="否",BC867&lt;=BD867),ROUND(AF867-ABS(AG867)-ABS(AI867)-AF867*VLOOKUP(X867,折旧码!B:D,3,FALSE),2)=0,ROUND(AF867-ABS(AG867)-ABS(AI867)-AF867*VLOOKUP(X867,折旧码!B:D,3,FALSE),2)&lt;&gt;0)</f>
        <v>#VALUE!</v>
      </c>
      <c r="BJ867" s="4" t="e">
        <f>ROUND(AF867-ABS(AG867)-ABS(AI867)-AF867*VLOOKUP(X867,折旧码!B:D,3,FALSE),2)</f>
        <v>#N/A</v>
      </c>
    </row>
    <row r="868" spans="50:62" x14ac:dyDescent="0.35">
      <c r="AX868" s="5" t="b">
        <f t="shared" si="139"/>
        <v>0</v>
      </c>
      <c r="AY868" s="59" t="e">
        <f>IF(((2015-LEFT(AD868,4))*12+12-MID(AD868,5,2)+1)/(Z868*12+AB868)&gt;1,AF868*(1-VLOOKUP(X868,折旧码!B:D,3,FALSE)),AF868*(1-VLOOKUP(X868,折旧码!B:D,3,FALSE))*((2015-LEFT(AD868,4))*12+12-MID(AD868,5,2)+1)/(Z868*12+AB868))</f>
        <v>#VALUE!</v>
      </c>
      <c r="AZ868" s="60" t="e">
        <f t="shared" si="140"/>
        <v>#VALUE!</v>
      </c>
      <c r="BA868" s="5" t="e">
        <f>IF(((2015-LEFT(AD868,4))*12+12-MID(AD868,5,2)+1)/(Z868*12+AB868)&gt;1,0, AF868*(1-VLOOKUP(X868,折旧码!B:D,3,FALSE))*(12/(Z868*12+AB868)))</f>
        <v>#VALUE!</v>
      </c>
      <c r="BB868" s="2" t="e">
        <f t="shared" si="141"/>
        <v>#VALUE!</v>
      </c>
      <c r="BC868" s="2">
        <f t="shared" si="142"/>
        <v>0</v>
      </c>
      <c r="BD868" s="2" t="e">
        <f t="shared" si="143"/>
        <v>#VALUE!</v>
      </c>
      <c r="BE868" s="4" t="e">
        <f t="shared" si="144"/>
        <v>#VALUE!</v>
      </c>
      <c r="BF868" s="56" t="e">
        <f t="shared" si="145"/>
        <v>#VALUE!</v>
      </c>
      <c r="BG868" s="56" t="e">
        <f>IF(BE868="否",0,AF868*(1-VLOOKUP(X868,折旧码!B:D,3,FALSE))/BC868)</f>
        <v>#VALUE!</v>
      </c>
      <c r="BH868" s="56" t="e">
        <f t="shared" si="146"/>
        <v>#VALUE!</v>
      </c>
      <c r="BI868" s="4" t="e">
        <f>IF(OR(BE868="否",BC868&lt;=BD868),ROUND(AF868-ABS(AG868)-ABS(AI868)-AF868*VLOOKUP(X868,折旧码!B:D,3,FALSE),2)=0,ROUND(AF868-ABS(AG868)-ABS(AI868)-AF868*VLOOKUP(X868,折旧码!B:D,3,FALSE),2)&lt;&gt;0)</f>
        <v>#VALUE!</v>
      </c>
      <c r="BJ868" s="4" t="e">
        <f>ROUND(AF868-ABS(AG868)-ABS(AI868)-AF868*VLOOKUP(X868,折旧码!B:D,3,FALSE),2)</f>
        <v>#N/A</v>
      </c>
    </row>
    <row r="869" spans="50:62" x14ac:dyDescent="0.35">
      <c r="AX869" s="5" t="b">
        <f t="shared" si="139"/>
        <v>0</v>
      </c>
      <c r="AY869" s="59" t="e">
        <f>IF(((2015-LEFT(AD869,4))*12+12-MID(AD869,5,2)+1)/(Z869*12+AB869)&gt;1,AF869*(1-VLOOKUP(X869,折旧码!B:D,3,FALSE)),AF869*(1-VLOOKUP(X869,折旧码!B:D,3,FALSE))*((2015-LEFT(AD869,4))*12+12-MID(AD869,5,2)+1)/(Z869*12+AB869))</f>
        <v>#VALUE!</v>
      </c>
      <c r="AZ869" s="60" t="e">
        <f t="shared" si="140"/>
        <v>#VALUE!</v>
      </c>
      <c r="BA869" s="5" t="e">
        <f>IF(((2015-LEFT(AD869,4))*12+12-MID(AD869,5,2)+1)/(Z869*12+AB869)&gt;1,0, AF869*(1-VLOOKUP(X869,折旧码!B:D,3,FALSE))*(12/(Z869*12+AB869)))</f>
        <v>#VALUE!</v>
      </c>
      <c r="BB869" s="2" t="e">
        <f t="shared" si="141"/>
        <v>#VALUE!</v>
      </c>
      <c r="BC869" s="2">
        <f t="shared" si="142"/>
        <v>0</v>
      </c>
      <c r="BD869" s="2" t="e">
        <f t="shared" si="143"/>
        <v>#VALUE!</v>
      </c>
      <c r="BE869" s="4" t="e">
        <f t="shared" si="144"/>
        <v>#VALUE!</v>
      </c>
      <c r="BF869" s="56" t="e">
        <f t="shared" si="145"/>
        <v>#VALUE!</v>
      </c>
      <c r="BG869" s="56" t="e">
        <f>IF(BE869="否",0,AF869*(1-VLOOKUP(X869,折旧码!B:D,3,FALSE))/BC869)</f>
        <v>#VALUE!</v>
      </c>
      <c r="BH869" s="56" t="e">
        <f t="shared" si="146"/>
        <v>#VALUE!</v>
      </c>
      <c r="BI869" s="4" t="e">
        <f>IF(OR(BE869="否",BC869&lt;=BD869),ROUND(AF869-ABS(AG869)-ABS(AI869)-AF869*VLOOKUP(X869,折旧码!B:D,3,FALSE),2)=0,ROUND(AF869-ABS(AG869)-ABS(AI869)-AF869*VLOOKUP(X869,折旧码!B:D,3,FALSE),2)&lt;&gt;0)</f>
        <v>#VALUE!</v>
      </c>
      <c r="BJ869" s="4" t="e">
        <f>ROUND(AF869-ABS(AG869)-ABS(AI869)-AF869*VLOOKUP(X869,折旧码!B:D,3,FALSE),2)</f>
        <v>#N/A</v>
      </c>
    </row>
    <row r="870" spans="50:62" x14ac:dyDescent="0.35">
      <c r="AX870" s="5" t="b">
        <f t="shared" si="139"/>
        <v>0</v>
      </c>
      <c r="AY870" s="59" t="e">
        <f>IF(((2015-LEFT(AD870,4))*12+12-MID(AD870,5,2)+1)/(Z870*12+AB870)&gt;1,AF870*(1-VLOOKUP(X870,折旧码!B:D,3,FALSE)),AF870*(1-VLOOKUP(X870,折旧码!B:D,3,FALSE))*((2015-LEFT(AD870,4))*12+12-MID(AD870,5,2)+1)/(Z870*12+AB870))</f>
        <v>#VALUE!</v>
      </c>
      <c r="AZ870" s="60" t="e">
        <f t="shared" si="140"/>
        <v>#VALUE!</v>
      </c>
      <c r="BA870" s="5" t="e">
        <f>IF(((2015-LEFT(AD870,4))*12+12-MID(AD870,5,2)+1)/(Z870*12+AB870)&gt;1,0, AF870*(1-VLOOKUP(X870,折旧码!B:D,3,FALSE))*(12/(Z870*12+AB870)))</f>
        <v>#VALUE!</v>
      </c>
      <c r="BB870" s="2" t="e">
        <f t="shared" si="141"/>
        <v>#VALUE!</v>
      </c>
      <c r="BC870" s="2">
        <f t="shared" si="142"/>
        <v>0</v>
      </c>
      <c r="BD870" s="2" t="e">
        <f t="shared" si="143"/>
        <v>#VALUE!</v>
      </c>
      <c r="BE870" s="4" t="e">
        <f t="shared" si="144"/>
        <v>#VALUE!</v>
      </c>
      <c r="BF870" s="56" t="e">
        <f t="shared" si="145"/>
        <v>#VALUE!</v>
      </c>
      <c r="BG870" s="56" t="e">
        <f>IF(BE870="否",0,AF870*(1-VLOOKUP(X870,折旧码!B:D,3,FALSE))/BC870)</f>
        <v>#VALUE!</v>
      </c>
      <c r="BH870" s="56" t="e">
        <f t="shared" si="146"/>
        <v>#VALUE!</v>
      </c>
      <c r="BI870" s="4" t="e">
        <f>IF(OR(BE870="否",BC870&lt;=BD870),ROUND(AF870-ABS(AG870)-ABS(AI870)-AF870*VLOOKUP(X870,折旧码!B:D,3,FALSE),2)=0,ROUND(AF870-ABS(AG870)-ABS(AI870)-AF870*VLOOKUP(X870,折旧码!B:D,3,FALSE),2)&lt;&gt;0)</f>
        <v>#VALUE!</v>
      </c>
      <c r="BJ870" s="4" t="e">
        <f>ROUND(AF870-ABS(AG870)-ABS(AI870)-AF870*VLOOKUP(X870,折旧码!B:D,3,FALSE),2)</f>
        <v>#N/A</v>
      </c>
    </row>
    <row r="871" spans="50:62" x14ac:dyDescent="0.35">
      <c r="AX871" s="5" t="b">
        <f t="shared" si="139"/>
        <v>0</v>
      </c>
      <c r="AY871" s="59" t="e">
        <f>IF(((2015-LEFT(AD871,4))*12+12-MID(AD871,5,2)+1)/(Z871*12+AB871)&gt;1,AF871*(1-VLOOKUP(X871,折旧码!B:D,3,FALSE)),AF871*(1-VLOOKUP(X871,折旧码!B:D,3,FALSE))*((2015-LEFT(AD871,4))*12+12-MID(AD871,5,2)+1)/(Z871*12+AB871))</f>
        <v>#VALUE!</v>
      </c>
      <c r="AZ871" s="60" t="e">
        <f t="shared" si="140"/>
        <v>#VALUE!</v>
      </c>
      <c r="BA871" s="5" t="e">
        <f>IF(((2015-LEFT(AD871,4))*12+12-MID(AD871,5,2)+1)/(Z871*12+AB871)&gt;1,0, AF871*(1-VLOOKUP(X871,折旧码!B:D,3,FALSE))*(12/(Z871*12+AB871)))</f>
        <v>#VALUE!</v>
      </c>
      <c r="BB871" s="2" t="e">
        <f t="shared" si="141"/>
        <v>#VALUE!</v>
      </c>
      <c r="BC871" s="2">
        <f t="shared" si="142"/>
        <v>0</v>
      </c>
      <c r="BD871" s="2" t="e">
        <f t="shared" si="143"/>
        <v>#VALUE!</v>
      </c>
      <c r="BE871" s="4" t="e">
        <f t="shared" si="144"/>
        <v>#VALUE!</v>
      </c>
      <c r="BF871" s="56" t="e">
        <f t="shared" si="145"/>
        <v>#VALUE!</v>
      </c>
      <c r="BG871" s="56" t="e">
        <f>IF(BE871="否",0,AF871*(1-VLOOKUP(X871,折旧码!B:D,3,FALSE))/BC871)</f>
        <v>#VALUE!</v>
      </c>
      <c r="BH871" s="56" t="e">
        <f t="shared" si="146"/>
        <v>#VALUE!</v>
      </c>
      <c r="BI871" s="4" t="e">
        <f>IF(OR(BE871="否",BC871&lt;=BD871),ROUND(AF871-ABS(AG871)-ABS(AI871)-AF871*VLOOKUP(X871,折旧码!B:D,3,FALSE),2)=0,ROUND(AF871-ABS(AG871)-ABS(AI871)-AF871*VLOOKUP(X871,折旧码!B:D,3,FALSE),2)&lt;&gt;0)</f>
        <v>#VALUE!</v>
      </c>
      <c r="BJ871" s="4" t="e">
        <f>ROUND(AF871-ABS(AG871)-ABS(AI871)-AF871*VLOOKUP(X871,折旧码!B:D,3,FALSE),2)</f>
        <v>#N/A</v>
      </c>
    </row>
    <row r="872" spans="50:62" x14ac:dyDescent="0.35">
      <c r="AX872" s="5" t="b">
        <f t="shared" si="139"/>
        <v>0</v>
      </c>
      <c r="AY872" s="59" t="e">
        <f>IF(((2015-LEFT(AD872,4))*12+12-MID(AD872,5,2)+1)/(Z872*12+AB872)&gt;1,AF872*(1-VLOOKUP(X872,折旧码!B:D,3,FALSE)),AF872*(1-VLOOKUP(X872,折旧码!B:D,3,FALSE))*((2015-LEFT(AD872,4))*12+12-MID(AD872,5,2)+1)/(Z872*12+AB872))</f>
        <v>#VALUE!</v>
      </c>
      <c r="AZ872" s="60" t="e">
        <f t="shared" si="140"/>
        <v>#VALUE!</v>
      </c>
      <c r="BA872" s="5" t="e">
        <f>IF(((2015-LEFT(AD872,4))*12+12-MID(AD872,5,2)+1)/(Z872*12+AB872)&gt;1,0, AF872*(1-VLOOKUP(X872,折旧码!B:D,3,FALSE))*(12/(Z872*12+AB872)))</f>
        <v>#VALUE!</v>
      </c>
      <c r="BB872" s="2" t="e">
        <f t="shared" si="141"/>
        <v>#VALUE!</v>
      </c>
      <c r="BC872" s="2">
        <f t="shared" si="142"/>
        <v>0</v>
      </c>
      <c r="BD872" s="2" t="e">
        <f t="shared" si="143"/>
        <v>#VALUE!</v>
      </c>
      <c r="BE872" s="4" t="e">
        <f t="shared" si="144"/>
        <v>#VALUE!</v>
      </c>
      <c r="BF872" s="56" t="e">
        <f t="shared" si="145"/>
        <v>#VALUE!</v>
      </c>
      <c r="BG872" s="56" t="e">
        <f>IF(BE872="否",0,AF872*(1-VLOOKUP(X872,折旧码!B:D,3,FALSE))/BC872)</f>
        <v>#VALUE!</v>
      </c>
      <c r="BH872" s="56" t="e">
        <f t="shared" si="146"/>
        <v>#VALUE!</v>
      </c>
      <c r="BI872" s="4" t="e">
        <f>IF(OR(BE872="否",BC872&lt;=BD872),ROUND(AF872-ABS(AG872)-ABS(AI872)-AF872*VLOOKUP(X872,折旧码!B:D,3,FALSE),2)=0,ROUND(AF872-ABS(AG872)-ABS(AI872)-AF872*VLOOKUP(X872,折旧码!B:D,3,FALSE),2)&lt;&gt;0)</f>
        <v>#VALUE!</v>
      </c>
      <c r="BJ872" s="4" t="e">
        <f>ROUND(AF872-ABS(AG872)-ABS(AI872)-AF872*VLOOKUP(X872,折旧码!B:D,3,FALSE),2)</f>
        <v>#N/A</v>
      </c>
    </row>
    <row r="873" spans="50:62" x14ac:dyDescent="0.35">
      <c r="AX873" s="5" t="b">
        <f t="shared" si="139"/>
        <v>0</v>
      </c>
      <c r="AY873" s="59" t="e">
        <f>IF(((2015-LEFT(AD873,4))*12+12-MID(AD873,5,2)+1)/(Z873*12+AB873)&gt;1,AF873*(1-VLOOKUP(X873,折旧码!B:D,3,FALSE)),AF873*(1-VLOOKUP(X873,折旧码!B:D,3,FALSE))*((2015-LEFT(AD873,4))*12+12-MID(AD873,5,2)+1)/(Z873*12+AB873))</f>
        <v>#VALUE!</v>
      </c>
      <c r="AZ873" s="60" t="e">
        <f t="shared" si="140"/>
        <v>#VALUE!</v>
      </c>
      <c r="BA873" s="5" t="e">
        <f>IF(((2015-LEFT(AD873,4))*12+12-MID(AD873,5,2)+1)/(Z873*12+AB873)&gt;1,0, AF873*(1-VLOOKUP(X873,折旧码!B:D,3,FALSE))*(12/(Z873*12+AB873)))</f>
        <v>#VALUE!</v>
      </c>
      <c r="BB873" s="2" t="e">
        <f t="shared" si="141"/>
        <v>#VALUE!</v>
      </c>
      <c r="BC873" s="2">
        <f t="shared" si="142"/>
        <v>0</v>
      </c>
      <c r="BD873" s="2" t="e">
        <f t="shared" si="143"/>
        <v>#VALUE!</v>
      </c>
      <c r="BE873" s="4" t="e">
        <f t="shared" si="144"/>
        <v>#VALUE!</v>
      </c>
      <c r="BF873" s="56" t="e">
        <f t="shared" si="145"/>
        <v>#VALUE!</v>
      </c>
      <c r="BG873" s="56" t="e">
        <f>IF(BE873="否",0,AF873*(1-VLOOKUP(X873,折旧码!B:D,3,FALSE))/BC873)</f>
        <v>#VALUE!</v>
      </c>
      <c r="BH873" s="56" t="e">
        <f t="shared" si="146"/>
        <v>#VALUE!</v>
      </c>
      <c r="BI873" s="4" t="e">
        <f>IF(OR(BE873="否",BC873&lt;=BD873),ROUND(AF873-ABS(AG873)-ABS(AI873)-AF873*VLOOKUP(X873,折旧码!B:D,3,FALSE),2)=0,ROUND(AF873-ABS(AG873)-ABS(AI873)-AF873*VLOOKUP(X873,折旧码!B:D,3,FALSE),2)&lt;&gt;0)</f>
        <v>#VALUE!</v>
      </c>
      <c r="BJ873" s="4" t="e">
        <f>ROUND(AF873-ABS(AG873)-ABS(AI873)-AF873*VLOOKUP(X873,折旧码!B:D,3,FALSE),2)</f>
        <v>#N/A</v>
      </c>
    </row>
    <row r="874" spans="50:62" x14ac:dyDescent="0.35">
      <c r="AX874" s="5" t="b">
        <f t="shared" si="139"/>
        <v>0</v>
      </c>
      <c r="AY874" s="59" t="e">
        <f>IF(((2015-LEFT(AD874,4))*12+12-MID(AD874,5,2)+1)/(Z874*12+AB874)&gt;1,AF874*(1-VLOOKUP(X874,折旧码!B:D,3,FALSE)),AF874*(1-VLOOKUP(X874,折旧码!B:D,3,FALSE))*((2015-LEFT(AD874,4))*12+12-MID(AD874,5,2)+1)/(Z874*12+AB874))</f>
        <v>#VALUE!</v>
      </c>
      <c r="AZ874" s="60" t="e">
        <f t="shared" si="140"/>
        <v>#VALUE!</v>
      </c>
      <c r="BA874" s="5" t="e">
        <f>IF(((2015-LEFT(AD874,4))*12+12-MID(AD874,5,2)+1)/(Z874*12+AB874)&gt;1,0, AF874*(1-VLOOKUP(X874,折旧码!B:D,3,FALSE))*(12/(Z874*12+AB874)))</f>
        <v>#VALUE!</v>
      </c>
      <c r="BB874" s="2" t="e">
        <f t="shared" si="141"/>
        <v>#VALUE!</v>
      </c>
      <c r="BC874" s="2">
        <f t="shared" si="142"/>
        <v>0</v>
      </c>
      <c r="BD874" s="2" t="e">
        <f t="shared" si="143"/>
        <v>#VALUE!</v>
      </c>
      <c r="BE874" s="4" t="e">
        <f t="shared" si="144"/>
        <v>#VALUE!</v>
      </c>
      <c r="BF874" s="56" t="e">
        <f t="shared" si="145"/>
        <v>#VALUE!</v>
      </c>
      <c r="BG874" s="56" t="e">
        <f>IF(BE874="否",0,AF874*(1-VLOOKUP(X874,折旧码!B:D,3,FALSE))/BC874)</f>
        <v>#VALUE!</v>
      </c>
      <c r="BH874" s="56" t="e">
        <f t="shared" si="146"/>
        <v>#VALUE!</v>
      </c>
      <c r="BI874" s="4" t="e">
        <f>IF(OR(BE874="否",BC874&lt;=BD874),ROUND(AF874-ABS(AG874)-ABS(AI874)-AF874*VLOOKUP(X874,折旧码!B:D,3,FALSE),2)=0,ROUND(AF874-ABS(AG874)-ABS(AI874)-AF874*VLOOKUP(X874,折旧码!B:D,3,FALSE),2)&lt;&gt;0)</f>
        <v>#VALUE!</v>
      </c>
      <c r="BJ874" s="4" t="e">
        <f>ROUND(AF874-ABS(AG874)-ABS(AI874)-AF874*VLOOKUP(X874,折旧码!B:D,3,FALSE),2)</f>
        <v>#N/A</v>
      </c>
    </row>
    <row r="875" spans="50:62" x14ac:dyDescent="0.35">
      <c r="AX875" s="5" t="b">
        <f t="shared" si="139"/>
        <v>0</v>
      </c>
      <c r="AY875" s="59" t="e">
        <f>IF(((2015-LEFT(AD875,4))*12+12-MID(AD875,5,2)+1)/(Z875*12+AB875)&gt;1,AF875*(1-VLOOKUP(X875,折旧码!B:D,3,FALSE)),AF875*(1-VLOOKUP(X875,折旧码!B:D,3,FALSE))*((2015-LEFT(AD875,4))*12+12-MID(AD875,5,2)+1)/(Z875*12+AB875))</f>
        <v>#VALUE!</v>
      </c>
      <c r="AZ875" s="60" t="e">
        <f t="shared" si="140"/>
        <v>#VALUE!</v>
      </c>
      <c r="BA875" s="5" t="e">
        <f>IF(((2015-LEFT(AD875,4))*12+12-MID(AD875,5,2)+1)/(Z875*12+AB875)&gt;1,0, AF875*(1-VLOOKUP(X875,折旧码!B:D,3,FALSE))*(12/(Z875*12+AB875)))</f>
        <v>#VALUE!</v>
      </c>
      <c r="BB875" s="2" t="e">
        <f t="shared" si="141"/>
        <v>#VALUE!</v>
      </c>
      <c r="BC875" s="2">
        <f t="shared" si="142"/>
        <v>0</v>
      </c>
      <c r="BD875" s="2" t="e">
        <f t="shared" si="143"/>
        <v>#VALUE!</v>
      </c>
      <c r="BE875" s="4" t="e">
        <f t="shared" si="144"/>
        <v>#VALUE!</v>
      </c>
      <c r="BF875" s="56" t="e">
        <f t="shared" si="145"/>
        <v>#VALUE!</v>
      </c>
      <c r="BG875" s="56" t="e">
        <f>IF(BE875="否",0,AF875*(1-VLOOKUP(X875,折旧码!B:D,3,FALSE))/BC875)</f>
        <v>#VALUE!</v>
      </c>
      <c r="BH875" s="56" t="e">
        <f t="shared" si="146"/>
        <v>#VALUE!</v>
      </c>
      <c r="BI875" s="4" t="e">
        <f>IF(OR(BE875="否",BC875&lt;=BD875),ROUND(AF875-ABS(AG875)-ABS(AI875)-AF875*VLOOKUP(X875,折旧码!B:D,3,FALSE),2)=0,ROUND(AF875-ABS(AG875)-ABS(AI875)-AF875*VLOOKUP(X875,折旧码!B:D,3,FALSE),2)&lt;&gt;0)</f>
        <v>#VALUE!</v>
      </c>
      <c r="BJ875" s="4" t="e">
        <f>ROUND(AF875-ABS(AG875)-ABS(AI875)-AF875*VLOOKUP(X875,折旧码!B:D,3,FALSE),2)</f>
        <v>#N/A</v>
      </c>
    </row>
    <row r="876" spans="50:62" x14ac:dyDescent="0.35">
      <c r="AX876" s="5" t="b">
        <f t="shared" si="139"/>
        <v>0</v>
      </c>
      <c r="AY876" s="59" t="e">
        <f>IF(((2015-LEFT(AD876,4))*12+12-MID(AD876,5,2)+1)/(Z876*12+AB876)&gt;1,AF876*(1-VLOOKUP(X876,折旧码!B:D,3,FALSE)),AF876*(1-VLOOKUP(X876,折旧码!B:D,3,FALSE))*((2015-LEFT(AD876,4))*12+12-MID(AD876,5,2)+1)/(Z876*12+AB876))</f>
        <v>#VALUE!</v>
      </c>
      <c r="AZ876" s="60" t="e">
        <f t="shared" si="140"/>
        <v>#VALUE!</v>
      </c>
      <c r="BA876" s="5" t="e">
        <f>IF(((2015-LEFT(AD876,4))*12+12-MID(AD876,5,2)+1)/(Z876*12+AB876)&gt;1,0, AF876*(1-VLOOKUP(X876,折旧码!B:D,3,FALSE))*(12/(Z876*12+AB876)))</f>
        <v>#VALUE!</v>
      </c>
      <c r="BB876" s="2" t="e">
        <f t="shared" si="141"/>
        <v>#VALUE!</v>
      </c>
      <c r="BC876" s="2">
        <f t="shared" si="142"/>
        <v>0</v>
      </c>
      <c r="BD876" s="2" t="e">
        <f t="shared" si="143"/>
        <v>#VALUE!</v>
      </c>
      <c r="BE876" s="4" t="e">
        <f t="shared" si="144"/>
        <v>#VALUE!</v>
      </c>
      <c r="BF876" s="56" t="e">
        <f t="shared" si="145"/>
        <v>#VALUE!</v>
      </c>
      <c r="BG876" s="56" t="e">
        <f>IF(BE876="否",0,AF876*(1-VLOOKUP(X876,折旧码!B:D,3,FALSE))/BC876)</f>
        <v>#VALUE!</v>
      </c>
      <c r="BH876" s="56" t="e">
        <f t="shared" si="146"/>
        <v>#VALUE!</v>
      </c>
      <c r="BI876" s="4" t="e">
        <f>IF(OR(BE876="否",BC876&lt;=BD876),ROUND(AF876-ABS(AG876)-ABS(AI876)-AF876*VLOOKUP(X876,折旧码!B:D,3,FALSE),2)=0,ROUND(AF876-ABS(AG876)-ABS(AI876)-AF876*VLOOKUP(X876,折旧码!B:D,3,FALSE),2)&lt;&gt;0)</f>
        <v>#VALUE!</v>
      </c>
      <c r="BJ876" s="4" t="e">
        <f>ROUND(AF876-ABS(AG876)-ABS(AI876)-AF876*VLOOKUP(X876,折旧码!B:D,3,FALSE),2)</f>
        <v>#N/A</v>
      </c>
    </row>
    <row r="877" spans="50:62" x14ac:dyDescent="0.35">
      <c r="AX877" s="5" t="b">
        <f t="shared" si="139"/>
        <v>0</v>
      </c>
      <c r="AY877" s="59" t="e">
        <f>IF(((2015-LEFT(AD877,4))*12+12-MID(AD877,5,2)+1)/(Z877*12+AB877)&gt;1,AF877*(1-VLOOKUP(X877,折旧码!B:D,3,FALSE)),AF877*(1-VLOOKUP(X877,折旧码!B:D,3,FALSE))*((2015-LEFT(AD877,4))*12+12-MID(AD877,5,2)+1)/(Z877*12+AB877))</f>
        <v>#VALUE!</v>
      </c>
      <c r="AZ877" s="60" t="e">
        <f t="shared" si="140"/>
        <v>#VALUE!</v>
      </c>
      <c r="BA877" s="5" t="e">
        <f>IF(((2015-LEFT(AD877,4))*12+12-MID(AD877,5,2)+1)/(Z877*12+AB877)&gt;1,0, AF877*(1-VLOOKUP(X877,折旧码!B:D,3,FALSE))*(12/(Z877*12+AB877)))</f>
        <v>#VALUE!</v>
      </c>
      <c r="BB877" s="2" t="e">
        <f t="shared" si="141"/>
        <v>#VALUE!</v>
      </c>
      <c r="BC877" s="2">
        <f t="shared" si="142"/>
        <v>0</v>
      </c>
      <c r="BD877" s="2" t="e">
        <f t="shared" si="143"/>
        <v>#VALUE!</v>
      </c>
      <c r="BE877" s="4" t="e">
        <f t="shared" si="144"/>
        <v>#VALUE!</v>
      </c>
      <c r="BF877" s="56" t="e">
        <f t="shared" si="145"/>
        <v>#VALUE!</v>
      </c>
      <c r="BG877" s="56" t="e">
        <f>IF(BE877="否",0,AF877*(1-VLOOKUP(X877,折旧码!B:D,3,FALSE))/BC877)</f>
        <v>#VALUE!</v>
      </c>
      <c r="BH877" s="56" t="e">
        <f t="shared" si="146"/>
        <v>#VALUE!</v>
      </c>
      <c r="BI877" s="4" t="e">
        <f>IF(OR(BE877="否",BC877&lt;=BD877),ROUND(AF877-ABS(AG877)-ABS(AI877)-AF877*VLOOKUP(X877,折旧码!B:D,3,FALSE),2)=0,ROUND(AF877-ABS(AG877)-ABS(AI877)-AF877*VLOOKUP(X877,折旧码!B:D,3,FALSE),2)&lt;&gt;0)</f>
        <v>#VALUE!</v>
      </c>
      <c r="BJ877" s="4" t="e">
        <f>ROUND(AF877-ABS(AG877)-ABS(AI877)-AF877*VLOOKUP(X877,折旧码!B:D,3,FALSE),2)</f>
        <v>#N/A</v>
      </c>
    </row>
    <row r="878" spans="50:62" x14ac:dyDescent="0.35">
      <c r="AX878" s="5" t="b">
        <f t="shared" si="139"/>
        <v>0</v>
      </c>
      <c r="AY878" s="59" t="e">
        <f>IF(((2015-LEFT(AD878,4))*12+12-MID(AD878,5,2)+1)/(Z878*12+AB878)&gt;1,AF878*(1-VLOOKUP(X878,折旧码!B:D,3,FALSE)),AF878*(1-VLOOKUP(X878,折旧码!B:D,3,FALSE))*((2015-LEFT(AD878,4))*12+12-MID(AD878,5,2)+1)/(Z878*12+AB878))</f>
        <v>#VALUE!</v>
      </c>
      <c r="AZ878" s="60" t="e">
        <f t="shared" si="140"/>
        <v>#VALUE!</v>
      </c>
      <c r="BA878" s="5" t="e">
        <f>IF(((2015-LEFT(AD878,4))*12+12-MID(AD878,5,2)+1)/(Z878*12+AB878)&gt;1,0, AF878*(1-VLOOKUP(X878,折旧码!B:D,3,FALSE))*(12/(Z878*12+AB878)))</f>
        <v>#VALUE!</v>
      </c>
      <c r="BB878" s="2" t="e">
        <f t="shared" si="141"/>
        <v>#VALUE!</v>
      </c>
      <c r="BC878" s="2">
        <f t="shared" si="142"/>
        <v>0</v>
      </c>
      <c r="BD878" s="2" t="e">
        <f t="shared" si="143"/>
        <v>#VALUE!</v>
      </c>
      <c r="BE878" s="4" t="e">
        <f t="shared" si="144"/>
        <v>#VALUE!</v>
      </c>
      <c r="BF878" s="56" t="e">
        <f t="shared" si="145"/>
        <v>#VALUE!</v>
      </c>
      <c r="BG878" s="56" t="e">
        <f>IF(BE878="否",0,AF878*(1-VLOOKUP(X878,折旧码!B:D,3,FALSE))/BC878)</f>
        <v>#VALUE!</v>
      </c>
      <c r="BH878" s="56" t="e">
        <f t="shared" si="146"/>
        <v>#VALUE!</v>
      </c>
      <c r="BI878" s="4" t="e">
        <f>IF(OR(BE878="否",BC878&lt;=BD878),ROUND(AF878-ABS(AG878)-ABS(AI878)-AF878*VLOOKUP(X878,折旧码!B:D,3,FALSE),2)=0,ROUND(AF878-ABS(AG878)-ABS(AI878)-AF878*VLOOKUP(X878,折旧码!B:D,3,FALSE),2)&lt;&gt;0)</f>
        <v>#VALUE!</v>
      </c>
      <c r="BJ878" s="4" t="e">
        <f>ROUND(AF878-ABS(AG878)-ABS(AI878)-AF878*VLOOKUP(X878,折旧码!B:D,3,FALSE),2)</f>
        <v>#N/A</v>
      </c>
    </row>
    <row r="879" spans="50:62" x14ac:dyDescent="0.35">
      <c r="AX879" s="5" t="b">
        <f t="shared" si="139"/>
        <v>0</v>
      </c>
      <c r="AY879" s="59" t="e">
        <f>IF(((2015-LEFT(AD879,4))*12+12-MID(AD879,5,2)+1)/(Z879*12+AB879)&gt;1,AF879*(1-VLOOKUP(X879,折旧码!B:D,3,FALSE)),AF879*(1-VLOOKUP(X879,折旧码!B:D,3,FALSE))*((2015-LEFT(AD879,4))*12+12-MID(AD879,5,2)+1)/(Z879*12+AB879))</f>
        <v>#VALUE!</v>
      </c>
      <c r="AZ879" s="60" t="e">
        <f t="shared" si="140"/>
        <v>#VALUE!</v>
      </c>
      <c r="BA879" s="5" t="e">
        <f>IF(((2015-LEFT(AD879,4))*12+12-MID(AD879,5,2)+1)/(Z879*12+AB879)&gt;1,0, AF879*(1-VLOOKUP(X879,折旧码!B:D,3,FALSE))*(12/(Z879*12+AB879)))</f>
        <v>#VALUE!</v>
      </c>
      <c r="BB879" s="2" t="e">
        <f t="shared" si="141"/>
        <v>#VALUE!</v>
      </c>
      <c r="BC879" s="2">
        <f t="shared" si="142"/>
        <v>0</v>
      </c>
      <c r="BD879" s="2" t="e">
        <f t="shared" si="143"/>
        <v>#VALUE!</v>
      </c>
      <c r="BE879" s="4" t="e">
        <f t="shared" si="144"/>
        <v>#VALUE!</v>
      </c>
      <c r="BF879" s="56" t="e">
        <f t="shared" si="145"/>
        <v>#VALUE!</v>
      </c>
      <c r="BG879" s="56" t="e">
        <f>IF(BE879="否",0,AF879*(1-VLOOKUP(X879,折旧码!B:D,3,FALSE))/BC879)</f>
        <v>#VALUE!</v>
      </c>
      <c r="BH879" s="56" t="e">
        <f t="shared" si="146"/>
        <v>#VALUE!</v>
      </c>
      <c r="BI879" s="4" t="e">
        <f>IF(OR(BE879="否",BC879&lt;=BD879),ROUND(AF879-ABS(AG879)-ABS(AI879)-AF879*VLOOKUP(X879,折旧码!B:D,3,FALSE),2)=0,ROUND(AF879-ABS(AG879)-ABS(AI879)-AF879*VLOOKUP(X879,折旧码!B:D,3,FALSE),2)&lt;&gt;0)</f>
        <v>#VALUE!</v>
      </c>
      <c r="BJ879" s="4" t="e">
        <f>ROUND(AF879-ABS(AG879)-ABS(AI879)-AF879*VLOOKUP(X879,折旧码!B:D,3,FALSE),2)</f>
        <v>#N/A</v>
      </c>
    </row>
    <row r="880" spans="50:62" x14ac:dyDescent="0.35">
      <c r="AX880" s="5" t="b">
        <f t="shared" si="139"/>
        <v>0</v>
      </c>
      <c r="AY880" s="59" t="e">
        <f>IF(((2015-LEFT(AD880,4))*12+12-MID(AD880,5,2)+1)/(Z880*12+AB880)&gt;1,AF880*(1-VLOOKUP(X880,折旧码!B:D,3,FALSE)),AF880*(1-VLOOKUP(X880,折旧码!B:D,3,FALSE))*((2015-LEFT(AD880,4))*12+12-MID(AD880,5,2)+1)/(Z880*12+AB880))</f>
        <v>#VALUE!</v>
      </c>
      <c r="AZ880" s="60" t="e">
        <f t="shared" si="140"/>
        <v>#VALUE!</v>
      </c>
      <c r="BA880" s="5" t="e">
        <f>IF(((2015-LEFT(AD880,4))*12+12-MID(AD880,5,2)+1)/(Z880*12+AB880)&gt;1,0, AF880*(1-VLOOKUP(X880,折旧码!B:D,3,FALSE))*(12/(Z880*12+AB880)))</f>
        <v>#VALUE!</v>
      </c>
      <c r="BB880" s="2" t="e">
        <f t="shared" si="141"/>
        <v>#VALUE!</v>
      </c>
      <c r="BC880" s="2">
        <f t="shared" si="142"/>
        <v>0</v>
      </c>
      <c r="BD880" s="2" t="e">
        <f t="shared" si="143"/>
        <v>#VALUE!</v>
      </c>
      <c r="BE880" s="4" t="e">
        <f t="shared" si="144"/>
        <v>#VALUE!</v>
      </c>
      <c r="BF880" s="56" t="e">
        <f t="shared" si="145"/>
        <v>#VALUE!</v>
      </c>
      <c r="BG880" s="56" t="e">
        <f>IF(BE880="否",0,AF880*(1-VLOOKUP(X880,折旧码!B:D,3,FALSE))/BC880)</f>
        <v>#VALUE!</v>
      </c>
      <c r="BH880" s="56" t="e">
        <f t="shared" si="146"/>
        <v>#VALUE!</v>
      </c>
      <c r="BI880" s="4" t="e">
        <f>IF(OR(BE880="否",BC880&lt;=BD880),ROUND(AF880-ABS(AG880)-ABS(AI880)-AF880*VLOOKUP(X880,折旧码!B:D,3,FALSE),2)=0,ROUND(AF880-ABS(AG880)-ABS(AI880)-AF880*VLOOKUP(X880,折旧码!B:D,3,FALSE),2)&lt;&gt;0)</f>
        <v>#VALUE!</v>
      </c>
      <c r="BJ880" s="4" t="e">
        <f>ROUND(AF880-ABS(AG880)-ABS(AI880)-AF880*VLOOKUP(X880,折旧码!B:D,3,FALSE),2)</f>
        <v>#N/A</v>
      </c>
    </row>
    <row r="881" spans="40:62" x14ac:dyDescent="0.35">
      <c r="AX881" s="5" t="b">
        <f t="shared" si="139"/>
        <v>0</v>
      </c>
      <c r="AY881" s="59" t="e">
        <f>IF(((2015-LEFT(AD881,4))*12+12-MID(AD881,5,2)+1)/(Z881*12+AB881)&gt;1,AF881*(1-VLOOKUP(X881,折旧码!B:D,3,FALSE)),AF881*(1-VLOOKUP(X881,折旧码!B:D,3,FALSE))*((2015-LEFT(AD881,4))*12+12-MID(AD881,5,2)+1)/(Z881*12+AB881))</f>
        <v>#VALUE!</v>
      </c>
      <c r="AZ881" s="60" t="e">
        <f t="shared" si="140"/>
        <v>#VALUE!</v>
      </c>
      <c r="BA881" s="5" t="e">
        <f>IF(((2015-LEFT(AD881,4))*12+12-MID(AD881,5,2)+1)/(Z881*12+AB881)&gt;1,0, AF881*(1-VLOOKUP(X881,折旧码!B:D,3,FALSE))*(12/(Z881*12+AB881)))</f>
        <v>#VALUE!</v>
      </c>
      <c r="BB881" s="2" t="e">
        <f t="shared" si="141"/>
        <v>#VALUE!</v>
      </c>
      <c r="BC881" s="2">
        <f t="shared" si="142"/>
        <v>0</v>
      </c>
      <c r="BD881" s="2" t="e">
        <f t="shared" si="143"/>
        <v>#VALUE!</v>
      </c>
      <c r="BE881" s="4" t="e">
        <f t="shared" si="144"/>
        <v>#VALUE!</v>
      </c>
      <c r="BF881" s="56" t="e">
        <f t="shared" si="145"/>
        <v>#VALUE!</v>
      </c>
      <c r="BG881" s="56" t="e">
        <f>IF(BE881="否",0,AF881*(1-VLOOKUP(X881,折旧码!B:D,3,FALSE))/BC881)</f>
        <v>#VALUE!</v>
      </c>
      <c r="BH881" s="56" t="e">
        <f t="shared" si="146"/>
        <v>#VALUE!</v>
      </c>
      <c r="BI881" s="4" t="e">
        <f>IF(OR(BE881="否",BC881&lt;=BD881),ROUND(AF881-ABS(AG881)-ABS(AI881)-AF881*VLOOKUP(X881,折旧码!B:D,3,FALSE),2)=0,ROUND(AF881-ABS(AG881)-ABS(AI881)-AF881*VLOOKUP(X881,折旧码!B:D,3,FALSE),2)&lt;&gt;0)</f>
        <v>#VALUE!</v>
      </c>
      <c r="BJ881" s="4" t="e">
        <f>ROUND(AF881-ABS(AG881)-ABS(AI881)-AF881*VLOOKUP(X881,折旧码!B:D,3,FALSE),2)</f>
        <v>#N/A</v>
      </c>
    </row>
    <row r="882" spans="40:62" x14ac:dyDescent="0.35">
      <c r="AX882" s="5" t="b">
        <f t="shared" si="139"/>
        <v>0</v>
      </c>
      <c r="AY882" s="59" t="e">
        <f>IF(((2015-LEFT(AD882,4))*12+12-MID(AD882,5,2)+1)/(Z882*12+AB882)&gt;1,AF882*(1-VLOOKUP(X882,折旧码!B:D,3,FALSE)),AF882*(1-VLOOKUP(X882,折旧码!B:D,3,FALSE))*((2015-LEFT(AD882,4))*12+12-MID(AD882,5,2)+1)/(Z882*12+AB882))</f>
        <v>#VALUE!</v>
      </c>
      <c r="AZ882" s="60" t="e">
        <f t="shared" si="140"/>
        <v>#VALUE!</v>
      </c>
      <c r="BA882" s="5" t="e">
        <f>IF(((2015-LEFT(AD882,4))*12+12-MID(AD882,5,2)+1)/(Z882*12+AB882)&gt;1,0, AF882*(1-VLOOKUP(X882,折旧码!B:D,3,FALSE))*(12/(Z882*12+AB882)))</f>
        <v>#VALUE!</v>
      </c>
      <c r="BB882" s="2" t="e">
        <f t="shared" si="141"/>
        <v>#VALUE!</v>
      </c>
      <c r="BC882" s="2">
        <f t="shared" si="142"/>
        <v>0</v>
      </c>
      <c r="BD882" s="2" t="e">
        <f t="shared" si="143"/>
        <v>#VALUE!</v>
      </c>
      <c r="BE882" s="4" t="e">
        <f t="shared" si="144"/>
        <v>#VALUE!</v>
      </c>
      <c r="BF882" s="56" t="e">
        <f t="shared" si="145"/>
        <v>#VALUE!</v>
      </c>
      <c r="BG882" s="56" t="e">
        <f>IF(BE882="否",0,AF882*(1-VLOOKUP(X882,折旧码!B:D,3,FALSE))/BC882)</f>
        <v>#VALUE!</v>
      </c>
      <c r="BH882" s="56" t="e">
        <f t="shared" si="146"/>
        <v>#VALUE!</v>
      </c>
      <c r="BI882" s="4" t="e">
        <f>IF(OR(BE882="否",BC882&lt;=BD882),ROUND(AF882-ABS(AG882)-ABS(AI882)-AF882*VLOOKUP(X882,折旧码!B:D,3,FALSE),2)=0,ROUND(AF882-ABS(AG882)-ABS(AI882)-AF882*VLOOKUP(X882,折旧码!B:D,3,FALSE),2)&lt;&gt;0)</f>
        <v>#VALUE!</v>
      </c>
      <c r="BJ882" s="4" t="e">
        <f>ROUND(AF882-ABS(AG882)-ABS(AI882)-AF882*VLOOKUP(X882,折旧码!B:D,3,FALSE),2)</f>
        <v>#N/A</v>
      </c>
    </row>
    <row r="883" spans="40:62" x14ac:dyDescent="0.35">
      <c r="AX883" s="5" t="b">
        <f t="shared" si="139"/>
        <v>0</v>
      </c>
      <c r="AY883" s="59" t="e">
        <f>IF(((2015-LEFT(AD883,4))*12+12-MID(AD883,5,2)+1)/(Z883*12+AB883)&gt;1,AF883*(1-VLOOKUP(X883,折旧码!B:D,3,FALSE)),AF883*(1-VLOOKUP(X883,折旧码!B:D,3,FALSE))*((2015-LEFT(AD883,4))*12+12-MID(AD883,5,2)+1)/(Z883*12+AB883))</f>
        <v>#VALUE!</v>
      </c>
      <c r="AZ883" s="60" t="e">
        <f t="shared" si="140"/>
        <v>#VALUE!</v>
      </c>
      <c r="BA883" s="5" t="e">
        <f>IF(((2015-LEFT(AD883,4))*12+12-MID(AD883,5,2)+1)/(Z883*12+AB883)&gt;1,0, AF883*(1-VLOOKUP(X883,折旧码!B:D,3,FALSE))*(12/(Z883*12+AB883)))</f>
        <v>#VALUE!</v>
      </c>
      <c r="BB883" s="2" t="e">
        <f t="shared" si="141"/>
        <v>#VALUE!</v>
      </c>
      <c r="BC883" s="2">
        <f t="shared" si="142"/>
        <v>0</v>
      </c>
      <c r="BD883" s="2" t="e">
        <f t="shared" si="143"/>
        <v>#VALUE!</v>
      </c>
      <c r="BE883" s="4" t="e">
        <f t="shared" si="144"/>
        <v>#VALUE!</v>
      </c>
      <c r="BF883" s="56" t="e">
        <f t="shared" si="145"/>
        <v>#VALUE!</v>
      </c>
      <c r="BG883" s="56" t="e">
        <f>IF(BE883="否",0,AF883*(1-VLOOKUP(X883,折旧码!B:D,3,FALSE))/BC883)</f>
        <v>#VALUE!</v>
      </c>
      <c r="BH883" s="56" t="e">
        <f t="shared" si="146"/>
        <v>#VALUE!</v>
      </c>
      <c r="BI883" s="4" t="e">
        <f>IF(OR(BE883="否",BC883&lt;=BD883),ROUND(AF883-ABS(AG883)-ABS(AI883)-AF883*VLOOKUP(X883,折旧码!B:D,3,FALSE),2)=0,ROUND(AF883-ABS(AG883)-ABS(AI883)-AF883*VLOOKUP(X883,折旧码!B:D,3,FALSE),2)&lt;&gt;0)</f>
        <v>#VALUE!</v>
      </c>
      <c r="BJ883" s="4" t="e">
        <f>ROUND(AF883-ABS(AG883)-ABS(AI883)-AF883*VLOOKUP(X883,折旧码!B:D,3,FALSE),2)</f>
        <v>#N/A</v>
      </c>
    </row>
    <row r="884" spans="40:62" x14ac:dyDescent="0.35">
      <c r="AX884" s="5" t="b">
        <f t="shared" si="139"/>
        <v>0</v>
      </c>
      <c r="AY884" s="59" t="e">
        <f>IF(((2015-LEFT(AD884,4))*12+12-MID(AD884,5,2)+1)/(Z884*12+AB884)&gt;1,AF884*(1-VLOOKUP(X884,折旧码!B:D,3,FALSE)),AF884*(1-VLOOKUP(X884,折旧码!B:D,3,FALSE))*((2015-LEFT(AD884,4))*12+12-MID(AD884,5,2)+1)/(Z884*12+AB884))</f>
        <v>#VALUE!</v>
      </c>
      <c r="AZ884" s="60" t="e">
        <f t="shared" si="140"/>
        <v>#VALUE!</v>
      </c>
      <c r="BA884" s="5" t="e">
        <f>IF(((2015-LEFT(AD884,4))*12+12-MID(AD884,5,2)+1)/(Z884*12+AB884)&gt;1,0, AF884*(1-VLOOKUP(X884,折旧码!B:D,3,FALSE))*(12/(Z884*12+AB884)))</f>
        <v>#VALUE!</v>
      </c>
      <c r="BB884" s="2" t="e">
        <f t="shared" si="141"/>
        <v>#VALUE!</v>
      </c>
      <c r="BC884" s="2">
        <f t="shared" si="142"/>
        <v>0</v>
      </c>
      <c r="BD884" s="2" t="e">
        <f t="shared" si="143"/>
        <v>#VALUE!</v>
      </c>
      <c r="BE884" s="4" t="e">
        <f t="shared" si="144"/>
        <v>#VALUE!</v>
      </c>
      <c r="BF884" s="56" t="e">
        <f t="shared" si="145"/>
        <v>#VALUE!</v>
      </c>
      <c r="BG884" s="56" t="e">
        <f>IF(BE884="否",0,AF884*(1-VLOOKUP(X884,折旧码!B:D,3,FALSE))/BC884)</f>
        <v>#VALUE!</v>
      </c>
      <c r="BH884" s="56" t="e">
        <f t="shared" si="146"/>
        <v>#VALUE!</v>
      </c>
      <c r="BI884" s="4" t="e">
        <f>IF(OR(BE884="否",BC884&lt;=BD884),ROUND(AF884-ABS(AG884)-ABS(AI884)-AF884*VLOOKUP(X884,折旧码!B:D,3,FALSE),2)=0,ROUND(AF884-ABS(AG884)-ABS(AI884)-AF884*VLOOKUP(X884,折旧码!B:D,3,FALSE),2)&lt;&gt;0)</f>
        <v>#VALUE!</v>
      </c>
      <c r="BJ884" s="4" t="e">
        <f>ROUND(AF884-ABS(AG884)-ABS(AI884)-AF884*VLOOKUP(X884,折旧码!B:D,3,FALSE),2)</f>
        <v>#N/A</v>
      </c>
    </row>
    <row r="885" spans="40:62" x14ac:dyDescent="0.35">
      <c r="AX885" s="5" t="b">
        <f t="shared" si="139"/>
        <v>0</v>
      </c>
      <c r="AY885" s="59" t="e">
        <f>IF(((2015-LEFT(AD885,4))*12+12-MID(AD885,5,2)+1)/(Z885*12+AB885)&gt;1,AF885*(1-VLOOKUP(X885,折旧码!B:D,3,FALSE)),AF885*(1-VLOOKUP(X885,折旧码!B:D,3,FALSE))*((2015-LEFT(AD885,4))*12+12-MID(AD885,5,2)+1)/(Z885*12+AB885))</f>
        <v>#VALUE!</v>
      </c>
      <c r="AZ885" s="60" t="e">
        <f t="shared" si="140"/>
        <v>#VALUE!</v>
      </c>
      <c r="BA885" s="5" t="e">
        <f>IF(((2015-LEFT(AD885,4))*12+12-MID(AD885,5,2)+1)/(Z885*12+AB885)&gt;1,0, AF885*(1-VLOOKUP(X885,折旧码!B:D,3,FALSE))*(12/(Z885*12+AB885)))</f>
        <v>#VALUE!</v>
      </c>
      <c r="BB885" s="2" t="e">
        <f t="shared" si="141"/>
        <v>#VALUE!</v>
      </c>
      <c r="BC885" s="2">
        <f t="shared" si="142"/>
        <v>0</v>
      </c>
      <c r="BD885" s="2" t="e">
        <f t="shared" si="143"/>
        <v>#VALUE!</v>
      </c>
      <c r="BE885" s="4" t="e">
        <f t="shared" si="144"/>
        <v>#VALUE!</v>
      </c>
      <c r="BF885" s="56" t="e">
        <f t="shared" si="145"/>
        <v>#VALUE!</v>
      </c>
      <c r="BG885" s="56" t="e">
        <f>IF(BE885="否",0,AF885*(1-VLOOKUP(X885,折旧码!B:D,3,FALSE))/BC885)</f>
        <v>#VALUE!</v>
      </c>
      <c r="BH885" s="56" t="e">
        <f t="shared" si="146"/>
        <v>#VALUE!</v>
      </c>
      <c r="BI885" s="4" t="e">
        <f>IF(OR(BE885="否",BC885&lt;=BD885),ROUND(AF885-ABS(AG885)-ABS(AI885)-AF885*VLOOKUP(X885,折旧码!B:D,3,FALSE),2)=0,ROUND(AF885-ABS(AG885)-ABS(AI885)-AF885*VLOOKUP(X885,折旧码!B:D,3,FALSE),2)&lt;&gt;0)</f>
        <v>#VALUE!</v>
      </c>
      <c r="BJ885" s="4" t="e">
        <f>ROUND(AF885-ABS(AG885)-ABS(AI885)-AF885*VLOOKUP(X885,折旧码!B:D,3,FALSE),2)</f>
        <v>#N/A</v>
      </c>
    </row>
    <row r="886" spans="40:62" x14ac:dyDescent="0.35">
      <c r="AX886" s="5" t="b">
        <f t="shared" si="139"/>
        <v>0</v>
      </c>
      <c r="AY886" s="59" t="e">
        <f>IF(((2015-LEFT(AD886,4))*12+12-MID(AD886,5,2)+1)/(Z886*12+AB886)&gt;1,AF886*(1-VLOOKUP(X886,折旧码!B:D,3,FALSE)),AF886*(1-VLOOKUP(X886,折旧码!B:D,3,FALSE))*((2015-LEFT(AD886,4))*12+12-MID(AD886,5,2)+1)/(Z886*12+AB886))</f>
        <v>#VALUE!</v>
      </c>
      <c r="AZ886" s="60" t="e">
        <f t="shared" si="140"/>
        <v>#VALUE!</v>
      </c>
      <c r="BA886" s="5" t="e">
        <f>IF(((2015-LEFT(AD886,4))*12+12-MID(AD886,5,2)+1)/(Z886*12+AB886)&gt;1,0, AF886*(1-VLOOKUP(X886,折旧码!B:D,3,FALSE))*(12/(Z886*12+AB886)))</f>
        <v>#VALUE!</v>
      </c>
      <c r="BB886" s="2" t="e">
        <f t="shared" si="141"/>
        <v>#VALUE!</v>
      </c>
      <c r="BC886" s="2">
        <f t="shared" si="142"/>
        <v>0</v>
      </c>
      <c r="BD886" s="2" t="e">
        <f t="shared" si="143"/>
        <v>#VALUE!</v>
      </c>
      <c r="BE886" s="4" t="e">
        <f t="shared" si="144"/>
        <v>#VALUE!</v>
      </c>
      <c r="BF886" s="56" t="e">
        <f t="shared" si="145"/>
        <v>#VALUE!</v>
      </c>
      <c r="BG886" s="56" t="e">
        <f>IF(BE886="否",0,AF886*(1-VLOOKUP(X886,折旧码!B:D,3,FALSE))/BC886)</f>
        <v>#VALUE!</v>
      </c>
      <c r="BH886" s="56" t="e">
        <f t="shared" si="146"/>
        <v>#VALUE!</v>
      </c>
      <c r="BI886" s="4" t="e">
        <f>IF(OR(BE886="否",BC886&lt;=BD886),ROUND(AF886-ABS(AG886)-ABS(AI886)-AF886*VLOOKUP(X886,折旧码!B:D,3,FALSE),2)=0,ROUND(AF886-ABS(AG886)-ABS(AI886)-AF886*VLOOKUP(X886,折旧码!B:D,3,FALSE),2)&lt;&gt;0)</f>
        <v>#VALUE!</v>
      </c>
      <c r="BJ886" s="4" t="e">
        <f>ROUND(AF886-ABS(AG886)-ABS(AI886)-AF886*VLOOKUP(X886,折旧码!B:D,3,FALSE),2)</f>
        <v>#N/A</v>
      </c>
    </row>
    <row r="887" spans="40:62" x14ac:dyDescent="0.35">
      <c r="AX887" s="5" t="b">
        <f t="shared" si="139"/>
        <v>0</v>
      </c>
      <c r="AY887" s="59" t="e">
        <f>IF(((2015-LEFT(AD887,4))*12+12-MID(AD887,5,2)+1)/(Z887*12+AB887)&gt;1,AF887*(1-VLOOKUP(X887,折旧码!B:D,3,FALSE)),AF887*(1-VLOOKUP(X887,折旧码!B:D,3,FALSE))*((2015-LEFT(AD887,4))*12+12-MID(AD887,5,2)+1)/(Z887*12+AB887))</f>
        <v>#VALUE!</v>
      </c>
      <c r="AZ887" s="60" t="e">
        <f t="shared" si="140"/>
        <v>#VALUE!</v>
      </c>
      <c r="BA887" s="5" t="e">
        <f>IF(((2015-LEFT(AD887,4))*12+12-MID(AD887,5,2)+1)/(Z887*12+AB887)&gt;1,0, AF887*(1-VLOOKUP(X887,折旧码!B:D,3,FALSE))*(12/(Z887*12+AB887)))</f>
        <v>#VALUE!</v>
      </c>
      <c r="BB887" s="2" t="e">
        <f t="shared" si="141"/>
        <v>#VALUE!</v>
      </c>
      <c r="BC887" s="2">
        <f t="shared" si="142"/>
        <v>0</v>
      </c>
      <c r="BD887" s="2" t="e">
        <f t="shared" si="143"/>
        <v>#VALUE!</v>
      </c>
      <c r="BE887" s="4" t="e">
        <f t="shared" si="144"/>
        <v>#VALUE!</v>
      </c>
      <c r="BF887" s="56" t="e">
        <f t="shared" si="145"/>
        <v>#VALUE!</v>
      </c>
      <c r="BG887" s="56" t="e">
        <f>IF(BE887="否",0,AF887*(1-VLOOKUP(X887,折旧码!B:D,3,FALSE))/BC887)</f>
        <v>#VALUE!</v>
      </c>
      <c r="BH887" s="56" t="e">
        <f t="shared" si="146"/>
        <v>#VALUE!</v>
      </c>
      <c r="BI887" s="4" t="e">
        <f>IF(OR(BE887="否",BC887&lt;=BD887),ROUND(AF887-ABS(AG887)-ABS(AI887)-AF887*VLOOKUP(X887,折旧码!B:D,3,FALSE),2)=0,ROUND(AF887-ABS(AG887)-ABS(AI887)-AF887*VLOOKUP(X887,折旧码!B:D,3,FALSE),2)&lt;&gt;0)</f>
        <v>#VALUE!</v>
      </c>
      <c r="BJ887" s="4" t="e">
        <f>ROUND(AF887-ABS(AG887)-ABS(AI887)-AF887*VLOOKUP(X887,折旧码!B:D,3,FALSE),2)</f>
        <v>#N/A</v>
      </c>
    </row>
    <row r="888" spans="40:62" x14ac:dyDescent="0.35">
      <c r="AN888" s="4" t="b">
        <f>COUNTIF(资产分类!B:B,以前年度!A888)=1</f>
        <v>0</v>
      </c>
      <c r="AO888" s="4" t="b">
        <f>COUNTIF(单位编码!C:C,H888)=1</f>
        <v>0</v>
      </c>
      <c r="AR888" s="4" t="b">
        <f>COUNTIF(成本中心!B:B,以前年度!M888)=1</f>
        <v>0</v>
      </c>
      <c r="AS888" s="4" t="b">
        <f>COUNTIF(成本中心!B:B,以前年度!N888)=1</f>
        <v>0</v>
      </c>
      <c r="AU888" s="4" t="b">
        <f>COUNTIF(资产增加、减少方式!B:C,以前年度!R888)=1</f>
        <v>0</v>
      </c>
      <c r="AX888" s="5" t="b">
        <f t="shared" si="139"/>
        <v>0</v>
      </c>
      <c r="AY888" s="59" t="e">
        <f>IF(((2015-LEFT(AD888,4))*12+12-MID(AD888,5,2)+1)/(Z888*12+AB888)&gt;1,AF888*(1-VLOOKUP(X888,折旧码!B:D,3,FALSE)),AF888*(1-VLOOKUP(X888,折旧码!B:D,3,FALSE))*((2015-LEFT(AD888,4))*12+12-MID(AD888,5,2)+1)/(Z888*12+AB888))</f>
        <v>#VALUE!</v>
      </c>
      <c r="AZ888" s="60" t="e">
        <f t="shared" si="140"/>
        <v>#VALUE!</v>
      </c>
      <c r="BA888" s="5" t="e">
        <f>IF(((2015-LEFT(AD888,4))*12+12-MID(AD888,5,2)+1)/(Z888*12+AB888)&gt;1,0, AF888*(1-VLOOKUP(X888,折旧码!B:D,3,FALSE))*(12/(Z888*12+AB888)))</f>
        <v>#VALUE!</v>
      </c>
      <c r="BB888" s="2" t="e">
        <f t="shared" si="141"/>
        <v>#VALUE!</v>
      </c>
      <c r="BC888" s="2">
        <f t="shared" si="142"/>
        <v>0</v>
      </c>
      <c r="BD888" s="2" t="e">
        <f t="shared" si="143"/>
        <v>#VALUE!</v>
      </c>
      <c r="BE888" s="4" t="e">
        <f t="shared" si="144"/>
        <v>#VALUE!</v>
      </c>
      <c r="BF888" s="56" t="e">
        <f t="shared" si="145"/>
        <v>#VALUE!</v>
      </c>
      <c r="BG888" s="56" t="e">
        <f>IF(BE888="否",0,AF888*(1-VLOOKUP(X888,折旧码!B:D,3,FALSE))/BC888)</f>
        <v>#VALUE!</v>
      </c>
      <c r="BH888" s="56" t="e">
        <f t="shared" si="146"/>
        <v>#VALUE!</v>
      </c>
      <c r="BI888" s="4" t="e">
        <f>IF(OR(BE888="否",BC888&lt;=BD888),ROUND(AF888-ABS(AG888)-ABS(AI888)-AF888*VLOOKUP(X888,折旧码!B:D,3,FALSE),2)=0,ROUND(AF888-ABS(AG888)-ABS(AI888)-AF888*VLOOKUP(X888,折旧码!B:D,3,FALSE),2)&lt;&gt;0)</f>
        <v>#VALUE!</v>
      </c>
      <c r="BJ888" s="4" t="e">
        <f>ROUND(AF888-ABS(AG888)-ABS(AI888)-AF888*VLOOKUP(X888,折旧码!B:D,3,FALSE),2)</f>
        <v>#N/A</v>
      </c>
    </row>
    <row r="889" spans="40:62" x14ac:dyDescent="0.35">
      <c r="AX889" s="5" t="b">
        <f t="shared" si="139"/>
        <v>0</v>
      </c>
      <c r="AY889" s="59" t="e">
        <f>IF(((2015-LEFT(AD889,4))*12+12-MID(AD889,5,2)+1)/(Z889*12+AB889)&gt;1,AF889*(1-VLOOKUP(X889,折旧码!B:D,3,FALSE)),AF889*(1-VLOOKUP(X889,折旧码!B:D,3,FALSE))*((2015-LEFT(AD889,4))*12+12-MID(AD889,5,2)+1)/(Z889*12+AB889))</f>
        <v>#VALUE!</v>
      </c>
      <c r="AZ889" s="60" t="e">
        <f t="shared" si="140"/>
        <v>#VALUE!</v>
      </c>
      <c r="BA889" s="5" t="e">
        <f>IF(((2015-LEFT(AD889,4))*12+12-MID(AD889,5,2)+1)/(Z889*12+AB889)&gt;1,0, AF889*(1-VLOOKUP(X889,折旧码!B:D,3,FALSE))*(12/(Z889*12+AB889)))</f>
        <v>#VALUE!</v>
      </c>
      <c r="BB889" s="2" t="e">
        <f t="shared" si="141"/>
        <v>#VALUE!</v>
      </c>
      <c r="BC889" s="2">
        <f t="shared" si="142"/>
        <v>0</v>
      </c>
      <c r="BD889" s="2" t="e">
        <f t="shared" si="143"/>
        <v>#VALUE!</v>
      </c>
      <c r="BE889" s="4" t="e">
        <f t="shared" si="144"/>
        <v>#VALUE!</v>
      </c>
      <c r="BF889" s="56" t="e">
        <f t="shared" si="145"/>
        <v>#VALUE!</v>
      </c>
      <c r="BG889" s="56" t="e">
        <f>IF(BE889="否",0,AF889*(1-VLOOKUP(X889,折旧码!B:D,3,FALSE))/BC889)</f>
        <v>#VALUE!</v>
      </c>
      <c r="BH889" s="56" t="e">
        <f t="shared" si="146"/>
        <v>#VALUE!</v>
      </c>
      <c r="BI889" s="4" t="e">
        <f>IF(OR(BE889="否",BC889&lt;=BD889),ROUND(AF889-ABS(AG889)-ABS(AI889)-AF889*VLOOKUP(X889,折旧码!B:D,3,FALSE),2)=0,ROUND(AF889-ABS(AG889)-ABS(AI889)-AF889*VLOOKUP(X889,折旧码!B:D,3,FALSE),2)&lt;&gt;0)</f>
        <v>#VALUE!</v>
      </c>
      <c r="BJ889" s="4" t="e">
        <f>ROUND(AF889-ABS(AG889)-ABS(AI889)-AF889*VLOOKUP(X889,折旧码!B:D,3,FALSE),2)</f>
        <v>#N/A</v>
      </c>
    </row>
    <row r="890" spans="40:62" x14ac:dyDescent="0.35">
      <c r="AX890" s="5" t="b">
        <f t="shared" si="139"/>
        <v>0</v>
      </c>
      <c r="AY890" s="59" t="e">
        <f>IF(((2015-LEFT(AD890,4))*12+12-MID(AD890,5,2)+1)/(Z890*12+AB890)&gt;1,AF890*(1-VLOOKUP(X890,折旧码!B:D,3,FALSE)),AF890*(1-VLOOKUP(X890,折旧码!B:D,3,FALSE))*((2015-LEFT(AD890,4))*12+12-MID(AD890,5,2)+1)/(Z890*12+AB890))</f>
        <v>#VALUE!</v>
      </c>
      <c r="AZ890" s="60" t="e">
        <f t="shared" si="140"/>
        <v>#VALUE!</v>
      </c>
      <c r="BA890" s="5" t="e">
        <f>IF(((2015-LEFT(AD890,4))*12+12-MID(AD890,5,2)+1)/(Z890*12+AB890)&gt;1,0, AF890*(1-VLOOKUP(X890,折旧码!B:D,3,FALSE))*(12/(Z890*12+AB890)))</f>
        <v>#VALUE!</v>
      </c>
      <c r="BB890" s="2" t="e">
        <f t="shared" si="141"/>
        <v>#VALUE!</v>
      </c>
      <c r="BC890" s="2">
        <f t="shared" si="142"/>
        <v>0</v>
      </c>
      <c r="BD890" s="2" t="e">
        <f t="shared" si="143"/>
        <v>#VALUE!</v>
      </c>
      <c r="BE890" s="4" t="e">
        <f t="shared" si="144"/>
        <v>#VALUE!</v>
      </c>
      <c r="BF890" s="56" t="e">
        <f t="shared" si="145"/>
        <v>#VALUE!</v>
      </c>
      <c r="BG890" s="56" t="e">
        <f>IF(BE890="否",0,AF890*(1-VLOOKUP(X890,折旧码!B:D,3,FALSE))/BC890)</f>
        <v>#VALUE!</v>
      </c>
      <c r="BH890" s="56" t="e">
        <f t="shared" si="146"/>
        <v>#VALUE!</v>
      </c>
      <c r="BI890" s="4" t="e">
        <f>IF(OR(BE890="否",BC890&lt;=BD890),ROUND(AF890-ABS(AG890)-ABS(AI890)-AF890*VLOOKUP(X890,折旧码!B:D,3,FALSE),2)=0,ROUND(AF890-ABS(AG890)-ABS(AI890)-AF890*VLOOKUP(X890,折旧码!B:D,3,FALSE),2)&lt;&gt;0)</f>
        <v>#VALUE!</v>
      </c>
      <c r="BJ890" s="4" t="e">
        <f>ROUND(AF890-ABS(AG890)-ABS(AI890)-AF890*VLOOKUP(X890,折旧码!B:D,3,FALSE),2)</f>
        <v>#N/A</v>
      </c>
    </row>
    <row r="891" spans="40:62" x14ac:dyDescent="0.35">
      <c r="AX891" s="5" t="b">
        <f t="shared" si="139"/>
        <v>0</v>
      </c>
      <c r="AY891" s="59" t="e">
        <f>IF(((2015-LEFT(AD891,4))*12+12-MID(AD891,5,2)+1)/(Z891*12+AB891)&gt;1,AF891*(1-VLOOKUP(X891,折旧码!B:D,3,FALSE)),AF891*(1-VLOOKUP(X891,折旧码!B:D,3,FALSE))*((2015-LEFT(AD891,4))*12+12-MID(AD891,5,2)+1)/(Z891*12+AB891))</f>
        <v>#VALUE!</v>
      </c>
      <c r="AZ891" s="60" t="e">
        <f t="shared" si="140"/>
        <v>#VALUE!</v>
      </c>
      <c r="BA891" s="5" t="e">
        <f>IF(((2015-LEFT(AD891,4))*12+12-MID(AD891,5,2)+1)/(Z891*12+AB891)&gt;1,0, AF891*(1-VLOOKUP(X891,折旧码!B:D,3,FALSE))*(12/(Z891*12+AB891)))</f>
        <v>#VALUE!</v>
      </c>
      <c r="BB891" s="2" t="e">
        <f t="shared" si="141"/>
        <v>#VALUE!</v>
      </c>
      <c r="BC891" s="2">
        <f t="shared" si="142"/>
        <v>0</v>
      </c>
      <c r="BD891" s="2" t="e">
        <f t="shared" si="143"/>
        <v>#VALUE!</v>
      </c>
      <c r="BE891" s="4" t="e">
        <f t="shared" si="144"/>
        <v>#VALUE!</v>
      </c>
      <c r="BF891" s="56" t="e">
        <f t="shared" si="145"/>
        <v>#VALUE!</v>
      </c>
      <c r="BG891" s="56" t="e">
        <f>IF(BE891="否",0,AF891*(1-VLOOKUP(X891,折旧码!B:D,3,FALSE))/BC891)</f>
        <v>#VALUE!</v>
      </c>
      <c r="BH891" s="56" t="e">
        <f t="shared" si="146"/>
        <v>#VALUE!</v>
      </c>
      <c r="BI891" s="4" t="e">
        <f>IF(OR(BE891="否",BC891&lt;=BD891),ROUND(AF891-ABS(AG891)-ABS(AI891)-AF891*VLOOKUP(X891,折旧码!B:D,3,FALSE),2)=0,ROUND(AF891-ABS(AG891)-ABS(AI891)-AF891*VLOOKUP(X891,折旧码!B:D,3,FALSE),2)&lt;&gt;0)</f>
        <v>#VALUE!</v>
      </c>
      <c r="BJ891" s="4" t="e">
        <f>ROUND(AF891-ABS(AG891)-ABS(AI891)-AF891*VLOOKUP(X891,折旧码!B:D,3,FALSE),2)</f>
        <v>#N/A</v>
      </c>
    </row>
    <row r="892" spans="40:62" x14ac:dyDescent="0.35">
      <c r="AX892" s="5" t="b">
        <f t="shared" si="139"/>
        <v>0</v>
      </c>
      <c r="AY892" s="59" t="e">
        <f>IF(((2015-LEFT(AD892,4))*12+12-MID(AD892,5,2)+1)/(Z892*12+AB892)&gt;1,AF892*(1-VLOOKUP(X892,折旧码!B:D,3,FALSE)),AF892*(1-VLOOKUP(X892,折旧码!B:D,3,FALSE))*((2015-LEFT(AD892,4))*12+12-MID(AD892,5,2)+1)/(Z892*12+AB892))</f>
        <v>#VALUE!</v>
      </c>
      <c r="AZ892" s="60" t="e">
        <f t="shared" si="140"/>
        <v>#VALUE!</v>
      </c>
      <c r="BA892" s="5" t="e">
        <f>IF(((2015-LEFT(AD892,4))*12+12-MID(AD892,5,2)+1)/(Z892*12+AB892)&gt;1,0, AF892*(1-VLOOKUP(X892,折旧码!B:D,3,FALSE))*(12/(Z892*12+AB892)))</f>
        <v>#VALUE!</v>
      </c>
      <c r="BB892" s="2" t="e">
        <f t="shared" si="141"/>
        <v>#VALUE!</v>
      </c>
      <c r="BC892" s="2">
        <f t="shared" si="142"/>
        <v>0</v>
      </c>
      <c r="BD892" s="2" t="e">
        <f t="shared" si="143"/>
        <v>#VALUE!</v>
      </c>
      <c r="BE892" s="4" t="e">
        <f t="shared" si="144"/>
        <v>#VALUE!</v>
      </c>
      <c r="BF892" s="56" t="e">
        <f t="shared" si="145"/>
        <v>#VALUE!</v>
      </c>
      <c r="BG892" s="56" t="e">
        <f>IF(BE892="否",0,AF892*(1-VLOOKUP(X892,折旧码!B:D,3,FALSE))/BC892)</f>
        <v>#VALUE!</v>
      </c>
      <c r="BH892" s="56" t="e">
        <f t="shared" si="146"/>
        <v>#VALUE!</v>
      </c>
      <c r="BI892" s="4" t="e">
        <f>IF(OR(BE892="否",BC892&lt;=BD892),ROUND(AF892-ABS(AG892)-ABS(AI892)-AF892*VLOOKUP(X892,折旧码!B:D,3,FALSE),2)=0,ROUND(AF892-ABS(AG892)-ABS(AI892)-AF892*VLOOKUP(X892,折旧码!B:D,3,FALSE),2)&lt;&gt;0)</f>
        <v>#VALUE!</v>
      </c>
      <c r="BJ892" s="4" t="e">
        <f>ROUND(AF892-ABS(AG892)-ABS(AI892)-AF892*VLOOKUP(X892,折旧码!B:D,3,FALSE),2)</f>
        <v>#N/A</v>
      </c>
    </row>
    <row r="893" spans="40:62" x14ac:dyDescent="0.35">
      <c r="AN893" s="4" t="b">
        <f>COUNTIF(资产分类!B:B,以前年度!A893)=1</f>
        <v>0</v>
      </c>
      <c r="AO893" s="4" t="b">
        <f>COUNTIF(单位编码!C:C,H893)=1</f>
        <v>0</v>
      </c>
      <c r="AR893" s="4" t="b">
        <f>COUNTIF(成本中心!B:B,以前年度!M893)=1</f>
        <v>0</v>
      </c>
      <c r="AS893" s="4" t="b">
        <f>COUNTIF(成本中心!B:B,以前年度!N893)=1</f>
        <v>0</v>
      </c>
      <c r="AU893" s="4" t="b">
        <f>COUNTIF(资产增加、减少方式!B:C,以前年度!R893)=1</f>
        <v>0</v>
      </c>
      <c r="AX893" s="5" t="b">
        <f t="shared" si="139"/>
        <v>0</v>
      </c>
      <c r="AY893" s="59" t="e">
        <f>IF(((2015-LEFT(AD893,4))*12+12-MID(AD893,5,2)+1)/(Z893*12+AB893)&gt;1,AF893*(1-VLOOKUP(X893,折旧码!B:D,3,FALSE)),AF893*(1-VLOOKUP(X893,折旧码!B:D,3,FALSE))*((2015-LEFT(AD893,4))*12+12-MID(AD893,5,2)+1)/(Z893*12+AB893))</f>
        <v>#VALUE!</v>
      </c>
      <c r="AZ893" s="60" t="e">
        <f t="shared" si="140"/>
        <v>#VALUE!</v>
      </c>
      <c r="BA893" s="5" t="e">
        <f>IF(((2015-LEFT(AD893,4))*12+12-MID(AD893,5,2)+1)/(Z893*12+AB893)&gt;1,0, AF893*(1-VLOOKUP(X893,折旧码!B:D,3,FALSE))*(12/(Z893*12+AB893)))</f>
        <v>#VALUE!</v>
      </c>
      <c r="BB893" s="2" t="e">
        <f t="shared" si="141"/>
        <v>#VALUE!</v>
      </c>
      <c r="BC893" s="2">
        <f t="shared" si="142"/>
        <v>0</v>
      </c>
      <c r="BD893" s="2" t="e">
        <f t="shared" si="143"/>
        <v>#VALUE!</v>
      </c>
      <c r="BE893" s="4" t="e">
        <f t="shared" si="144"/>
        <v>#VALUE!</v>
      </c>
      <c r="BF893" s="56" t="e">
        <f t="shared" si="145"/>
        <v>#VALUE!</v>
      </c>
      <c r="BG893" s="56" t="e">
        <f>IF(BE893="否",0,AF893*(1-VLOOKUP(X893,折旧码!B:D,3,FALSE))/BC893)</f>
        <v>#VALUE!</v>
      </c>
      <c r="BH893" s="56" t="e">
        <f t="shared" si="146"/>
        <v>#VALUE!</v>
      </c>
      <c r="BI893" s="4" t="e">
        <f>IF(OR(BE893="否",BC893&lt;=BD893),ROUND(AF893-ABS(AG893)-ABS(AI893)-AF893*VLOOKUP(X893,折旧码!B:D,3,FALSE),2)=0,ROUND(AF893-ABS(AG893)-ABS(AI893)-AF893*VLOOKUP(X893,折旧码!B:D,3,FALSE),2)&lt;&gt;0)</f>
        <v>#VALUE!</v>
      </c>
      <c r="BJ893" s="4" t="e">
        <f>ROUND(AF893-ABS(AG893)-ABS(AI893)-AF893*VLOOKUP(X893,折旧码!B:D,3,FALSE),2)</f>
        <v>#N/A</v>
      </c>
    </row>
    <row r="894" spans="40:62" x14ac:dyDescent="0.35">
      <c r="AN894" s="4" t="b">
        <f>COUNTIF(资产分类!B:B,以前年度!A894)=1</f>
        <v>0</v>
      </c>
      <c r="AO894" s="4" t="b">
        <f>COUNTIF(单位编码!C:C,H894)=1</f>
        <v>0</v>
      </c>
      <c r="AR894" s="4" t="b">
        <f>COUNTIF(成本中心!B:B,以前年度!M894)=1</f>
        <v>0</v>
      </c>
      <c r="AS894" s="4" t="b">
        <f>COUNTIF(成本中心!B:B,以前年度!N894)=1</f>
        <v>0</v>
      </c>
      <c r="AU894" s="4" t="b">
        <f>COUNTIF(资产增加、减少方式!B:C,以前年度!R894)=1</f>
        <v>0</v>
      </c>
      <c r="AX894" s="5" t="b">
        <f t="shared" si="139"/>
        <v>0</v>
      </c>
      <c r="AY894" s="59" t="e">
        <f>IF(((2015-LEFT(AD894,4))*12+12-MID(AD894,5,2)+1)/(Z894*12+AB894)&gt;1,AF894*(1-VLOOKUP(X894,折旧码!B:D,3,FALSE)),AF894*(1-VLOOKUP(X894,折旧码!B:D,3,FALSE))*((2015-LEFT(AD894,4))*12+12-MID(AD894,5,2)+1)/(Z894*12+AB894))</f>
        <v>#VALUE!</v>
      </c>
      <c r="AZ894" s="60" t="e">
        <f t="shared" si="140"/>
        <v>#VALUE!</v>
      </c>
      <c r="BA894" s="5" t="e">
        <f>IF(((2015-LEFT(AD894,4))*12+12-MID(AD894,5,2)+1)/(Z894*12+AB894)&gt;1,0, AF894*(1-VLOOKUP(X894,折旧码!B:D,3,FALSE))*(12/(Z894*12+AB894)))</f>
        <v>#VALUE!</v>
      </c>
      <c r="BB894" s="2" t="e">
        <f t="shared" si="141"/>
        <v>#VALUE!</v>
      </c>
      <c r="BC894" s="2">
        <f t="shared" si="142"/>
        <v>0</v>
      </c>
      <c r="BD894" s="2" t="e">
        <f t="shared" si="143"/>
        <v>#VALUE!</v>
      </c>
      <c r="BE894" s="4" t="e">
        <f t="shared" si="144"/>
        <v>#VALUE!</v>
      </c>
      <c r="BF894" s="56" t="e">
        <f t="shared" si="145"/>
        <v>#VALUE!</v>
      </c>
      <c r="BG894" s="56" t="e">
        <f>IF(BE894="否",0,AF894*(1-VLOOKUP(X894,折旧码!B:D,3,FALSE))/BC894)</f>
        <v>#VALUE!</v>
      </c>
      <c r="BH894" s="56" t="e">
        <f t="shared" si="146"/>
        <v>#VALUE!</v>
      </c>
      <c r="BI894" s="4" t="e">
        <f>IF(OR(BE894="否",BC894&lt;=BD894),ROUND(AF894-ABS(AG894)-ABS(AI894)-AF894*VLOOKUP(X894,折旧码!B:D,3,FALSE),2)=0,ROUND(AF894-ABS(AG894)-ABS(AI894)-AF894*VLOOKUP(X894,折旧码!B:D,3,FALSE),2)&lt;&gt;0)</f>
        <v>#VALUE!</v>
      </c>
      <c r="BJ894" s="4" t="e">
        <f>ROUND(AF894-ABS(AG894)-ABS(AI894)-AF894*VLOOKUP(X894,折旧码!B:D,3,FALSE),2)</f>
        <v>#N/A</v>
      </c>
    </row>
    <row r="895" spans="40:62" x14ac:dyDescent="0.35">
      <c r="AX895" s="5" t="b">
        <f t="shared" si="139"/>
        <v>0</v>
      </c>
      <c r="AY895" s="59" t="e">
        <f>IF(((2015-LEFT(AD895,4))*12+12-MID(AD895,5,2)+1)/(Z895*12+AB895)&gt;1,AF895*(1-VLOOKUP(X895,折旧码!B:D,3,FALSE)),AF895*(1-VLOOKUP(X895,折旧码!B:D,3,FALSE))*((2015-LEFT(AD895,4))*12+12-MID(AD895,5,2)+1)/(Z895*12+AB895))</f>
        <v>#VALUE!</v>
      </c>
      <c r="AZ895" s="60" t="e">
        <f t="shared" si="140"/>
        <v>#VALUE!</v>
      </c>
      <c r="BA895" s="5" t="e">
        <f>IF(((2015-LEFT(AD895,4))*12+12-MID(AD895,5,2)+1)/(Z895*12+AB895)&gt;1,0, AF895*(1-VLOOKUP(X895,折旧码!B:D,3,FALSE))*(12/(Z895*12+AB895)))</f>
        <v>#VALUE!</v>
      </c>
      <c r="BB895" s="2" t="e">
        <f t="shared" si="141"/>
        <v>#VALUE!</v>
      </c>
      <c r="BC895" s="2">
        <f t="shared" si="142"/>
        <v>0</v>
      </c>
      <c r="BD895" s="2" t="e">
        <f t="shared" si="143"/>
        <v>#VALUE!</v>
      </c>
      <c r="BE895" s="4" t="e">
        <f t="shared" si="144"/>
        <v>#VALUE!</v>
      </c>
      <c r="BF895" s="56" t="e">
        <f t="shared" si="145"/>
        <v>#VALUE!</v>
      </c>
      <c r="BG895" s="56" t="e">
        <f>IF(BE895="否",0,AF895*(1-VLOOKUP(X895,折旧码!B:D,3,FALSE))/BC895)</f>
        <v>#VALUE!</v>
      </c>
      <c r="BH895" s="56" t="e">
        <f t="shared" si="146"/>
        <v>#VALUE!</v>
      </c>
      <c r="BI895" s="4" t="e">
        <f>IF(OR(BE895="否",BC895&lt;=BD895),ROUND(AF895-ABS(AG895)-ABS(AI895)-AF895*VLOOKUP(X895,折旧码!B:D,3,FALSE),2)=0,ROUND(AF895-ABS(AG895)-ABS(AI895)-AF895*VLOOKUP(X895,折旧码!B:D,3,FALSE),2)&lt;&gt;0)</f>
        <v>#VALUE!</v>
      </c>
      <c r="BJ895" s="4" t="e">
        <f>ROUND(AF895-ABS(AG895)-ABS(AI895)-AF895*VLOOKUP(X895,折旧码!B:D,3,FALSE),2)</f>
        <v>#N/A</v>
      </c>
    </row>
    <row r="896" spans="40:62" x14ac:dyDescent="0.35">
      <c r="AX896" s="5" t="b">
        <f t="shared" si="139"/>
        <v>0</v>
      </c>
      <c r="AY896" s="59" t="e">
        <f>IF(((2015-LEFT(AD896,4))*12+12-MID(AD896,5,2)+1)/(Z896*12+AB896)&gt;1,AF896*(1-VLOOKUP(X896,折旧码!B:D,3,FALSE)),AF896*(1-VLOOKUP(X896,折旧码!B:D,3,FALSE))*((2015-LEFT(AD896,4))*12+12-MID(AD896,5,2)+1)/(Z896*12+AB896))</f>
        <v>#VALUE!</v>
      </c>
      <c r="AZ896" s="60" t="e">
        <f t="shared" si="140"/>
        <v>#VALUE!</v>
      </c>
      <c r="BA896" s="5" t="e">
        <f>IF(((2015-LEFT(AD896,4))*12+12-MID(AD896,5,2)+1)/(Z896*12+AB896)&gt;1,0, AF896*(1-VLOOKUP(X896,折旧码!B:D,3,FALSE))*(12/(Z896*12+AB896)))</f>
        <v>#VALUE!</v>
      </c>
      <c r="BB896" s="2" t="e">
        <f t="shared" si="141"/>
        <v>#VALUE!</v>
      </c>
      <c r="BC896" s="2">
        <f t="shared" si="142"/>
        <v>0</v>
      </c>
      <c r="BD896" s="2" t="e">
        <f t="shared" si="143"/>
        <v>#VALUE!</v>
      </c>
      <c r="BE896" s="4" t="e">
        <f t="shared" si="144"/>
        <v>#VALUE!</v>
      </c>
      <c r="BF896" s="56" t="e">
        <f t="shared" si="145"/>
        <v>#VALUE!</v>
      </c>
      <c r="BG896" s="56" t="e">
        <f>IF(BE896="否",0,AF896*(1-VLOOKUP(X896,折旧码!B:D,3,FALSE))/BC896)</f>
        <v>#VALUE!</v>
      </c>
      <c r="BH896" s="56" t="e">
        <f t="shared" si="146"/>
        <v>#VALUE!</v>
      </c>
      <c r="BI896" s="4" t="e">
        <f>IF(OR(BE896="否",BC896&lt;=BD896),ROUND(AF896-ABS(AG896)-ABS(AI896)-AF896*VLOOKUP(X896,折旧码!B:D,3,FALSE),2)=0,ROUND(AF896-ABS(AG896)-ABS(AI896)-AF896*VLOOKUP(X896,折旧码!B:D,3,FALSE),2)&lt;&gt;0)</f>
        <v>#VALUE!</v>
      </c>
      <c r="BJ896" s="4" t="e">
        <f>ROUND(AF896-ABS(AG896)-ABS(AI896)-AF896*VLOOKUP(X896,折旧码!B:D,3,FALSE),2)</f>
        <v>#N/A</v>
      </c>
    </row>
    <row r="897" spans="40:62" x14ac:dyDescent="0.35">
      <c r="AX897" s="5" t="b">
        <f t="shared" si="139"/>
        <v>0</v>
      </c>
      <c r="AY897" s="59" t="e">
        <f>IF(((2015-LEFT(AD897,4))*12+12-MID(AD897,5,2)+1)/(Z897*12+AB897)&gt;1,AF897*(1-VLOOKUP(X897,折旧码!B:D,3,FALSE)),AF897*(1-VLOOKUP(X897,折旧码!B:D,3,FALSE))*((2015-LEFT(AD897,4))*12+12-MID(AD897,5,2)+1)/(Z897*12+AB897))</f>
        <v>#VALUE!</v>
      </c>
      <c r="AZ897" s="60" t="e">
        <f t="shared" si="140"/>
        <v>#VALUE!</v>
      </c>
      <c r="BA897" s="5" t="e">
        <f>IF(((2015-LEFT(AD897,4))*12+12-MID(AD897,5,2)+1)/(Z897*12+AB897)&gt;1,0, AF897*(1-VLOOKUP(X897,折旧码!B:D,3,FALSE))*(12/(Z897*12+AB897)))</f>
        <v>#VALUE!</v>
      </c>
      <c r="BB897" s="2" t="e">
        <f t="shared" si="141"/>
        <v>#VALUE!</v>
      </c>
      <c r="BC897" s="2">
        <f t="shared" si="142"/>
        <v>0</v>
      </c>
      <c r="BD897" s="2" t="e">
        <f t="shared" si="143"/>
        <v>#VALUE!</v>
      </c>
      <c r="BE897" s="4" t="e">
        <f t="shared" si="144"/>
        <v>#VALUE!</v>
      </c>
      <c r="BF897" s="56" t="e">
        <f t="shared" si="145"/>
        <v>#VALUE!</v>
      </c>
      <c r="BG897" s="56" t="e">
        <f>IF(BE897="否",0,AF897*(1-VLOOKUP(X897,折旧码!B:D,3,FALSE))/BC897)</f>
        <v>#VALUE!</v>
      </c>
      <c r="BH897" s="56" t="e">
        <f t="shared" si="146"/>
        <v>#VALUE!</v>
      </c>
      <c r="BI897" s="4" t="e">
        <f>IF(OR(BE897="否",BC897&lt;=BD897),ROUND(AF897-ABS(AG897)-ABS(AI897)-AF897*VLOOKUP(X897,折旧码!B:D,3,FALSE),2)=0,ROUND(AF897-ABS(AG897)-ABS(AI897)-AF897*VLOOKUP(X897,折旧码!B:D,3,FALSE),2)&lt;&gt;0)</f>
        <v>#VALUE!</v>
      </c>
      <c r="BJ897" s="4" t="e">
        <f>ROUND(AF897-ABS(AG897)-ABS(AI897)-AF897*VLOOKUP(X897,折旧码!B:D,3,FALSE),2)</f>
        <v>#N/A</v>
      </c>
    </row>
    <row r="898" spans="40:62" x14ac:dyDescent="0.35">
      <c r="AX898" s="5" t="b">
        <f t="shared" si="139"/>
        <v>0</v>
      </c>
      <c r="AY898" s="59" t="e">
        <f>IF(((2015-LEFT(AD898,4))*12+12-MID(AD898,5,2)+1)/(Z898*12+AB898)&gt;1,AF898*(1-VLOOKUP(X898,折旧码!B:D,3,FALSE)),AF898*(1-VLOOKUP(X898,折旧码!B:D,3,FALSE))*((2015-LEFT(AD898,4))*12+12-MID(AD898,5,2)+1)/(Z898*12+AB898))</f>
        <v>#VALUE!</v>
      </c>
      <c r="AZ898" s="60" t="e">
        <f t="shared" si="140"/>
        <v>#VALUE!</v>
      </c>
      <c r="BA898" s="5" t="e">
        <f>IF(((2015-LEFT(AD898,4))*12+12-MID(AD898,5,2)+1)/(Z898*12+AB898)&gt;1,0, AF898*(1-VLOOKUP(X898,折旧码!B:D,3,FALSE))*(12/(Z898*12+AB898)))</f>
        <v>#VALUE!</v>
      </c>
      <c r="BB898" s="2" t="e">
        <f t="shared" si="141"/>
        <v>#VALUE!</v>
      </c>
      <c r="BC898" s="2">
        <f t="shared" si="142"/>
        <v>0</v>
      </c>
      <c r="BD898" s="2" t="e">
        <f t="shared" si="143"/>
        <v>#VALUE!</v>
      </c>
      <c r="BE898" s="4" t="e">
        <f t="shared" si="144"/>
        <v>#VALUE!</v>
      </c>
      <c r="BF898" s="56" t="e">
        <f t="shared" si="145"/>
        <v>#VALUE!</v>
      </c>
      <c r="BG898" s="56" t="e">
        <f>IF(BE898="否",0,AF898*(1-VLOOKUP(X898,折旧码!B:D,3,FALSE))/BC898)</f>
        <v>#VALUE!</v>
      </c>
      <c r="BH898" s="56" t="e">
        <f t="shared" si="146"/>
        <v>#VALUE!</v>
      </c>
      <c r="BI898" s="4" t="e">
        <f>IF(OR(BE898="否",BC898&lt;=BD898),ROUND(AF898-ABS(AG898)-ABS(AI898)-AF898*VLOOKUP(X898,折旧码!B:D,3,FALSE),2)=0,ROUND(AF898-ABS(AG898)-ABS(AI898)-AF898*VLOOKUP(X898,折旧码!B:D,3,FALSE),2)&lt;&gt;0)</f>
        <v>#VALUE!</v>
      </c>
      <c r="BJ898" s="4" t="e">
        <f>ROUND(AF898-ABS(AG898)-ABS(AI898)-AF898*VLOOKUP(X898,折旧码!B:D,3,FALSE),2)</f>
        <v>#N/A</v>
      </c>
    </row>
    <row r="899" spans="40:62" x14ac:dyDescent="0.35">
      <c r="AX899" s="5" t="b">
        <f t="shared" si="139"/>
        <v>0</v>
      </c>
      <c r="AY899" s="59" t="e">
        <f>IF(((2015-LEFT(AD899,4))*12+12-MID(AD899,5,2)+1)/(Z899*12+AB899)&gt;1,AF899*(1-VLOOKUP(X899,折旧码!B:D,3,FALSE)),AF899*(1-VLOOKUP(X899,折旧码!B:D,3,FALSE))*((2015-LEFT(AD899,4))*12+12-MID(AD899,5,2)+1)/(Z899*12+AB899))</f>
        <v>#VALUE!</v>
      </c>
      <c r="AZ899" s="60" t="e">
        <f t="shared" si="140"/>
        <v>#VALUE!</v>
      </c>
      <c r="BA899" s="5" t="e">
        <f>IF(((2015-LEFT(AD899,4))*12+12-MID(AD899,5,2)+1)/(Z899*12+AB899)&gt;1,0, AF899*(1-VLOOKUP(X899,折旧码!B:D,3,FALSE))*(12/(Z899*12+AB899)))</f>
        <v>#VALUE!</v>
      </c>
      <c r="BB899" s="2" t="e">
        <f t="shared" si="141"/>
        <v>#VALUE!</v>
      </c>
      <c r="BC899" s="2">
        <f t="shared" si="142"/>
        <v>0</v>
      </c>
      <c r="BD899" s="2" t="e">
        <f t="shared" si="143"/>
        <v>#VALUE!</v>
      </c>
      <c r="BE899" s="4" t="e">
        <f t="shared" si="144"/>
        <v>#VALUE!</v>
      </c>
      <c r="BF899" s="56" t="e">
        <f t="shared" si="145"/>
        <v>#VALUE!</v>
      </c>
      <c r="BG899" s="56" t="e">
        <f>IF(BE899="否",0,AF899*(1-VLOOKUP(X899,折旧码!B:D,3,FALSE))/BC899)</f>
        <v>#VALUE!</v>
      </c>
      <c r="BH899" s="56" t="e">
        <f t="shared" si="146"/>
        <v>#VALUE!</v>
      </c>
      <c r="BI899" s="4" t="e">
        <f>IF(OR(BE899="否",BC899&lt;=BD899),ROUND(AF899-ABS(AG899)-ABS(AI899)-AF899*VLOOKUP(X899,折旧码!B:D,3,FALSE),2)=0,ROUND(AF899-ABS(AG899)-ABS(AI899)-AF899*VLOOKUP(X899,折旧码!B:D,3,FALSE),2)&lt;&gt;0)</f>
        <v>#VALUE!</v>
      </c>
      <c r="BJ899" s="4" t="e">
        <f>ROUND(AF899-ABS(AG899)-ABS(AI899)-AF899*VLOOKUP(X899,折旧码!B:D,3,FALSE),2)</f>
        <v>#N/A</v>
      </c>
    </row>
    <row r="900" spans="40:62" x14ac:dyDescent="0.35">
      <c r="AX900" s="5" t="b">
        <f t="shared" ref="AX900:AX963" si="147">AND(AND(LEN(I900)=8,IFERROR(FIND("/",I900),0)=0),AND(LEN(J900)=8,IFERROR(FIND("/",J900),0)=0),AND(LEN(K900)=8,IFERROR(FIND("/",K900),0)=0),AND(LEN(AD900)=8,IFERROR(FIND("/",AD900),0)=0),AND(LEN(AE900)=8,IFERROR(FIND("/",AE900),0)=0))</f>
        <v>0</v>
      </c>
      <c r="AY900" s="59" t="e">
        <f>IF(((2015-LEFT(AD900,4))*12+12-MID(AD900,5,2)+1)/(Z900*12+AB900)&gt;1,AF900*(1-VLOOKUP(X900,折旧码!B:D,3,FALSE)),AF900*(1-VLOOKUP(X900,折旧码!B:D,3,FALSE))*((2015-LEFT(AD900,4))*12+12-MID(AD900,5,2)+1)/(Z900*12+AB900))</f>
        <v>#VALUE!</v>
      </c>
      <c r="AZ900" s="60" t="e">
        <f t="shared" ref="AZ900:AZ963" si="148">AY900+AK900</f>
        <v>#VALUE!</v>
      </c>
      <c r="BA900" s="5" t="e">
        <f>IF(((2015-LEFT(AD900,4))*12+12-MID(AD900,5,2)+1)/(Z900*12+AB900)&gt;1,0, AF900*(1-VLOOKUP(X900,折旧码!B:D,3,FALSE))*(12/(Z900*12+AB900)))</f>
        <v>#VALUE!</v>
      </c>
      <c r="BB900" s="2" t="e">
        <f t="shared" ref="BB900:BB963" si="149">BA900+AM900</f>
        <v>#VALUE!</v>
      </c>
      <c r="BC900" s="2">
        <f t="shared" ref="BC900:BC963" si="150">Z900*12+AB900</f>
        <v>0</v>
      </c>
      <c r="BD900" s="2" t="e">
        <f t="shared" ref="BD900:BD963" si="151">(2015-LEFT(AD900,4))*12+(12-MID(AD900,5,2))+1+11</f>
        <v>#VALUE!</v>
      </c>
      <c r="BE900" s="4" t="e">
        <f t="shared" ref="BE900:BE963" si="152">IF(BD900-BC900&gt;12,"否","是")</f>
        <v>#VALUE!</v>
      </c>
      <c r="BF900" s="56" t="e">
        <f t="shared" ref="BF900:BF963" si="153">ABS(IF(BE900="否",0,IF(BC900&gt;=BD900,AI900/11,AI900/(BC900-BD900+11))))</f>
        <v>#VALUE!</v>
      </c>
      <c r="BG900" s="56" t="e">
        <f>IF(BE900="否",0,AF900*(1-VLOOKUP(X900,折旧码!B:D,3,FALSE))/BC900)</f>
        <v>#VALUE!</v>
      </c>
      <c r="BH900" s="56" t="e">
        <f t="shared" ref="BH900:BH963" si="154">BG900-BF900</f>
        <v>#VALUE!</v>
      </c>
      <c r="BI900" s="4" t="e">
        <f>IF(OR(BE900="否",BC900&lt;=BD900),ROUND(AF900-ABS(AG900)-ABS(AI900)-AF900*VLOOKUP(X900,折旧码!B:D,3,FALSE),2)=0,ROUND(AF900-ABS(AG900)-ABS(AI900)-AF900*VLOOKUP(X900,折旧码!B:D,3,FALSE),2)&lt;&gt;0)</f>
        <v>#VALUE!</v>
      </c>
      <c r="BJ900" s="4" t="e">
        <f>ROUND(AF900-ABS(AG900)-ABS(AI900)-AF900*VLOOKUP(X900,折旧码!B:D,3,FALSE),2)</f>
        <v>#N/A</v>
      </c>
    </row>
    <row r="901" spans="40:62" x14ac:dyDescent="0.35">
      <c r="AX901" s="5" t="b">
        <f t="shared" si="147"/>
        <v>0</v>
      </c>
      <c r="AY901" s="59" t="e">
        <f>IF(((2015-LEFT(AD901,4))*12+12-MID(AD901,5,2)+1)/(Z901*12+AB901)&gt;1,AF901*(1-VLOOKUP(X901,折旧码!B:D,3,FALSE)),AF901*(1-VLOOKUP(X901,折旧码!B:D,3,FALSE))*((2015-LEFT(AD901,4))*12+12-MID(AD901,5,2)+1)/(Z901*12+AB901))</f>
        <v>#VALUE!</v>
      </c>
      <c r="AZ901" s="60" t="e">
        <f t="shared" si="148"/>
        <v>#VALUE!</v>
      </c>
      <c r="BA901" s="5" t="e">
        <f>IF(((2015-LEFT(AD901,4))*12+12-MID(AD901,5,2)+1)/(Z901*12+AB901)&gt;1,0, AF901*(1-VLOOKUP(X901,折旧码!B:D,3,FALSE))*(12/(Z901*12+AB901)))</f>
        <v>#VALUE!</v>
      </c>
      <c r="BB901" s="2" t="e">
        <f t="shared" si="149"/>
        <v>#VALUE!</v>
      </c>
      <c r="BC901" s="2">
        <f t="shared" si="150"/>
        <v>0</v>
      </c>
      <c r="BD901" s="2" t="e">
        <f t="shared" si="151"/>
        <v>#VALUE!</v>
      </c>
      <c r="BE901" s="4" t="e">
        <f t="shared" si="152"/>
        <v>#VALUE!</v>
      </c>
      <c r="BF901" s="56" t="e">
        <f t="shared" si="153"/>
        <v>#VALUE!</v>
      </c>
      <c r="BG901" s="56" t="e">
        <f>IF(BE901="否",0,AF901*(1-VLOOKUP(X901,折旧码!B:D,3,FALSE))/BC901)</f>
        <v>#VALUE!</v>
      </c>
      <c r="BH901" s="56" t="e">
        <f t="shared" si="154"/>
        <v>#VALUE!</v>
      </c>
      <c r="BI901" s="4" t="e">
        <f>IF(OR(BE901="否",BC901&lt;=BD901),ROUND(AF901-ABS(AG901)-ABS(AI901)-AF901*VLOOKUP(X901,折旧码!B:D,3,FALSE),2)=0,ROUND(AF901-ABS(AG901)-ABS(AI901)-AF901*VLOOKUP(X901,折旧码!B:D,3,FALSE),2)&lt;&gt;0)</f>
        <v>#VALUE!</v>
      </c>
      <c r="BJ901" s="4" t="e">
        <f>ROUND(AF901-ABS(AG901)-ABS(AI901)-AF901*VLOOKUP(X901,折旧码!B:D,3,FALSE),2)</f>
        <v>#N/A</v>
      </c>
    </row>
    <row r="902" spans="40:62" x14ac:dyDescent="0.35">
      <c r="AX902" s="5" t="b">
        <f t="shared" si="147"/>
        <v>0</v>
      </c>
      <c r="AY902" s="59" t="e">
        <f>IF(((2015-LEFT(AD902,4))*12+12-MID(AD902,5,2)+1)/(Z902*12+AB902)&gt;1,AF902*(1-VLOOKUP(X902,折旧码!B:D,3,FALSE)),AF902*(1-VLOOKUP(X902,折旧码!B:D,3,FALSE))*((2015-LEFT(AD902,4))*12+12-MID(AD902,5,2)+1)/(Z902*12+AB902))</f>
        <v>#VALUE!</v>
      </c>
      <c r="AZ902" s="60" t="e">
        <f t="shared" si="148"/>
        <v>#VALUE!</v>
      </c>
      <c r="BA902" s="5" t="e">
        <f>IF(((2015-LEFT(AD902,4))*12+12-MID(AD902,5,2)+1)/(Z902*12+AB902)&gt;1,0, AF902*(1-VLOOKUP(X902,折旧码!B:D,3,FALSE))*(12/(Z902*12+AB902)))</f>
        <v>#VALUE!</v>
      </c>
      <c r="BB902" s="2" t="e">
        <f t="shared" si="149"/>
        <v>#VALUE!</v>
      </c>
      <c r="BC902" s="2">
        <f t="shared" si="150"/>
        <v>0</v>
      </c>
      <c r="BD902" s="2" t="e">
        <f t="shared" si="151"/>
        <v>#VALUE!</v>
      </c>
      <c r="BE902" s="4" t="e">
        <f t="shared" si="152"/>
        <v>#VALUE!</v>
      </c>
      <c r="BF902" s="56" t="e">
        <f t="shared" si="153"/>
        <v>#VALUE!</v>
      </c>
      <c r="BG902" s="56" t="e">
        <f>IF(BE902="否",0,AF902*(1-VLOOKUP(X902,折旧码!B:D,3,FALSE))/BC902)</f>
        <v>#VALUE!</v>
      </c>
      <c r="BH902" s="56" t="e">
        <f t="shared" si="154"/>
        <v>#VALUE!</v>
      </c>
      <c r="BI902" s="4" t="e">
        <f>IF(OR(BE902="否",BC902&lt;=BD902),ROUND(AF902-ABS(AG902)-ABS(AI902)-AF902*VLOOKUP(X902,折旧码!B:D,3,FALSE),2)=0,ROUND(AF902-ABS(AG902)-ABS(AI902)-AF902*VLOOKUP(X902,折旧码!B:D,3,FALSE),2)&lt;&gt;0)</f>
        <v>#VALUE!</v>
      </c>
      <c r="BJ902" s="4" t="e">
        <f>ROUND(AF902-ABS(AG902)-ABS(AI902)-AF902*VLOOKUP(X902,折旧码!B:D,3,FALSE),2)</f>
        <v>#N/A</v>
      </c>
    </row>
    <row r="903" spans="40:62" x14ac:dyDescent="0.35">
      <c r="AN903" s="4" t="b">
        <f>COUNTIF(资产分类!B:B,以前年度!A903)=1</f>
        <v>0</v>
      </c>
      <c r="AO903" s="4" t="b">
        <f>COUNTIF(单位编码!C:C,H903)=1</f>
        <v>0</v>
      </c>
      <c r="AR903" s="4" t="b">
        <f>COUNTIF(成本中心!B:B,以前年度!M903)=1</f>
        <v>0</v>
      </c>
      <c r="AS903" s="4" t="b">
        <f>COUNTIF(成本中心!B:B,以前年度!N903)=1</f>
        <v>0</v>
      </c>
      <c r="AU903" s="4" t="b">
        <f>COUNTIF(资产增加、减少方式!B:C,以前年度!R903)=1</f>
        <v>0</v>
      </c>
      <c r="AX903" s="5" t="b">
        <f t="shared" si="147"/>
        <v>0</v>
      </c>
      <c r="AY903" s="59" t="e">
        <f>IF(((2015-LEFT(AD903,4))*12+12-MID(AD903,5,2)+1)/(Z903*12+AB903)&gt;1,AF903*(1-VLOOKUP(X903,折旧码!B:D,3,FALSE)),AF903*(1-VLOOKUP(X903,折旧码!B:D,3,FALSE))*((2015-LEFT(AD903,4))*12+12-MID(AD903,5,2)+1)/(Z903*12+AB903))</f>
        <v>#VALUE!</v>
      </c>
      <c r="AZ903" s="60" t="e">
        <f t="shared" si="148"/>
        <v>#VALUE!</v>
      </c>
      <c r="BA903" s="5" t="e">
        <f>IF(((2015-LEFT(AD903,4))*12+12-MID(AD903,5,2)+1)/(Z903*12+AB903)&gt;1,0, AF903*(1-VLOOKUP(X903,折旧码!B:D,3,FALSE))*(12/(Z903*12+AB903)))</f>
        <v>#VALUE!</v>
      </c>
      <c r="BB903" s="2" t="e">
        <f t="shared" si="149"/>
        <v>#VALUE!</v>
      </c>
      <c r="BC903" s="2">
        <f t="shared" si="150"/>
        <v>0</v>
      </c>
      <c r="BD903" s="2" t="e">
        <f t="shared" si="151"/>
        <v>#VALUE!</v>
      </c>
      <c r="BE903" s="4" t="e">
        <f t="shared" si="152"/>
        <v>#VALUE!</v>
      </c>
      <c r="BF903" s="56" t="e">
        <f t="shared" si="153"/>
        <v>#VALUE!</v>
      </c>
      <c r="BG903" s="56" t="e">
        <f>IF(BE903="否",0,AF903*(1-VLOOKUP(X903,折旧码!B:D,3,FALSE))/BC903)</f>
        <v>#VALUE!</v>
      </c>
      <c r="BH903" s="56" t="e">
        <f t="shared" si="154"/>
        <v>#VALUE!</v>
      </c>
      <c r="BI903" s="4" t="e">
        <f>IF(OR(BE903="否",BC903&lt;=BD903),ROUND(AF903-ABS(AG903)-ABS(AI903)-AF903*VLOOKUP(X903,折旧码!B:D,3,FALSE),2)=0,ROUND(AF903-ABS(AG903)-ABS(AI903)-AF903*VLOOKUP(X903,折旧码!B:D,3,FALSE),2)&lt;&gt;0)</f>
        <v>#VALUE!</v>
      </c>
      <c r="BJ903" s="4" t="e">
        <f>ROUND(AF903-ABS(AG903)-ABS(AI903)-AF903*VLOOKUP(X903,折旧码!B:D,3,FALSE),2)</f>
        <v>#N/A</v>
      </c>
    </row>
    <row r="904" spans="40:62" x14ac:dyDescent="0.35">
      <c r="AX904" s="5" t="b">
        <f t="shared" si="147"/>
        <v>0</v>
      </c>
      <c r="AY904" s="59" t="e">
        <f>IF(((2015-LEFT(AD904,4))*12+12-MID(AD904,5,2)+1)/(Z904*12+AB904)&gt;1,AF904*(1-VLOOKUP(X904,折旧码!B:D,3,FALSE)),AF904*(1-VLOOKUP(X904,折旧码!B:D,3,FALSE))*((2015-LEFT(AD904,4))*12+12-MID(AD904,5,2)+1)/(Z904*12+AB904))</f>
        <v>#VALUE!</v>
      </c>
      <c r="AZ904" s="60" t="e">
        <f t="shared" si="148"/>
        <v>#VALUE!</v>
      </c>
      <c r="BA904" s="5" t="e">
        <f>IF(((2015-LEFT(AD904,4))*12+12-MID(AD904,5,2)+1)/(Z904*12+AB904)&gt;1,0, AF904*(1-VLOOKUP(X904,折旧码!B:D,3,FALSE))*(12/(Z904*12+AB904)))</f>
        <v>#VALUE!</v>
      </c>
      <c r="BB904" s="2" t="e">
        <f t="shared" si="149"/>
        <v>#VALUE!</v>
      </c>
      <c r="BC904" s="2">
        <f t="shared" si="150"/>
        <v>0</v>
      </c>
      <c r="BD904" s="2" t="e">
        <f t="shared" si="151"/>
        <v>#VALUE!</v>
      </c>
      <c r="BE904" s="4" t="e">
        <f t="shared" si="152"/>
        <v>#VALUE!</v>
      </c>
      <c r="BF904" s="56" t="e">
        <f t="shared" si="153"/>
        <v>#VALUE!</v>
      </c>
      <c r="BG904" s="56" t="e">
        <f>IF(BE904="否",0,AF904*(1-VLOOKUP(X904,折旧码!B:D,3,FALSE))/BC904)</f>
        <v>#VALUE!</v>
      </c>
      <c r="BH904" s="56" t="e">
        <f t="shared" si="154"/>
        <v>#VALUE!</v>
      </c>
      <c r="BI904" s="4" t="e">
        <f>IF(OR(BE904="否",BC904&lt;=BD904),ROUND(AF904-ABS(AG904)-ABS(AI904)-AF904*VLOOKUP(X904,折旧码!B:D,3,FALSE),2)=0,ROUND(AF904-ABS(AG904)-ABS(AI904)-AF904*VLOOKUP(X904,折旧码!B:D,3,FALSE),2)&lt;&gt;0)</f>
        <v>#VALUE!</v>
      </c>
      <c r="BJ904" s="4" t="e">
        <f>ROUND(AF904-ABS(AG904)-ABS(AI904)-AF904*VLOOKUP(X904,折旧码!B:D,3,FALSE),2)</f>
        <v>#N/A</v>
      </c>
    </row>
    <row r="905" spans="40:62" x14ac:dyDescent="0.35">
      <c r="AN905" s="4" t="b">
        <f>COUNTIF(资产分类!B:B,以前年度!A905)=1</f>
        <v>0</v>
      </c>
      <c r="AO905" s="4" t="b">
        <f>COUNTIF(单位编码!C:C,H905)=1</f>
        <v>0</v>
      </c>
      <c r="AR905" s="4" t="b">
        <f>COUNTIF(成本中心!B:B,以前年度!M905)=1</f>
        <v>0</v>
      </c>
      <c r="AS905" s="4" t="b">
        <f>COUNTIF(成本中心!B:B,以前年度!N905)=1</f>
        <v>0</v>
      </c>
      <c r="AU905" s="4" t="b">
        <f>COUNTIF(资产增加、减少方式!B:C,以前年度!R905)=1</f>
        <v>0</v>
      </c>
      <c r="AX905" s="5" t="b">
        <f t="shared" si="147"/>
        <v>0</v>
      </c>
      <c r="AY905" s="59" t="e">
        <f>IF(((2015-LEFT(AD905,4))*12+12-MID(AD905,5,2)+1)/(Z905*12+AB905)&gt;1,AF905*(1-VLOOKUP(X905,折旧码!B:D,3,FALSE)),AF905*(1-VLOOKUP(X905,折旧码!B:D,3,FALSE))*((2015-LEFT(AD905,4))*12+12-MID(AD905,5,2)+1)/(Z905*12+AB905))</f>
        <v>#VALUE!</v>
      </c>
      <c r="AZ905" s="60" t="e">
        <f t="shared" si="148"/>
        <v>#VALUE!</v>
      </c>
      <c r="BA905" s="5" t="e">
        <f>IF(((2015-LEFT(AD905,4))*12+12-MID(AD905,5,2)+1)/(Z905*12+AB905)&gt;1,0, AF905*(1-VLOOKUP(X905,折旧码!B:D,3,FALSE))*(12/(Z905*12+AB905)))</f>
        <v>#VALUE!</v>
      </c>
      <c r="BB905" s="2" t="e">
        <f t="shared" si="149"/>
        <v>#VALUE!</v>
      </c>
      <c r="BC905" s="2">
        <f t="shared" si="150"/>
        <v>0</v>
      </c>
      <c r="BD905" s="2" t="e">
        <f t="shared" si="151"/>
        <v>#VALUE!</v>
      </c>
      <c r="BE905" s="4" t="e">
        <f t="shared" si="152"/>
        <v>#VALUE!</v>
      </c>
      <c r="BF905" s="56" t="e">
        <f t="shared" si="153"/>
        <v>#VALUE!</v>
      </c>
      <c r="BG905" s="56" t="e">
        <f>IF(BE905="否",0,AF905*(1-VLOOKUP(X905,折旧码!B:D,3,FALSE))/BC905)</f>
        <v>#VALUE!</v>
      </c>
      <c r="BH905" s="56" t="e">
        <f t="shared" si="154"/>
        <v>#VALUE!</v>
      </c>
      <c r="BI905" s="4" t="e">
        <f>IF(OR(BE905="否",BC905&lt;=BD905),ROUND(AF905-ABS(AG905)-ABS(AI905)-AF905*VLOOKUP(X905,折旧码!B:D,3,FALSE),2)=0,ROUND(AF905-ABS(AG905)-ABS(AI905)-AF905*VLOOKUP(X905,折旧码!B:D,3,FALSE),2)&lt;&gt;0)</f>
        <v>#VALUE!</v>
      </c>
      <c r="BJ905" s="4" t="e">
        <f>ROUND(AF905-ABS(AG905)-ABS(AI905)-AF905*VLOOKUP(X905,折旧码!B:D,3,FALSE),2)</f>
        <v>#N/A</v>
      </c>
    </row>
    <row r="906" spans="40:62" x14ac:dyDescent="0.35">
      <c r="AX906" s="5" t="b">
        <f t="shared" si="147"/>
        <v>0</v>
      </c>
      <c r="AY906" s="59" t="e">
        <f>IF(((2015-LEFT(AD906,4))*12+12-MID(AD906,5,2)+1)/(Z906*12+AB906)&gt;1,AF906*(1-VLOOKUP(X906,折旧码!B:D,3,FALSE)),AF906*(1-VLOOKUP(X906,折旧码!B:D,3,FALSE))*((2015-LEFT(AD906,4))*12+12-MID(AD906,5,2)+1)/(Z906*12+AB906))</f>
        <v>#VALUE!</v>
      </c>
      <c r="AZ906" s="60" t="e">
        <f t="shared" si="148"/>
        <v>#VALUE!</v>
      </c>
      <c r="BA906" s="5" t="e">
        <f>IF(((2015-LEFT(AD906,4))*12+12-MID(AD906,5,2)+1)/(Z906*12+AB906)&gt;1,0, AF906*(1-VLOOKUP(X906,折旧码!B:D,3,FALSE))*(12/(Z906*12+AB906)))</f>
        <v>#VALUE!</v>
      </c>
      <c r="BB906" s="2" t="e">
        <f t="shared" si="149"/>
        <v>#VALUE!</v>
      </c>
      <c r="BC906" s="2">
        <f t="shared" si="150"/>
        <v>0</v>
      </c>
      <c r="BD906" s="2" t="e">
        <f t="shared" si="151"/>
        <v>#VALUE!</v>
      </c>
      <c r="BE906" s="4" t="e">
        <f t="shared" si="152"/>
        <v>#VALUE!</v>
      </c>
      <c r="BF906" s="56" t="e">
        <f t="shared" si="153"/>
        <v>#VALUE!</v>
      </c>
      <c r="BG906" s="56" t="e">
        <f>IF(BE906="否",0,AF906*(1-VLOOKUP(X906,折旧码!B:D,3,FALSE))/BC906)</f>
        <v>#VALUE!</v>
      </c>
      <c r="BH906" s="56" t="e">
        <f t="shared" si="154"/>
        <v>#VALUE!</v>
      </c>
      <c r="BI906" s="4" t="e">
        <f>IF(OR(BE906="否",BC906&lt;=BD906),ROUND(AF906-ABS(AG906)-ABS(AI906)-AF906*VLOOKUP(X906,折旧码!B:D,3,FALSE),2)=0,ROUND(AF906-ABS(AG906)-ABS(AI906)-AF906*VLOOKUP(X906,折旧码!B:D,3,FALSE),2)&lt;&gt;0)</f>
        <v>#VALUE!</v>
      </c>
      <c r="BJ906" s="4" t="e">
        <f>ROUND(AF906-ABS(AG906)-ABS(AI906)-AF906*VLOOKUP(X906,折旧码!B:D,3,FALSE),2)</f>
        <v>#N/A</v>
      </c>
    </row>
    <row r="907" spans="40:62" x14ac:dyDescent="0.35">
      <c r="AX907" s="5" t="b">
        <f t="shared" si="147"/>
        <v>0</v>
      </c>
      <c r="AY907" s="59" t="e">
        <f>IF(((2015-LEFT(AD907,4))*12+12-MID(AD907,5,2)+1)/(Z907*12+AB907)&gt;1,AF907*(1-VLOOKUP(X907,折旧码!B:D,3,FALSE)),AF907*(1-VLOOKUP(X907,折旧码!B:D,3,FALSE))*((2015-LEFT(AD907,4))*12+12-MID(AD907,5,2)+1)/(Z907*12+AB907))</f>
        <v>#VALUE!</v>
      </c>
      <c r="AZ907" s="60" t="e">
        <f t="shared" si="148"/>
        <v>#VALUE!</v>
      </c>
      <c r="BA907" s="5" t="e">
        <f>IF(((2015-LEFT(AD907,4))*12+12-MID(AD907,5,2)+1)/(Z907*12+AB907)&gt;1,0, AF907*(1-VLOOKUP(X907,折旧码!B:D,3,FALSE))*(12/(Z907*12+AB907)))</f>
        <v>#VALUE!</v>
      </c>
      <c r="BB907" s="2" t="e">
        <f t="shared" si="149"/>
        <v>#VALUE!</v>
      </c>
      <c r="BC907" s="2">
        <f t="shared" si="150"/>
        <v>0</v>
      </c>
      <c r="BD907" s="2" t="e">
        <f t="shared" si="151"/>
        <v>#VALUE!</v>
      </c>
      <c r="BE907" s="4" t="e">
        <f t="shared" si="152"/>
        <v>#VALUE!</v>
      </c>
      <c r="BF907" s="56" t="e">
        <f t="shared" si="153"/>
        <v>#VALUE!</v>
      </c>
      <c r="BG907" s="56" t="e">
        <f>IF(BE907="否",0,AF907*(1-VLOOKUP(X907,折旧码!B:D,3,FALSE))/BC907)</f>
        <v>#VALUE!</v>
      </c>
      <c r="BH907" s="56" t="e">
        <f t="shared" si="154"/>
        <v>#VALUE!</v>
      </c>
      <c r="BI907" s="4" t="e">
        <f>IF(OR(BE907="否",BC907&lt;=BD907),ROUND(AF907-ABS(AG907)-ABS(AI907)-AF907*VLOOKUP(X907,折旧码!B:D,3,FALSE),2)=0,ROUND(AF907-ABS(AG907)-ABS(AI907)-AF907*VLOOKUP(X907,折旧码!B:D,3,FALSE),2)&lt;&gt;0)</f>
        <v>#VALUE!</v>
      </c>
      <c r="BJ907" s="4" t="e">
        <f>ROUND(AF907-ABS(AG907)-ABS(AI907)-AF907*VLOOKUP(X907,折旧码!B:D,3,FALSE),2)</f>
        <v>#N/A</v>
      </c>
    </row>
    <row r="908" spans="40:62" x14ac:dyDescent="0.35">
      <c r="AX908" s="5" t="b">
        <f t="shared" si="147"/>
        <v>0</v>
      </c>
      <c r="AY908" s="59" t="e">
        <f>IF(((2015-LEFT(AD908,4))*12+12-MID(AD908,5,2)+1)/(Z908*12+AB908)&gt;1,AF908*(1-VLOOKUP(X908,折旧码!B:D,3,FALSE)),AF908*(1-VLOOKUP(X908,折旧码!B:D,3,FALSE))*((2015-LEFT(AD908,4))*12+12-MID(AD908,5,2)+1)/(Z908*12+AB908))</f>
        <v>#VALUE!</v>
      </c>
      <c r="AZ908" s="60" t="e">
        <f t="shared" si="148"/>
        <v>#VALUE!</v>
      </c>
      <c r="BA908" s="5" t="e">
        <f>IF(((2015-LEFT(AD908,4))*12+12-MID(AD908,5,2)+1)/(Z908*12+AB908)&gt;1,0, AF908*(1-VLOOKUP(X908,折旧码!B:D,3,FALSE))*(12/(Z908*12+AB908)))</f>
        <v>#VALUE!</v>
      </c>
      <c r="BB908" s="2" t="e">
        <f t="shared" si="149"/>
        <v>#VALUE!</v>
      </c>
      <c r="BC908" s="2">
        <f t="shared" si="150"/>
        <v>0</v>
      </c>
      <c r="BD908" s="2" t="e">
        <f t="shared" si="151"/>
        <v>#VALUE!</v>
      </c>
      <c r="BE908" s="4" t="e">
        <f t="shared" si="152"/>
        <v>#VALUE!</v>
      </c>
      <c r="BF908" s="56" t="e">
        <f t="shared" si="153"/>
        <v>#VALUE!</v>
      </c>
      <c r="BG908" s="56" t="e">
        <f>IF(BE908="否",0,AF908*(1-VLOOKUP(X908,折旧码!B:D,3,FALSE))/BC908)</f>
        <v>#VALUE!</v>
      </c>
      <c r="BH908" s="56" t="e">
        <f t="shared" si="154"/>
        <v>#VALUE!</v>
      </c>
      <c r="BI908" s="4" t="e">
        <f>IF(OR(BE908="否",BC908&lt;=BD908),ROUND(AF908-ABS(AG908)-ABS(AI908)-AF908*VLOOKUP(X908,折旧码!B:D,3,FALSE),2)=0,ROUND(AF908-ABS(AG908)-ABS(AI908)-AF908*VLOOKUP(X908,折旧码!B:D,3,FALSE),2)&lt;&gt;0)</f>
        <v>#VALUE!</v>
      </c>
      <c r="BJ908" s="4" t="e">
        <f>ROUND(AF908-ABS(AG908)-ABS(AI908)-AF908*VLOOKUP(X908,折旧码!B:D,3,FALSE),2)</f>
        <v>#N/A</v>
      </c>
    </row>
    <row r="909" spans="40:62" x14ac:dyDescent="0.35">
      <c r="AX909" s="5" t="b">
        <f t="shared" si="147"/>
        <v>0</v>
      </c>
      <c r="AY909" s="59" t="e">
        <f>IF(((2015-LEFT(AD909,4))*12+12-MID(AD909,5,2)+1)/(Z909*12+AB909)&gt;1,AF909*(1-VLOOKUP(X909,折旧码!B:D,3,FALSE)),AF909*(1-VLOOKUP(X909,折旧码!B:D,3,FALSE))*((2015-LEFT(AD909,4))*12+12-MID(AD909,5,2)+1)/(Z909*12+AB909))</f>
        <v>#VALUE!</v>
      </c>
      <c r="AZ909" s="60" t="e">
        <f t="shared" si="148"/>
        <v>#VALUE!</v>
      </c>
      <c r="BA909" s="5" t="e">
        <f>IF(((2015-LEFT(AD909,4))*12+12-MID(AD909,5,2)+1)/(Z909*12+AB909)&gt;1,0, AF909*(1-VLOOKUP(X909,折旧码!B:D,3,FALSE))*(12/(Z909*12+AB909)))</f>
        <v>#VALUE!</v>
      </c>
      <c r="BB909" s="2" t="e">
        <f t="shared" si="149"/>
        <v>#VALUE!</v>
      </c>
      <c r="BC909" s="2">
        <f t="shared" si="150"/>
        <v>0</v>
      </c>
      <c r="BD909" s="2" t="e">
        <f t="shared" si="151"/>
        <v>#VALUE!</v>
      </c>
      <c r="BE909" s="4" t="e">
        <f t="shared" si="152"/>
        <v>#VALUE!</v>
      </c>
      <c r="BF909" s="56" t="e">
        <f t="shared" si="153"/>
        <v>#VALUE!</v>
      </c>
      <c r="BG909" s="56" t="e">
        <f>IF(BE909="否",0,AF909*(1-VLOOKUP(X909,折旧码!B:D,3,FALSE))/BC909)</f>
        <v>#VALUE!</v>
      </c>
      <c r="BH909" s="56" t="e">
        <f t="shared" si="154"/>
        <v>#VALUE!</v>
      </c>
      <c r="BI909" s="4" t="e">
        <f>IF(OR(BE909="否",BC909&lt;=BD909),ROUND(AF909-ABS(AG909)-ABS(AI909)-AF909*VLOOKUP(X909,折旧码!B:D,3,FALSE),2)=0,ROUND(AF909-ABS(AG909)-ABS(AI909)-AF909*VLOOKUP(X909,折旧码!B:D,3,FALSE),2)&lt;&gt;0)</f>
        <v>#VALUE!</v>
      </c>
      <c r="BJ909" s="4" t="e">
        <f>ROUND(AF909-ABS(AG909)-ABS(AI909)-AF909*VLOOKUP(X909,折旧码!B:D,3,FALSE),2)</f>
        <v>#N/A</v>
      </c>
    </row>
    <row r="910" spans="40:62" x14ac:dyDescent="0.35">
      <c r="AX910" s="5" t="b">
        <f t="shared" si="147"/>
        <v>0</v>
      </c>
      <c r="AY910" s="59" t="e">
        <f>IF(((2015-LEFT(AD910,4))*12+12-MID(AD910,5,2)+1)/(Z910*12+AB910)&gt;1,AF910*(1-VLOOKUP(X910,折旧码!B:D,3,FALSE)),AF910*(1-VLOOKUP(X910,折旧码!B:D,3,FALSE))*((2015-LEFT(AD910,4))*12+12-MID(AD910,5,2)+1)/(Z910*12+AB910))</f>
        <v>#VALUE!</v>
      </c>
      <c r="AZ910" s="60" t="e">
        <f t="shared" si="148"/>
        <v>#VALUE!</v>
      </c>
      <c r="BA910" s="5" t="e">
        <f>IF(((2015-LEFT(AD910,4))*12+12-MID(AD910,5,2)+1)/(Z910*12+AB910)&gt;1,0, AF910*(1-VLOOKUP(X910,折旧码!B:D,3,FALSE))*(12/(Z910*12+AB910)))</f>
        <v>#VALUE!</v>
      </c>
      <c r="BB910" s="2" t="e">
        <f t="shared" si="149"/>
        <v>#VALUE!</v>
      </c>
      <c r="BC910" s="2">
        <f t="shared" si="150"/>
        <v>0</v>
      </c>
      <c r="BD910" s="2" t="e">
        <f t="shared" si="151"/>
        <v>#VALUE!</v>
      </c>
      <c r="BE910" s="4" t="e">
        <f t="shared" si="152"/>
        <v>#VALUE!</v>
      </c>
      <c r="BF910" s="56" t="e">
        <f t="shared" si="153"/>
        <v>#VALUE!</v>
      </c>
      <c r="BG910" s="56" t="e">
        <f>IF(BE910="否",0,AF910*(1-VLOOKUP(X910,折旧码!B:D,3,FALSE))/BC910)</f>
        <v>#VALUE!</v>
      </c>
      <c r="BH910" s="56" t="e">
        <f t="shared" si="154"/>
        <v>#VALUE!</v>
      </c>
      <c r="BI910" s="4" t="e">
        <f>IF(OR(BE910="否",BC910&lt;=BD910),ROUND(AF910-ABS(AG910)-ABS(AI910)-AF910*VLOOKUP(X910,折旧码!B:D,3,FALSE),2)=0,ROUND(AF910-ABS(AG910)-ABS(AI910)-AF910*VLOOKUP(X910,折旧码!B:D,3,FALSE),2)&lt;&gt;0)</f>
        <v>#VALUE!</v>
      </c>
      <c r="BJ910" s="4" t="e">
        <f>ROUND(AF910-ABS(AG910)-ABS(AI910)-AF910*VLOOKUP(X910,折旧码!B:D,3,FALSE),2)</f>
        <v>#N/A</v>
      </c>
    </row>
    <row r="911" spans="40:62" x14ac:dyDescent="0.35">
      <c r="AX911" s="5" t="b">
        <f t="shared" si="147"/>
        <v>0</v>
      </c>
      <c r="AY911" s="59" t="e">
        <f>IF(((2015-LEFT(AD911,4))*12+12-MID(AD911,5,2)+1)/(Z911*12+AB911)&gt;1,AF911*(1-VLOOKUP(X911,折旧码!B:D,3,FALSE)),AF911*(1-VLOOKUP(X911,折旧码!B:D,3,FALSE))*((2015-LEFT(AD911,4))*12+12-MID(AD911,5,2)+1)/(Z911*12+AB911))</f>
        <v>#VALUE!</v>
      </c>
      <c r="AZ911" s="60" t="e">
        <f t="shared" si="148"/>
        <v>#VALUE!</v>
      </c>
      <c r="BA911" s="5" t="e">
        <f>IF(((2015-LEFT(AD911,4))*12+12-MID(AD911,5,2)+1)/(Z911*12+AB911)&gt;1,0, AF911*(1-VLOOKUP(X911,折旧码!B:D,3,FALSE))*(12/(Z911*12+AB911)))</f>
        <v>#VALUE!</v>
      </c>
      <c r="BB911" s="2" t="e">
        <f t="shared" si="149"/>
        <v>#VALUE!</v>
      </c>
      <c r="BC911" s="2">
        <f t="shared" si="150"/>
        <v>0</v>
      </c>
      <c r="BD911" s="2" t="e">
        <f t="shared" si="151"/>
        <v>#VALUE!</v>
      </c>
      <c r="BE911" s="4" t="e">
        <f t="shared" si="152"/>
        <v>#VALUE!</v>
      </c>
      <c r="BF911" s="56" t="e">
        <f t="shared" si="153"/>
        <v>#VALUE!</v>
      </c>
      <c r="BG911" s="56" t="e">
        <f>IF(BE911="否",0,AF911*(1-VLOOKUP(X911,折旧码!B:D,3,FALSE))/BC911)</f>
        <v>#VALUE!</v>
      </c>
      <c r="BH911" s="56" t="e">
        <f t="shared" si="154"/>
        <v>#VALUE!</v>
      </c>
      <c r="BI911" s="4" t="e">
        <f>IF(OR(BE911="否",BC911&lt;=BD911),ROUND(AF911-ABS(AG911)-ABS(AI911)-AF911*VLOOKUP(X911,折旧码!B:D,3,FALSE),2)=0,ROUND(AF911-ABS(AG911)-ABS(AI911)-AF911*VLOOKUP(X911,折旧码!B:D,3,FALSE),2)&lt;&gt;0)</f>
        <v>#VALUE!</v>
      </c>
      <c r="BJ911" s="4" t="e">
        <f>ROUND(AF911-ABS(AG911)-ABS(AI911)-AF911*VLOOKUP(X911,折旧码!B:D,3,FALSE),2)</f>
        <v>#N/A</v>
      </c>
    </row>
    <row r="912" spans="40:62" x14ac:dyDescent="0.35">
      <c r="AX912" s="5" t="b">
        <f t="shared" si="147"/>
        <v>0</v>
      </c>
      <c r="AY912" s="59" t="e">
        <f>IF(((2015-LEFT(AD912,4))*12+12-MID(AD912,5,2)+1)/(Z912*12+AB912)&gt;1,AF912*(1-VLOOKUP(X912,折旧码!B:D,3,FALSE)),AF912*(1-VLOOKUP(X912,折旧码!B:D,3,FALSE))*((2015-LEFT(AD912,4))*12+12-MID(AD912,5,2)+1)/(Z912*12+AB912))</f>
        <v>#VALUE!</v>
      </c>
      <c r="AZ912" s="60" t="e">
        <f t="shared" si="148"/>
        <v>#VALUE!</v>
      </c>
      <c r="BA912" s="5" t="e">
        <f>IF(((2015-LEFT(AD912,4))*12+12-MID(AD912,5,2)+1)/(Z912*12+AB912)&gt;1,0, AF912*(1-VLOOKUP(X912,折旧码!B:D,3,FALSE))*(12/(Z912*12+AB912)))</f>
        <v>#VALUE!</v>
      </c>
      <c r="BB912" s="2" t="e">
        <f t="shared" si="149"/>
        <v>#VALUE!</v>
      </c>
      <c r="BC912" s="2">
        <f t="shared" si="150"/>
        <v>0</v>
      </c>
      <c r="BD912" s="2" t="e">
        <f t="shared" si="151"/>
        <v>#VALUE!</v>
      </c>
      <c r="BE912" s="4" t="e">
        <f t="shared" si="152"/>
        <v>#VALUE!</v>
      </c>
      <c r="BF912" s="56" t="e">
        <f t="shared" si="153"/>
        <v>#VALUE!</v>
      </c>
      <c r="BG912" s="56" t="e">
        <f>IF(BE912="否",0,AF912*(1-VLOOKUP(X912,折旧码!B:D,3,FALSE))/BC912)</f>
        <v>#VALUE!</v>
      </c>
      <c r="BH912" s="56" t="e">
        <f t="shared" si="154"/>
        <v>#VALUE!</v>
      </c>
      <c r="BI912" s="4" t="e">
        <f>IF(OR(BE912="否",BC912&lt;=BD912),ROUND(AF912-ABS(AG912)-ABS(AI912)-AF912*VLOOKUP(X912,折旧码!B:D,3,FALSE),2)=0,ROUND(AF912-ABS(AG912)-ABS(AI912)-AF912*VLOOKUP(X912,折旧码!B:D,3,FALSE),2)&lt;&gt;0)</f>
        <v>#VALUE!</v>
      </c>
      <c r="BJ912" s="4" t="e">
        <f>ROUND(AF912-ABS(AG912)-ABS(AI912)-AF912*VLOOKUP(X912,折旧码!B:D,3,FALSE),2)</f>
        <v>#N/A</v>
      </c>
    </row>
    <row r="913" spans="40:62" x14ac:dyDescent="0.35">
      <c r="AX913" s="5" t="b">
        <f t="shared" si="147"/>
        <v>0</v>
      </c>
      <c r="AY913" s="59" t="e">
        <f>IF(((2015-LEFT(AD913,4))*12+12-MID(AD913,5,2)+1)/(Z913*12+AB913)&gt;1,AF913*(1-VLOOKUP(X913,折旧码!B:D,3,FALSE)),AF913*(1-VLOOKUP(X913,折旧码!B:D,3,FALSE))*((2015-LEFT(AD913,4))*12+12-MID(AD913,5,2)+1)/(Z913*12+AB913))</f>
        <v>#VALUE!</v>
      </c>
      <c r="AZ913" s="60" t="e">
        <f t="shared" si="148"/>
        <v>#VALUE!</v>
      </c>
      <c r="BA913" s="5" t="e">
        <f>IF(((2015-LEFT(AD913,4))*12+12-MID(AD913,5,2)+1)/(Z913*12+AB913)&gt;1,0, AF913*(1-VLOOKUP(X913,折旧码!B:D,3,FALSE))*(12/(Z913*12+AB913)))</f>
        <v>#VALUE!</v>
      </c>
      <c r="BB913" s="2" t="e">
        <f t="shared" si="149"/>
        <v>#VALUE!</v>
      </c>
      <c r="BC913" s="2">
        <f t="shared" si="150"/>
        <v>0</v>
      </c>
      <c r="BD913" s="2" t="e">
        <f t="shared" si="151"/>
        <v>#VALUE!</v>
      </c>
      <c r="BE913" s="4" t="e">
        <f t="shared" si="152"/>
        <v>#VALUE!</v>
      </c>
      <c r="BF913" s="56" t="e">
        <f t="shared" si="153"/>
        <v>#VALUE!</v>
      </c>
      <c r="BG913" s="56" t="e">
        <f>IF(BE913="否",0,AF913*(1-VLOOKUP(X913,折旧码!B:D,3,FALSE))/BC913)</f>
        <v>#VALUE!</v>
      </c>
      <c r="BH913" s="56" t="e">
        <f t="shared" si="154"/>
        <v>#VALUE!</v>
      </c>
      <c r="BI913" s="4" t="e">
        <f>IF(OR(BE913="否",BC913&lt;=BD913),ROUND(AF913-ABS(AG913)-ABS(AI913)-AF913*VLOOKUP(X913,折旧码!B:D,3,FALSE),2)=0,ROUND(AF913-ABS(AG913)-ABS(AI913)-AF913*VLOOKUP(X913,折旧码!B:D,3,FALSE),2)&lt;&gt;0)</f>
        <v>#VALUE!</v>
      </c>
      <c r="BJ913" s="4" t="e">
        <f>ROUND(AF913-ABS(AG913)-ABS(AI913)-AF913*VLOOKUP(X913,折旧码!B:D,3,FALSE),2)</f>
        <v>#N/A</v>
      </c>
    </row>
    <row r="914" spans="40:62" x14ac:dyDescent="0.35">
      <c r="AX914" s="5" t="b">
        <f t="shared" si="147"/>
        <v>0</v>
      </c>
      <c r="AY914" s="59" t="e">
        <f>IF(((2015-LEFT(AD914,4))*12+12-MID(AD914,5,2)+1)/(Z914*12+AB914)&gt;1,AF914*(1-VLOOKUP(X914,折旧码!B:D,3,FALSE)),AF914*(1-VLOOKUP(X914,折旧码!B:D,3,FALSE))*((2015-LEFT(AD914,4))*12+12-MID(AD914,5,2)+1)/(Z914*12+AB914))</f>
        <v>#VALUE!</v>
      </c>
      <c r="AZ914" s="60" t="e">
        <f t="shared" si="148"/>
        <v>#VALUE!</v>
      </c>
      <c r="BA914" s="5" t="e">
        <f>IF(((2015-LEFT(AD914,4))*12+12-MID(AD914,5,2)+1)/(Z914*12+AB914)&gt;1,0, AF914*(1-VLOOKUP(X914,折旧码!B:D,3,FALSE))*(12/(Z914*12+AB914)))</f>
        <v>#VALUE!</v>
      </c>
      <c r="BB914" s="2" t="e">
        <f t="shared" si="149"/>
        <v>#VALUE!</v>
      </c>
      <c r="BC914" s="2">
        <f t="shared" si="150"/>
        <v>0</v>
      </c>
      <c r="BD914" s="2" t="e">
        <f t="shared" si="151"/>
        <v>#VALUE!</v>
      </c>
      <c r="BE914" s="4" t="e">
        <f t="shared" si="152"/>
        <v>#VALUE!</v>
      </c>
      <c r="BF914" s="56" t="e">
        <f t="shared" si="153"/>
        <v>#VALUE!</v>
      </c>
      <c r="BG914" s="56" t="e">
        <f>IF(BE914="否",0,AF914*(1-VLOOKUP(X914,折旧码!B:D,3,FALSE))/BC914)</f>
        <v>#VALUE!</v>
      </c>
      <c r="BH914" s="56" t="e">
        <f t="shared" si="154"/>
        <v>#VALUE!</v>
      </c>
      <c r="BI914" s="4" t="e">
        <f>IF(OR(BE914="否",BC914&lt;=BD914),ROUND(AF914-ABS(AG914)-ABS(AI914)-AF914*VLOOKUP(X914,折旧码!B:D,3,FALSE),2)=0,ROUND(AF914-ABS(AG914)-ABS(AI914)-AF914*VLOOKUP(X914,折旧码!B:D,3,FALSE),2)&lt;&gt;0)</f>
        <v>#VALUE!</v>
      </c>
      <c r="BJ914" s="4" t="e">
        <f>ROUND(AF914-ABS(AG914)-ABS(AI914)-AF914*VLOOKUP(X914,折旧码!B:D,3,FALSE),2)</f>
        <v>#N/A</v>
      </c>
    </row>
    <row r="915" spans="40:62" x14ac:dyDescent="0.35">
      <c r="AX915" s="5" t="b">
        <f t="shared" si="147"/>
        <v>0</v>
      </c>
      <c r="AY915" s="59" t="e">
        <f>IF(((2015-LEFT(AD915,4))*12+12-MID(AD915,5,2)+1)/(Z915*12+AB915)&gt;1,AF915*(1-VLOOKUP(X915,折旧码!B:D,3,FALSE)),AF915*(1-VLOOKUP(X915,折旧码!B:D,3,FALSE))*((2015-LEFT(AD915,4))*12+12-MID(AD915,5,2)+1)/(Z915*12+AB915))</f>
        <v>#VALUE!</v>
      </c>
      <c r="AZ915" s="60" t="e">
        <f t="shared" si="148"/>
        <v>#VALUE!</v>
      </c>
      <c r="BA915" s="5" t="e">
        <f>IF(((2015-LEFT(AD915,4))*12+12-MID(AD915,5,2)+1)/(Z915*12+AB915)&gt;1,0, AF915*(1-VLOOKUP(X915,折旧码!B:D,3,FALSE))*(12/(Z915*12+AB915)))</f>
        <v>#VALUE!</v>
      </c>
      <c r="BB915" s="2" t="e">
        <f t="shared" si="149"/>
        <v>#VALUE!</v>
      </c>
      <c r="BC915" s="2">
        <f t="shared" si="150"/>
        <v>0</v>
      </c>
      <c r="BD915" s="2" t="e">
        <f t="shared" si="151"/>
        <v>#VALUE!</v>
      </c>
      <c r="BE915" s="4" t="e">
        <f t="shared" si="152"/>
        <v>#VALUE!</v>
      </c>
      <c r="BF915" s="56" t="e">
        <f t="shared" si="153"/>
        <v>#VALUE!</v>
      </c>
      <c r="BG915" s="56" t="e">
        <f>IF(BE915="否",0,AF915*(1-VLOOKUP(X915,折旧码!B:D,3,FALSE))/BC915)</f>
        <v>#VALUE!</v>
      </c>
      <c r="BH915" s="56" t="e">
        <f t="shared" si="154"/>
        <v>#VALUE!</v>
      </c>
      <c r="BI915" s="4" t="e">
        <f>IF(OR(BE915="否",BC915&lt;=BD915),ROUND(AF915-ABS(AG915)-ABS(AI915)-AF915*VLOOKUP(X915,折旧码!B:D,3,FALSE),2)=0,ROUND(AF915-ABS(AG915)-ABS(AI915)-AF915*VLOOKUP(X915,折旧码!B:D,3,FALSE),2)&lt;&gt;0)</f>
        <v>#VALUE!</v>
      </c>
      <c r="BJ915" s="4" t="e">
        <f>ROUND(AF915-ABS(AG915)-ABS(AI915)-AF915*VLOOKUP(X915,折旧码!B:D,3,FALSE),2)</f>
        <v>#N/A</v>
      </c>
    </row>
    <row r="916" spans="40:62" x14ac:dyDescent="0.35">
      <c r="AX916" s="5" t="b">
        <f t="shared" si="147"/>
        <v>0</v>
      </c>
      <c r="AY916" s="59" t="e">
        <f>IF(((2015-LEFT(AD916,4))*12+12-MID(AD916,5,2)+1)/(Z916*12+AB916)&gt;1,AF916*(1-VLOOKUP(X916,折旧码!B:D,3,FALSE)),AF916*(1-VLOOKUP(X916,折旧码!B:D,3,FALSE))*((2015-LEFT(AD916,4))*12+12-MID(AD916,5,2)+1)/(Z916*12+AB916))</f>
        <v>#VALUE!</v>
      </c>
      <c r="AZ916" s="60" t="e">
        <f t="shared" si="148"/>
        <v>#VALUE!</v>
      </c>
      <c r="BA916" s="5" t="e">
        <f>IF(((2015-LEFT(AD916,4))*12+12-MID(AD916,5,2)+1)/(Z916*12+AB916)&gt;1,0, AF916*(1-VLOOKUP(X916,折旧码!B:D,3,FALSE))*(12/(Z916*12+AB916)))</f>
        <v>#VALUE!</v>
      </c>
      <c r="BB916" s="2" t="e">
        <f t="shared" si="149"/>
        <v>#VALUE!</v>
      </c>
      <c r="BC916" s="2">
        <f t="shared" si="150"/>
        <v>0</v>
      </c>
      <c r="BD916" s="2" t="e">
        <f t="shared" si="151"/>
        <v>#VALUE!</v>
      </c>
      <c r="BE916" s="4" t="e">
        <f t="shared" si="152"/>
        <v>#VALUE!</v>
      </c>
      <c r="BF916" s="56" t="e">
        <f t="shared" si="153"/>
        <v>#VALUE!</v>
      </c>
      <c r="BG916" s="56" t="e">
        <f>IF(BE916="否",0,AF916*(1-VLOOKUP(X916,折旧码!B:D,3,FALSE))/BC916)</f>
        <v>#VALUE!</v>
      </c>
      <c r="BH916" s="56" t="e">
        <f t="shared" si="154"/>
        <v>#VALUE!</v>
      </c>
      <c r="BI916" s="4" t="e">
        <f>IF(OR(BE916="否",BC916&lt;=BD916),ROUND(AF916-ABS(AG916)-ABS(AI916)-AF916*VLOOKUP(X916,折旧码!B:D,3,FALSE),2)=0,ROUND(AF916-ABS(AG916)-ABS(AI916)-AF916*VLOOKUP(X916,折旧码!B:D,3,FALSE),2)&lt;&gt;0)</f>
        <v>#VALUE!</v>
      </c>
      <c r="BJ916" s="4" t="e">
        <f>ROUND(AF916-ABS(AG916)-ABS(AI916)-AF916*VLOOKUP(X916,折旧码!B:D,3,FALSE),2)</f>
        <v>#N/A</v>
      </c>
    </row>
    <row r="917" spans="40:62" x14ac:dyDescent="0.35">
      <c r="AX917" s="5" t="b">
        <f t="shared" si="147"/>
        <v>0</v>
      </c>
      <c r="AY917" s="59" t="e">
        <f>IF(((2015-LEFT(AD917,4))*12+12-MID(AD917,5,2)+1)/(Z917*12+AB917)&gt;1,AF917*(1-VLOOKUP(X917,折旧码!B:D,3,FALSE)),AF917*(1-VLOOKUP(X917,折旧码!B:D,3,FALSE))*((2015-LEFT(AD917,4))*12+12-MID(AD917,5,2)+1)/(Z917*12+AB917))</f>
        <v>#VALUE!</v>
      </c>
      <c r="AZ917" s="60" t="e">
        <f t="shared" si="148"/>
        <v>#VALUE!</v>
      </c>
      <c r="BA917" s="5" t="e">
        <f>IF(((2015-LEFT(AD917,4))*12+12-MID(AD917,5,2)+1)/(Z917*12+AB917)&gt;1,0, AF917*(1-VLOOKUP(X917,折旧码!B:D,3,FALSE))*(12/(Z917*12+AB917)))</f>
        <v>#VALUE!</v>
      </c>
      <c r="BB917" s="2" t="e">
        <f t="shared" si="149"/>
        <v>#VALUE!</v>
      </c>
      <c r="BC917" s="2">
        <f t="shared" si="150"/>
        <v>0</v>
      </c>
      <c r="BD917" s="2" t="e">
        <f t="shared" si="151"/>
        <v>#VALUE!</v>
      </c>
      <c r="BE917" s="4" t="e">
        <f t="shared" si="152"/>
        <v>#VALUE!</v>
      </c>
      <c r="BF917" s="56" t="e">
        <f t="shared" si="153"/>
        <v>#VALUE!</v>
      </c>
      <c r="BG917" s="56" t="e">
        <f>IF(BE917="否",0,AF917*(1-VLOOKUP(X917,折旧码!B:D,3,FALSE))/BC917)</f>
        <v>#VALUE!</v>
      </c>
      <c r="BH917" s="56" t="e">
        <f t="shared" si="154"/>
        <v>#VALUE!</v>
      </c>
      <c r="BI917" s="4" t="e">
        <f>IF(OR(BE917="否",BC917&lt;=BD917),ROUND(AF917-ABS(AG917)-ABS(AI917)-AF917*VLOOKUP(X917,折旧码!B:D,3,FALSE),2)=0,ROUND(AF917-ABS(AG917)-ABS(AI917)-AF917*VLOOKUP(X917,折旧码!B:D,3,FALSE),2)&lt;&gt;0)</f>
        <v>#VALUE!</v>
      </c>
      <c r="BJ917" s="4" t="e">
        <f>ROUND(AF917-ABS(AG917)-ABS(AI917)-AF917*VLOOKUP(X917,折旧码!B:D,3,FALSE),2)</f>
        <v>#N/A</v>
      </c>
    </row>
    <row r="918" spans="40:62" x14ac:dyDescent="0.35">
      <c r="AX918" s="5" t="b">
        <f t="shared" si="147"/>
        <v>0</v>
      </c>
      <c r="AY918" s="59" t="e">
        <f>IF(((2015-LEFT(AD918,4))*12+12-MID(AD918,5,2)+1)/(Z918*12+AB918)&gt;1,AF918*(1-VLOOKUP(X918,折旧码!B:D,3,FALSE)),AF918*(1-VLOOKUP(X918,折旧码!B:D,3,FALSE))*((2015-LEFT(AD918,4))*12+12-MID(AD918,5,2)+1)/(Z918*12+AB918))</f>
        <v>#VALUE!</v>
      </c>
      <c r="AZ918" s="60" t="e">
        <f t="shared" si="148"/>
        <v>#VALUE!</v>
      </c>
      <c r="BA918" s="5" t="e">
        <f>IF(((2015-LEFT(AD918,4))*12+12-MID(AD918,5,2)+1)/(Z918*12+AB918)&gt;1,0, AF918*(1-VLOOKUP(X918,折旧码!B:D,3,FALSE))*(12/(Z918*12+AB918)))</f>
        <v>#VALUE!</v>
      </c>
      <c r="BB918" s="2" t="e">
        <f t="shared" si="149"/>
        <v>#VALUE!</v>
      </c>
      <c r="BC918" s="2">
        <f t="shared" si="150"/>
        <v>0</v>
      </c>
      <c r="BD918" s="2" t="e">
        <f t="shared" si="151"/>
        <v>#VALUE!</v>
      </c>
      <c r="BE918" s="4" t="e">
        <f t="shared" si="152"/>
        <v>#VALUE!</v>
      </c>
      <c r="BF918" s="56" t="e">
        <f t="shared" si="153"/>
        <v>#VALUE!</v>
      </c>
      <c r="BG918" s="56" t="e">
        <f>IF(BE918="否",0,AF918*(1-VLOOKUP(X918,折旧码!B:D,3,FALSE))/BC918)</f>
        <v>#VALUE!</v>
      </c>
      <c r="BH918" s="56" t="e">
        <f t="shared" si="154"/>
        <v>#VALUE!</v>
      </c>
      <c r="BI918" s="4" t="e">
        <f>IF(OR(BE918="否",BC918&lt;=BD918),ROUND(AF918-ABS(AG918)-ABS(AI918)-AF918*VLOOKUP(X918,折旧码!B:D,3,FALSE),2)=0,ROUND(AF918-ABS(AG918)-ABS(AI918)-AF918*VLOOKUP(X918,折旧码!B:D,3,FALSE),2)&lt;&gt;0)</f>
        <v>#VALUE!</v>
      </c>
      <c r="BJ918" s="4" t="e">
        <f>ROUND(AF918-ABS(AG918)-ABS(AI918)-AF918*VLOOKUP(X918,折旧码!B:D,3,FALSE),2)</f>
        <v>#N/A</v>
      </c>
    </row>
    <row r="919" spans="40:62" x14ac:dyDescent="0.35">
      <c r="AX919" s="5" t="b">
        <f t="shared" si="147"/>
        <v>0</v>
      </c>
      <c r="AY919" s="59" t="e">
        <f>IF(((2015-LEFT(AD919,4))*12+12-MID(AD919,5,2)+1)/(Z919*12+AB919)&gt;1,AF919*(1-VLOOKUP(X919,折旧码!B:D,3,FALSE)),AF919*(1-VLOOKUP(X919,折旧码!B:D,3,FALSE))*((2015-LEFT(AD919,4))*12+12-MID(AD919,5,2)+1)/(Z919*12+AB919))</f>
        <v>#VALUE!</v>
      </c>
      <c r="AZ919" s="60" t="e">
        <f t="shared" si="148"/>
        <v>#VALUE!</v>
      </c>
      <c r="BA919" s="5" t="e">
        <f>IF(((2015-LEFT(AD919,4))*12+12-MID(AD919,5,2)+1)/(Z919*12+AB919)&gt;1,0, AF919*(1-VLOOKUP(X919,折旧码!B:D,3,FALSE))*(12/(Z919*12+AB919)))</f>
        <v>#VALUE!</v>
      </c>
      <c r="BB919" s="2" t="e">
        <f t="shared" si="149"/>
        <v>#VALUE!</v>
      </c>
      <c r="BC919" s="2">
        <f t="shared" si="150"/>
        <v>0</v>
      </c>
      <c r="BD919" s="2" t="e">
        <f t="shared" si="151"/>
        <v>#VALUE!</v>
      </c>
      <c r="BE919" s="4" t="e">
        <f t="shared" si="152"/>
        <v>#VALUE!</v>
      </c>
      <c r="BF919" s="56" t="e">
        <f t="shared" si="153"/>
        <v>#VALUE!</v>
      </c>
      <c r="BG919" s="56" t="e">
        <f>IF(BE919="否",0,AF919*(1-VLOOKUP(X919,折旧码!B:D,3,FALSE))/BC919)</f>
        <v>#VALUE!</v>
      </c>
      <c r="BH919" s="56" t="e">
        <f t="shared" si="154"/>
        <v>#VALUE!</v>
      </c>
      <c r="BI919" s="4" t="e">
        <f>IF(OR(BE919="否",BC919&lt;=BD919),ROUND(AF919-ABS(AG919)-ABS(AI919)-AF919*VLOOKUP(X919,折旧码!B:D,3,FALSE),2)=0,ROUND(AF919-ABS(AG919)-ABS(AI919)-AF919*VLOOKUP(X919,折旧码!B:D,3,FALSE),2)&lt;&gt;0)</f>
        <v>#VALUE!</v>
      </c>
      <c r="BJ919" s="4" t="e">
        <f>ROUND(AF919-ABS(AG919)-ABS(AI919)-AF919*VLOOKUP(X919,折旧码!B:D,3,FALSE),2)</f>
        <v>#N/A</v>
      </c>
    </row>
    <row r="920" spans="40:62" x14ac:dyDescent="0.35">
      <c r="AX920" s="5" t="b">
        <f t="shared" si="147"/>
        <v>0</v>
      </c>
      <c r="AY920" s="59" t="e">
        <f>IF(((2015-LEFT(AD920,4))*12+12-MID(AD920,5,2)+1)/(Z920*12+AB920)&gt;1,AF920*(1-VLOOKUP(X920,折旧码!B:D,3,FALSE)),AF920*(1-VLOOKUP(X920,折旧码!B:D,3,FALSE))*((2015-LEFT(AD920,4))*12+12-MID(AD920,5,2)+1)/(Z920*12+AB920))</f>
        <v>#VALUE!</v>
      </c>
      <c r="AZ920" s="60" t="e">
        <f t="shared" si="148"/>
        <v>#VALUE!</v>
      </c>
      <c r="BA920" s="5" t="e">
        <f>IF(((2015-LEFT(AD920,4))*12+12-MID(AD920,5,2)+1)/(Z920*12+AB920)&gt;1,0, AF920*(1-VLOOKUP(X920,折旧码!B:D,3,FALSE))*(12/(Z920*12+AB920)))</f>
        <v>#VALUE!</v>
      </c>
      <c r="BB920" s="2" t="e">
        <f t="shared" si="149"/>
        <v>#VALUE!</v>
      </c>
      <c r="BC920" s="2">
        <f t="shared" si="150"/>
        <v>0</v>
      </c>
      <c r="BD920" s="2" t="e">
        <f t="shared" si="151"/>
        <v>#VALUE!</v>
      </c>
      <c r="BE920" s="4" t="e">
        <f t="shared" si="152"/>
        <v>#VALUE!</v>
      </c>
      <c r="BF920" s="56" t="e">
        <f t="shared" si="153"/>
        <v>#VALUE!</v>
      </c>
      <c r="BG920" s="56" t="e">
        <f>IF(BE920="否",0,AF920*(1-VLOOKUP(X920,折旧码!B:D,3,FALSE))/BC920)</f>
        <v>#VALUE!</v>
      </c>
      <c r="BH920" s="56" t="e">
        <f t="shared" si="154"/>
        <v>#VALUE!</v>
      </c>
      <c r="BI920" s="4" t="e">
        <f>IF(OR(BE920="否",BC920&lt;=BD920),ROUND(AF920-ABS(AG920)-ABS(AI920)-AF920*VLOOKUP(X920,折旧码!B:D,3,FALSE),2)=0,ROUND(AF920-ABS(AG920)-ABS(AI920)-AF920*VLOOKUP(X920,折旧码!B:D,3,FALSE),2)&lt;&gt;0)</f>
        <v>#VALUE!</v>
      </c>
      <c r="BJ920" s="4" t="e">
        <f>ROUND(AF920-ABS(AG920)-ABS(AI920)-AF920*VLOOKUP(X920,折旧码!B:D,3,FALSE),2)</f>
        <v>#N/A</v>
      </c>
    </row>
    <row r="921" spans="40:62" x14ac:dyDescent="0.35">
      <c r="AX921" s="5" t="b">
        <f t="shared" si="147"/>
        <v>0</v>
      </c>
      <c r="AY921" s="59" t="e">
        <f>IF(((2015-LEFT(AD921,4))*12+12-MID(AD921,5,2)+1)/(Z921*12+AB921)&gt;1,AF921*(1-VLOOKUP(X921,折旧码!B:D,3,FALSE)),AF921*(1-VLOOKUP(X921,折旧码!B:D,3,FALSE))*((2015-LEFT(AD921,4))*12+12-MID(AD921,5,2)+1)/(Z921*12+AB921))</f>
        <v>#VALUE!</v>
      </c>
      <c r="AZ921" s="60" t="e">
        <f t="shared" si="148"/>
        <v>#VALUE!</v>
      </c>
      <c r="BA921" s="5" t="e">
        <f>IF(((2015-LEFT(AD921,4))*12+12-MID(AD921,5,2)+1)/(Z921*12+AB921)&gt;1,0, AF921*(1-VLOOKUP(X921,折旧码!B:D,3,FALSE))*(12/(Z921*12+AB921)))</f>
        <v>#VALUE!</v>
      </c>
      <c r="BB921" s="2" t="e">
        <f t="shared" si="149"/>
        <v>#VALUE!</v>
      </c>
      <c r="BC921" s="2">
        <f t="shared" si="150"/>
        <v>0</v>
      </c>
      <c r="BD921" s="2" t="e">
        <f t="shared" si="151"/>
        <v>#VALUE!</v>
      </c>
      <c r="BE921" s="4" t="e">
        <f t="shared" si="152"/>
        <v>#VALUE!</v>
      </c>
      <c r="BF921" s="56" t="e">
        <f t="shared" si="153"/>
        <v>#VALUE!</v>
      </c>
      <c r="BG921" s="56" t="e">
        <f>IF(BE921="否",0,AF921*(1-VLOOKUP(X921,折旧码!B:D,3,FALSE))/BC921)</f>
        <v>#VALUE!</v>
      </c>
      <c r="BH921" s="56" t="e">
        <f t="shared" si="154"/>
        <v>#VALUE!</v>
      </c>
      <c r="BI921" s="4" t="e">
        <f>IF(OR(BE921="否",BC921&lt;=BD921),ROUND(AF921-ABS(AG921)-ABS(AI921)-AF921*VLOOKUP(X921,折旧码!B:D,3,FALSE),2)=0,ROUND(AF921-ABS(AG921)-ABS(AI921)-AF921*VLOOKUP(X921,折旧码!B:D,3,FALSE),2)&lt;&gt;0)</f>
        <v>#VALUE!</v>
      </c>
      <c r="BJ921" s="4" t="e">
        <f>ROUND(AF921-ABS(AG921)-ABS(AI921)-AF921*VLOOKUP(X921,折旧码!B:D,3,FALSE),2)</f>
        <v>#N/A</v>
      </c>
    </row>
    <row r="922" spans="40:62" x14ac:dyDescent="0.35">
      <c r="AX922" s="5" t="b">
        <f t="shared" si="147"/>
        <v>0</v>
      </c>
      <c r="AY922" s="59" t="e">
        <f>IF(((2015-LEFT(AD922,4))*12+12-MID(AD922,5,2)+1)/(Z922*12+AB922)&gt;1,AF922*(1-VLOOKUP(X922,折旧码!B:D,3,FALSE)),AF922*(1-VLOOKUP(X922,折旧码!B:D,3,FALSE))*((2015-LEFT(AD922,4))*12+12-MID(AD922,5,2)+1)/(Z922*12+AB922))</f>
        <v>#VALUE!</v>
      </c>
      <c r="AZ922" s="60" t="e">
        <f t="shared" si="148"/>
        <v>#VALUE!</v>
      </c>
      <c r="BA922" s="5" t="e">
        <f>IF(((2015-LEFT(AD922,4))*12+12-MID(AD922,5,2)+1)/(Z922*12+AB922)&gt;1,0, AF922*(1-VLOOKUP(X922,折旧码!B:D,3,FALSE))*(12/(Z922*12+AB922)))</f>
        <v>#VALUE!</v>
      </c>
      <c r="BB922" s="2" t="e">
        <f t="shared" si="149"/>
        <v>#VALUE!</v>
      </c>
      <c r="BC922" s="2">
        <f t="shared" si="150"/>
        <v>0</v>
      </c>
      <c r="BD922" s="2" t="e">
        <f t="shared" si="151"/>
        <v>#VALUE!</v>
      </c>
      <c r="BE922" s="4" t="e">
        <f t="shared" si="152"/>
        <v>#VALUE!</v>
      </c>
      <c r="BF922" s="56" t="e">
        <f t="shared" si="153"/>
        <v>#VALUE!</v>
      </c>
      <c r="BG922" s="56" t="e">
        <f>IF(BE922="否",0,AF922*(1-VLOOKUP(X922,折旧码!B:D,3,FALSE))/BC922)</f>
        <v>#VALUE!</v>
      </c>
      <c r="BH922" s="56" t="e">
        <f t="shared" si="154"/>
        <v>#VALUE!</v>
      </c>
      <c r="BI922" s="4" t="e">
        <f>IF(OR(BE922="否",BC922&lt;=BD922),ROUND(AF922-ABS(AG922)-ABS(AI922)-AF922*VLOOKUP(X922,折旧码!B:D,3,FALSE),2)=0,ROUND(AF922-ABS(AG922)-ABS(AI922)-AF922*VLOOKUP(X922,折旧码!B:D,3,FALSE),2)&lt;&gt;0)</f>
        <v>#VALUE!</v>
      </c>
      <c r="BJ922" s="4" t="e">
        <f>ROUND(AF922-ABS(AG922)-ABS(AI922)-AF922*VLOOKUP(X922,折旧码!B:D,3,FALSE),2)</f>
        <v>#N/A</v>
      </c>
    </row>
    <row r="923" spans="40:62" x14ac:dyDescent="0.35">
      <c r="AX923" s="5" t="b">
        <f t="shared" si="147"/>
        <v>0</v>
      </c>
      <c r="AY923" s="59" t="e">
        <f>IF(((2015-LEFT(AD923,4))*12+12-MID(AD923,5,2)+1)/(Z923*12+AB923)&gt;1,AF923*(1-VLOOKUP(X923,折旧码!B:D,3,FALSE)),AF923*(1-VLOOKUP(X923,折旧码!B:D,3,FALSE))*((2015-LEFT(AD923,4))*12+12-MID(AD923,5,2)+1)/(Z923*12+AB923))</f>
        <v>#VALUE!</v>
      </c>
      <c r="AZ923" s="60" t="e">
        <f t="shared" si="148"/>
        <v>#VALUE!</v>
      </c>
      <c r="BA923" s="5" t="e">
        <f>IF(((2015-LEFT(AD923,4))*12+12-MID(AD923,5,2)+1)/(Z923*12+AB923)&gt;1,0, AF923*(1-VLOOKUP(X923,折旧码!B:D,3,FALSE))*(12/(Z923*12+AB923)))</f>
        <v>#VALUE!</v>
      </c>
      <c r="BB923" s="2" t="e">
        <f t="shared" si="149"/>
        <v>#VALUE!</v>
      </c>
      <c r="BC923" s="2">
        <f t="shared" si="150"/>
        <v>0</v>
      </c>
      <c r="BD923" s="2" t="e">
        <f t="shared" si="151"/>
        <v>#VALUE!</v>
      </c>
      <c r="BE923" s="4" t="e">
        <f t="shared" si="152"/>
        <v>#VALUE!</v>
      </c>
      <c r="BF923" s="56" t="e">
        <f t="shared" si="153"/>
        <v>#VALUE!</v>
      </c>
      <c r="BG923" s="56" t="e">
        <f>IF(BE923="否",0,AF923*(1-VLOOKUP(X923,折旧码!B:D,3,FALSE))/BC923)</f>
        <v>#VALUE!</v>
      </c>
      <c r="BH923" s="56" t="e">
        <f t="shared" si="154"/>
        <v>#VALUE!</v>
      </c>
      <c r="BI923" s="4" t="e">
        <f>IF(OR(BE923="否",BC923&lt;=BD923),ROUND(AF923-ABS(AG923)-ABS(AI923)-AF923*VLOOKUP(X923,折旧码!B:D,3,FALSE),2)=0,ROUND(AF923-ABS(AG923)-ABS(AI923)-AF923*VLOOKUP(X923,折旧码!B:D,3,FALSE),2)&lt;&gt;0)</f>
        <v>#VALUE!</v>
      </c>
      <c r="BJ923" s="4" t="e">
        <f>ROUND(AF923-ABS(AG923)-ABS(AI923)-AF923*VLOOKUP(X923,折旧码!B:D,3,FALSE),2)</f>
        <v>#N/A</v>
      </c>
    </row>
    <row r="924" spans="40:62" x14ac:dyDescent="0.35">
      <c r="AX924" s="5" t="b">
        <f t="shared" si="147"/>
        <v>0</v>
      </c>
      <c r="AY924" s="59" t="e">
        <f>IF(((2015-LEFT(AD924,4))*12+12-MID(AD924,5,2)+1)/(Z924*12+AB924)&gt;1,AF924*(1-VLOOKUP(X924,折旧码!B:D,3,FALSE)),AF924*(1-VLOOKUP(X924,折旧码!B:D,3,FALSE))*((2015-LEFT(AD924,4))*12+12-MID(AD924,5,2)+1)/(Z924*12+AB924))</f>
        <v>#VALUE!</v>
      </c>
      <c r="AZ924" s="60" t="e">
        <f t="shared" si="148"/>
        <v>#VALUE!</v>
      </c>
      <c r="BA924" s="5" t="e">
        <f>IF(((2015-LEFT(AD924,4))*12+12-MID(AD924,5,2)+1)/(Z924*12+AB924)&gt;1,0, AF924*(1-VLOOKUP(X924,折旧码!B:D,3,FALSE))*(12/(Z924*12+AB924)))</f>
        <v>#VALUE!</v>
      </c>
      <c r="BB924" s="2" t="e">
        <f t="shared" si="149"/>
        <v>#VALUE!</v>
      </c>
      <c r="BC924" s="2">
        <f t="shared" si="150"/>
        <v>0</v>
      </c>
      <c r="BD924" s="2" t="e">
        <f t="shared" si="151"/>
        <v>#VALUE!</v>
      </c>
      <c r="BE924" s="4" t="e">
        <f t="shared" si="152"/>
        <v>#VALUE!</v>
      </c>
      <c r="BF924" s="56" t="e">
        <f t="shared" si="153"/>
        <v>#VALUE!</v>
      </c>
      <c r="BG924" s="56" t="e">
        <f>IF(BE924="否",0,AF924*(1-VLOOKUP(X924,折旧码!B:D,3,FALSE))/BC924)</f>
        <v>#VALUE!</v>
      </c>
      <c r="BH924" s="56" t="e">
        <f t="shared" si="154"/>
        <v>#VALUE!</v>
      </c>
      <c r="BI924" s="4" t="e">
        <f>IF(OR(BE924="否",BC924&lt;=BD924),ROUND(AF924-ABS(AG924)-ABS(AI924)-AF924*VLOOKUP(X924,折旧码!B:D,3,FALSE),2)=0,ROUND(AF924-ABS(AG924)-ABS(AI924)-AF924*VLOOKUP(X924,折旧码!B:D,3,FALSE),2)&lt;&gt;0)</f>
        <v>#VALUE!</v>
      </c>
      <c r="BJ924" s="4" t="e">
        <f>ROUND(AF924-ABS(AG924)-ABS(AI924)-AF924*VLOOKUP(X924,折旧码!B:D,3,FALSE),2)</f>
        <v>#N/A</v>
      </c>
    </row>
    <row r="925" spans="40:62" x14ac:dyDescent="0.35">
      <c r="AX925" s="5" t="b">
        <f t="shared" si="147"/>
        <v>0</v>
      </c>
      <c r="AY925" s="59" t="e">
        <f>IF(((2015-LEFT(AD925,4))*12+12-MID(AD925,5,2)+1)/(Z925*12+AB925)&gt;1,AF925*(1-VLOOKUP(X925,折旧码!B:D,3,FALSE)),AF925*(1-VLOOKUP(X925,折旧码!B:D,3,FALSE))*((2015-LEFT(AD925,4))*12+12-MID(AD925,5,2)+1)/(Z925*12+AB925))</f>
        <v>#VALUE!</v>
      </c>
      <c r="AZ925" s="60" t="e">
        <f t="shared" si="148"/>
        <v>#VALUE!</v>
      </c>
      <c r="BA925" s="5" t="e">
        <f>IF(((2015-LEFT(AD925,4))*12+12-MID(AD925,5,2)+1)/(Z925*12+AB925)&gt;1,0, AF925*(1-VLOOKUP(X925,折旧码!B:D,3,FALSE))*(12/(Z925*12+AB925)))</f>
        <v>#VALUE!</v>
      </c>
      <c r="BB925" s="2" t="e">
        <f t="shared" si="149"/>
        <v>#VALUE!</v>
      </c>
      <c r="BC925" s="2">
        <f t="shared" si="150"/>
        <v>0</v>
      </c>
      <c r="BD925" s="2" t="e">
        <f t="shared" si="151"/>
        <v>#VALUE!</v>
      </c>
      <c r="BE925" s="4" t="e">
        <f t="shared" si="152"/>
        <v>#VALUE!</v>
      </c>
      <c r="BF925" s="56" t="e">
        <f t="shared" si="153"/>
        <v>#VALUE!</v>
      </c>
      <c r="BG925" s="56" t="e">
        <f>IF(BE925="否",0,AF925*(1-VLOOKUP(X925,折旧码!B:D,3,FALSE))/BC925)</f>
        <v>#VALUE!</v>
      </c>
      <c r="BH925" s="56" t="e">
        <f t="shared" si="154"/>
        <v>#VALUE!</v>
      </c>
      <c r="BI925" s="4" t="e">
        <f>IF(OR(BE925="否",BC925&lt;=BD925),ROUND(AF925-ABS(AG925)-ABS(AI925)-AF925*VLOOKUP(X925,折旧码!B:D,3,FALSE),2)=0,ROUND(AF925-ABS(AG925)-ABS(AI925)-AF925*VLOOKUP(X925,折旧码!B:D,3,FALSE),2)&lt;&gt;0)</f>
        <v>#VALUE!</v>
      </c>
      <c r="BJ925" s="4" t="e">
        <f>ROUND(AF925-ABS(AG925)-ABS(AI925)-AF925*VLOOKUP(X925,折旧码!B:D,3,FALSE),2)</f>
        <v>#N/A</v>
      </c>
    </row>
    <row r="926" spans="40:62" x14ac:dyDescent="0.35">
      <c r="AX926" s="5" t="b">
        <f t="shared" si="147"/>
        <v>0</v>
      </c>
      <c r="AY926" s="59" t="e">
        <f>IF(((2015-LEFT(AD926,4))*12+12-MID(AD926,5,2)+1)/(Z926*12+AB926)&gt;1,AF926*(1-VLOOKUP(X926,折旧码!B:D,3,FALSE)),AF926*(1-VLOOKUP(X926,折旧码!B:D,3,FALSE))*((2015-LEFT(AD926,4))*12+12-MID(AD926,5,2)+1)/(Z926*12+AB926))</f>
        <v>#VALUE!</v>
      </c>
      <c r="AZ926" s="60" t="e">
        <f t="shared" si="148"/>
        <v>#VALUE!</v>
      </c>
      <c r="BA926" s="5" t="e">
        <f>IF(((2015-LEFT(AD926,4))*12+12-MID(AD926,5,2)+1)/(Z926*12+AB926)&gt;1,0, AF926*(1-VLOOKUP(X926,折旧码!B:D,3,FALSE))*(12/(Z926*12+AB926)))</f>
        <v>#VALUE!</v>
      </c>
      <c r="BB926" s="2" t="e">
        <f t="shared" si="149"/>
        <v>#VALUE!</v>
      </c>
      <c r="BC926" s="2">
        <f t="shared" si="150"/>
        <v>0</v>
      </c>
      <c r="BD926" s="2" t="e">
        <f t="shared" si="151"/>
        <v>#VALUE!</v>
      </c>
      <c r="BE926" s="4" t="e">
        <f t="shared" si="152"/>
        <v>#VALUE!</v>
      </c>
      <c r="BF926" s="56" t="e">
        <f t="shared" si="153"/>
        <v>#VALUE!</v>
      </c>
      <c r="BG926" s="56" t="e">
        <f>IF(BE926="否",0,AF926*(1-VLOOKUP(X926,折旧码!B:D,3,FALSE))/BC926)</f>
        <v>#VALUE!</v>
      </c>
      <c r="BH926" s="56" t="e">
        <f t="shared" si="154"/>
        <v>#VALUE!</v>
      </c>
      <c r="BI926" s="4" t="e">
        <f>IF(OR(BE926="否",BC926&lt;=BD926),ROUND(AF926-ABS(AG926)-ABS(AI926)-AF926*VLOOKUP(X926,折旧码!B:D,3,FALSE),2)=0,ROUND(AF926-ABS(AG926)-ABS(AI926)-AF926*VLOOKUP(X926,折旧码!B:D,3,FALSE),2)&lt;&gt;0)</f>
        <v>#VALUE!</v>
      </c>
      <c r="BJ926" s="4" t="e">
        <f>ROUND(AF926-ABS(AG926)-ABS(AI926)-AF926*VLOOKUP(X926,折旧码!B:D,3,FALSE),2)</f>
        <v>#N/A</v>
      </c>
    </row>
    <row r="927" spans="40:62" x14ac:dyDescent="0.35">
      <c r="AN927" s="4" t="b">
        <f>COUNTIF(资产分类!B:B,以前年度!A927)=1</f>
        <v>0</v>
      </c>
      <c r="AO927" s="4" t="b">
        <f>COUNTIF(单位编码!C:C,H927)=1</f>
        <v>0</v>
      </c>
      <c r="AR927" s="4" t="b">
        <f>COUNTIF(成本中心!B:B,以前年度!M927)=1</f>
        <v>0</v>
      </c>
      <c r="AS927" s="4" t="b">
        <f>COUNTIF(成本中心!B:B,以前年度!N927)=1</f>
        <v>0</v>
      </c>
      <c r="AU927" s="4" t="b">
        <f>COUNTIF(资产增加、减少方式!B:C,以前年度!R927)=1</f>
        <v>0</v>
      </c>
      <c r="AX927" s="5" t="b">
        <f t="shared" si="147"/>
        <v>0</v>
      </c>
      <c r="AY927" s="59" t="e">
        <f>IF(((2015-LEFT(AD927,4))*12+12-MID(AD927,5,2)+1)/(Z927*12+AB927)&gt;1,AF927*(1-VLOOKUP(X927,折旧码!B:D,3,FALSE)),AF927*(1-VLOOKUP(X927,折旧码!B:D,3,FALSE))*((2015-LEFT(AD927,4))*12+12-MID(AD927,5,2)+1)/(Z927*12+AB927))</f>
        <v>#VALUE!</v>
      </c>
      <c r="AZ927" s="60" t="e">
        <f t="shared" si="148"/>
        <v>#VALUE!</v>
      </c>
      <c r="BA927" s="5" t="e">
        <f>IF(((2015-LEFT(AD927,4))*12+12-MID(AD927,5,2)+1)/(Z927*12+AB927)&gt;1,0, AF927*(1-VLOOKUP(X927,折旧码!B:D,3,FALSE))*(12/(Z927*12+AB927)))</f>
        <v>#VALUE!</v>
      </c>
      <c r="BB927" s="2" t="e">
        <f t="shared" si="149"/>
        <v>#VALUE!</v>
      </c>
      <c r="BC927" s="2">
        <f t="shared" si="150"/>
        <v>0</v>
      </c>
      <c r="BD927" s="2" t="e">
        <f t="shared" si="151"/>
        <v>#VALUE!</v>
      </c>
      <c r="BE927" s="4" t="e">
        <f t="shared" si="152"/>
        <v>#VALUE!</v>
      </c>
      <c r="BF927" s="56" t="e">
        <f t="shared" si="153"/>
        <v>#VALUE!</v>
      </c>
      <c r="BG927" s="56" t="e">
        <f>IF(BE927="否",0,AF927*(1-VLOOKUP(X927,折旧码!B:D,3,FALSE))/BC927)</f>
        <v>#VALUE!</v>
      </c>
      <c r="BH927" s="56" t="e">
        <f t="shared" si="154"/>
        <v>#VALUE!</v>
      </c>
      <c r="BI927" s="4" t="e">
        <f>IF(OR(BE927="否",BC927&lt;=BD927),ROUND(AF927-ABS(AG927)-ABS(AI927)-AF927*VLOOKUP(X927,折旧码!B:D,3,FALSE),2)=0,ROUND(AF927-ABS(AG927)-ABS(AI927)-AF927*VLOOKUP(X927,折旧码!B:D,3,FALSE),2)&lt;&gt;0)</f>
        <v>#VALUE!</v>
      </c>
      <c r="BJ927" s="4" t="e">
        <f>ROUND(AF927-ABS(AG927)-ABS(AI927)-AF927*VLOOKUP(X927,折旧码!B:D,3,FALSE),2)</f>
        <v>#N/A</v>
      </c>
    </row>
    <row r="928" spans="40:62" x14ac:dyDescent="0.35">
      <c r="AN928" s="4" t="b">
        <f>COUNTIF(资产分类!B:B,以前年度!A928)=1</f>
        <v>0</v>
      </c>
      <c r="AO928" s="4" t="b">
        <f>COUNTIF(单位编码!C:C,H928)=1</f>
        <v>0</v>
      </c>
      <c r="AR928" s="4" t="b">
        <f>COUNTIF(成本中心!B:B,以前年度!M928)=1</f>
        <v>0</v>
      </c>
      <c r="AS928" s="4" t="b">
        <f>COUNTIF(成本中心!B:B,以前年度!N928)=1</f>
        <v>0</v>
      </c>
      <c r="AU928" s="4" t="b">
        <f>COUNTIF(资产增加、减少方式!B:C,以前年度!R928)=1</f>
        <v>0</v>
      </c>
      <c r="AX928" s="5" t="b">
        <f t="shared" si="147"/>
        <v>0</v>
      </c>
      <c r="AY928" s="59" t="e">
        <f>IF(((2015-LEFT(AD928,4))*12+12-MID(AD928,5,2)+1)/(Z928*12+AB928)&gt;1,AF928*(1-VLOOKUP(X928,折旧码!B:D,3,FALSE)),AF928*(1-VLOOKUP(X928,折旧码!B:D,3,FALSE))*((2015-LEFT(AD928,4))*12+12-MID(AD928,5,2)+1)/(Z928*12+AB928))</f>
        <v>#VALUE!</v>
      </c>
      <c r="AZ928" s="60" t="e">
        <f t="shared" si="148"/>
        <v>#VALUE!</v>
      </c>
      <c r="BA928" s="5" t="e">
        <f>IF(((2015-LEFT(AD928,4))*12+12-MID(AD928,5,2)+1)/(Z928*12+AB928)&gt;1,0, AF928*(1-VLOOKUP(X928,折旧码!B:D,3,FALSE))*(12/(Z928*12+AB928)))</f>
        <v>#VALUE!</v>
      </c>
      <c r="BB928" s="2" t="e">
        <f t="shared" si="149"/>
        <v>#VALUE!</v>
      </c>
      <c r="BC928" s="2">
        <f t="shared" si="150"/>
        <v>0</v>
      </c>
      <c r="BD928" s="2" t="e">
        <f t="shared" si="151"/>
        <v>#VALUE!</v>
      </c>
      <c r="BE928" s="4" t="e">
        <f t="shared" si="152"/>
        <v>#VALUE!</v>
      </c>
      <c r="BF928" s="56" t="e">
        <f t="shared" si="153"/>
        <v>#VALUE!</v>
      </c>
      <c r="BG928" s="56" t="e">
        <f>IF(BE928="否",0,AF928*(1-VLOOKUP(X928,折旧码!B:D,3,FALSE))/BC928)</f>
        <v>#VALUE!</v>
      </c>
      <c r="BH928" s="56" t="e">
        <f t="shared" si="154"/>
        <v>#VALUE!</v>
      </c>
      <c r="BI928" s="4" t="e">
        <f>IF(OR(BE928="否",BC928&lt;=BD928),ROUND(AF928-ABS(AG928)-ABS(AI928)-AF928*VLOOKUP(X928,折旧码!B:D,3,FALSE),2)=0,ROUND(AF928-ABS(AG928)-ABS(AI928)-AF928*VLOOKUP(X928,折旧码!B:D,3,FALSE),2)&lt;&gt;0)</f>
        <v>#VALUE!</v>
      </c>
      <c r="BJ928" s="4" t="e">
        <f>ROUND(AF928-ABS(AG928)-ABS(AI928)-AF928*VLOOKUP(X928,折旧码!B:D,3,FALSE),2)</f>
        <v>#N/A</v>
      </c>
    </row>
    <row r="929" spans="40:62" x14ac:dyDescent="0.35">
      <c r="AN929" s="4" t="b">
        <f>COUNTIF(资产分类!B:B,以前年度!A929)=1</f>
        <v>0</v>
      </c>
      <c r="AO929" s="4" t="b">
        <f>COUNTIF(单位编码!C:C,H929)=1</f>
        <v>0</v>
      </c>
      <c r="AR929" s="4" t="b">
        <f>COUNTIF(成本中心!B:B,以前年度!M929)=1</f>
        <v>0</v>
      </c>
      <c r="AS929" s="4" t="b">
        <f>COUNTIF(成本中心!B:B,以前年度!N929)=1</f>
        <v>0</v>
      </c>
      <c r="AU929" s="4" t="b">
        <f>COUNTIF(资产增加、减少方式!B:C,以前年度!R929)=1</f>
        <v>0</v>
      </c>
      <c r="AX929" s="5" t="b">
        <f t="shared" si="147"/>
        <v>0</v>
      </c>
      <c r="AY929" s="59" t="e">
        <f>IF(((2015-LEFT(AD929,4))*12+12-MID(AD929,5,2)+1)/(Z929*12+AB929)&gt;1,AF929*(1-VLOOKUP(X929,折旧码!B:D,3,FALSE)),AF929*(1-VLOOKUP(X929,折旧码!B:D,3,FALSE))*((2015-LEFT(AD929,4))*12+12-MID(AD929,5,2)+1)/(Z929*12+AB929))</f>
        <v>#VALUE!</v>
      </c>
      <c r="AZ929" s="60" t="e">
        <f t="shared" si="148"/>
        <v>#VALUE!</v>
      </c>
      <c r="BA929" s="5" t="e">
        <f>IF(((2015-LEFT(AD929,4))*12+12-MID(AD929,5,2)+1)/(Z929*12+AB929)&gt;1,0, AF929*(1-VLOOKUP(X929,折旧码!B:D,3,FALSE))*(12/(Z929*12+AB929)))</f>
        <v>#VALUE!</v>
      </c>
      <c r="BB929" s="2" t="e">
        <f t="shared" si="149"/>
        <v>#VALUE!</v>
      </c>
      <c r="BC929" s="2">
        <f t="shared" si="150"/>
        <v>0</v>
      </c>
      <c r="BD929" s="2" t="e">
        <f t="shared" si="151"/>
        <v>#VALUE!</v>
      </c>
      <c r="BE929" s="4" t="e">
        <f t="shared" si="152"/>
        <v>#VALUE!</v>
      </c>
      <c r="BF929" s="56" t="e">
        <f t="shared" si="153"/>
        <v>#VALUE!</v>
      </c>
      <c r="BG929" s="56" t="e">
        <f>IF(BE929="否",0,AF929*(1-VLOOKUP(X929,折旧码!B:D,3,FALSE))/BC929)</f>
        <v>#VALUE!</v>
      </c>
      <c r="BH929" s="56" t="e">
        <f t="shared" si="154"/>
        <v>#VALUE!</v>
      </c>
      <c r="BI929" s="4" t="e">
        <f>IF(OR(BE929="否",BC929&lt;=BD929),ROUND(AF929-ABS(AG929)-ABS(AI929)-AF929*VLOOKUP(X929,折旧码!B:D,3,FALSE),2)=0,ROUND(AF929-ABS(AG929)-ABS(AI929)-AF929*VLOOKUP(X929,折旧码!B:D,3,FALSE),2)&lt;&gt;0)</f>
        <v>#VALUE!</v>
      </c>
      <c r="BJ929" s="4" t="e">
        <f>ROUND(AF929-ABS(AG929)-ABS(AI929)-AF929*VLOOKUP(X929,折旧码!B:D,3,FALSE),2)</f>
        <v>#N/A</v>
      </c>
    </row>
    <row r="930" spans="40:62" x14ac:dyDescent="0.35">
      <c r="AN930" s="4" t="b">
        <f>COUNTIF(资产分类!B:B,以前年度!A930)=1</f>
        <v>0</v>
      </c>
      <c r="AO930" s="4" t="b">
        <f>COUNTIF(单位编码!C:C,H930)=1</f>
        <v>0</v>
      </c>
      <c r="AR930" s="4" t="b">
        <f>COUNTIF(成本中心!B:B,以前年度!M930)=1</f>
        <v>0</v>
      </c>
      <c r="AS930" s="4" t="b">
        <f>COUNTIF(成本中心!B:B,以前年度!N930)=1</f>
        <v>0</v>
      </c>
      <c r="AU930" s="4" t="b">
        <f>COUNTIF(资产增加、减少方式!B:C,以前年度!R930)=1</f>
        <v>0</v>
      </c>
      <c r="AX930" s="5" t="b">
        <f t="shared" si="147"/>
        <v>0</v>
      </c>
      <c r="AY930" s="59" t="e">
        <f>IF(((2015-LEFT(AD930,4))*12+12-MID(AD930,5,2)+1)/(Z930*12+AB930)&gt;1,AF930*(1-VLOOKUP(X930,折旧码!B:D,3,FALSE)),AF930*(1-VLOOKUP(X930,折旧码!B:D,3,FALSE))*((2015-LEFT(AD930,4))*12+12-MID(AD930,5,2)+1)/(Z930*12+AB930))</f>
        <v>#VALUE!</v>
      </c>
      <c r="AZ930" s="60" t="e">
        <f t="shared" si="148"/>
        <v>#VALUE!</v>
      </c>
      <c r="BA930" s="5" t="e">
        <f>IF(((2015-LEFT(AD930,4))*12+12-MID(AD930,5,2)+1)/(Z930*12+AB930)&gt;1,0, AF930*(1-VLOOKUP(X930,折旧码!B:D,3,FALSE))*(12/(Z930*12+AB930)))</f>
        <v>#VALUE!</v>
      </c>
      <c r="BB930" s="2" t="e">
        <f t="shared" si="149"/>
        <v>#VALUE!</v>
      </c>
      <c r="BC930" s="2">
        <f t="shared" si="150"/>
        <v>0</v>
      </c>
      <c r="BD930" s="2" t="e">
        <f t="shared" si="151"/>
        <v>#VALUE!</v>
      </c>
      <c r="BE930" s="4" t="e">
        <f t="shared" si="152"/>
        <v>#VALUE!</v>
      </c>
      <c r="BF930" s="56" t="e">
        <f t="shared" si="153"/>
        <v>#VALUE!</v>
      </c>
      <c r="BG930" s="56" t="e">
        <f>IF(BE930="否",0,AF930*(1-VLOOKUP(X930,折旧码!B:D,3,FALSE))/BC930)</f>
        <v>#VALUE!</v>
      </c>
      <c r="BH930" s="56" t="e">
        <f t="shared" si="154"/>
        <v>#VALUE!</v>
      </c>
      <c r="BI930" s="4" t="e">
        <f>IF(OR(BE930="否",BC930&lt;=BD930),ROUND(AF930-ABS(AG930)-ABS(AI930)-AF930*VLOOKUP(X930,折旧码!B:D,3,FALSE),2)=0,ROUND(AF930-ABS(AG930)-ABS(AI930)-AF930*VLOOKUP(X930,折旧码!B:D,3,FALSE),2)&lt;&gt;0)</f>
        <v>#VALUE!</v>
      </c>
      <c r="BJ930" s="4" t="e">
        <f>ROUND(AF930-ABS(AG930)-ABS(AI930)-AF930*VLOOKUP(X930,折旧码!B:D,3,FALSE),2)</f>
        <v>#N/A</v>
      </c>
    </row>
    <row r="931" spans="40:62" x14ac:dyDescent="0.35">
      <c r="AX931" s="5" t="b">
        <f t="shared" si="147"/>
        <v>0</v>
      </c>
      <c r="AY931" s="59" t="e">
        <f>IF(((2015-LEFT(AD931,4))*12+12-MID(AD931,5,2)+1)/(Z931*12+AB931)&gt;1,AF931*(1-VLOOKUP(X931,折旧码!B:D,3,FALSE)),AF931*(1-VLOOKUP(X931,折旧码!B:D,3,FALSE))*((2015-LEFT(AD931,4))*12+12-MID(AD931,5,2)+1)/(Z931*12+AB931))</f>
        <v>#VALUE!</v>
      </c>
      <c r="AZ931" s="60" t="e">
        <f t="shared" si="148"/>
        <v>#VALUE!</v>
      </c>
      <c r="BA931" s="5" t="e">
        <f>IF(((2015-LEFT(AD931,4))*12+12-MID(AD931,5,2)+1)/(Z931*12+AB931)&gt;1,0, AF931*(1-VLOOKUP(X931,折旧码!B:D,3,FALSE))*(12/(Z931*12+AB931)))</f>
        <v>#VALUE!</v>
      </c>
      <c r="BB931" s="2" t="e">
        <f t="shared" si="149"/>
        <v>#VALUE!</v>
      </c>
      <c r="BC931" s="2">
        <f t="shared" si="150"/>
        <v>0</v>
      </c>
      <c r="BD931" s="2" t="e">
        <f t="shared" si="151"/>
        <v>#VALUE!</v>
      </c>
      <c r="BE931" s="4" t="e">
        <f t="shared" si="152"/>
        <v>#VALUE!</v>
      </c>
      <c r="BF931" s="56" t="e">
        <f t="shared" si="153"/>
        <v>#VALUE!</v>
      </c>
      <c r="BG931" s="56" t="e">
        <f>IF(BE931="否",0,AF931*(1-VLOOKUP(X931,折旧码!B:D,3,FALSE))/BC931)</f>
        <v>#VALUE!</v>
      </c>
      <c r="BH931" s="56" t="e">
        <f t="shared" si="154"/>
        <v>#VALUE!</v>
      </c>
      <c r="BI931" s="4" t="e">
        <f>IF(OR(BE931="否",BC931&lt;=BD931),ROUND(AF931-ABS(AG931)-ABS(AI931)-AF931*VLOOKUP(X931,折旧码!B:D,3,FALSE),2)=0,ROUND(AF931-ABS(AG931)-ABS(AI931)-AF931*VLOOKUP(X931,折旧码!B:D,3,FALSE),2)&lt;&gt;0)</f>
        <v>#VALUE!</v>
      </c>
      <c r="BJ931" s="4" t="e">
        <f>ROUND(AF931-ABS(AG931)-ABS(AI931)-AF931*VLOOKUP(X931,折旧码!B:D,3,FALSE),2)</f>
        <v>#N/A</v>
      </c>
    </row>
    <row r="932" spans="40:62" x14ac:dyDescent="0.35">
      <c r="AX932" s="5" t="b">
        <f t="shared" si="147"/>
        <v>0</v>
      </c>
      <c r="AY932" s="59" t="e">
        <f>IF(((2015-LEFT(AD932,4))*12+12-MID(AD932,5,2)+1)/(Z932*12+AB932)&gt;1,AF932*(1-VLOOKUP(X932,折旧码!B:D,3,FALSE)),AF932*(1-VLOOKUP(X932,折旧码!B:D,3,FALSE))*((2015-LEFT(AD932,4))*12+12-MID(AD932,5,2)+1)/(Z932*12+AB932))</f>
        <v>#VALUE!</v>
      </c>
      <c r="AZ932" s="60" t="e">
        <f t="shared" si="148"/>
        <v>#VALUE!</v>
      </c>
      <c r="BA932" s="5" t="e">
        <f>IF(((2015-LEFT(AD932,4))*12+12-MID(AD932,5,2)+1)/(Z932*12+AB932)&gt;1,0, AF932*(1-VLOOKUP(X932,折旧码!B:D,3,FALSE))*(12/(Z932*12+AB932)))</f>
        <v>#VALUE!</v>
      </c>
      <c r="BB932" s="2" t="e">
        <f t="shared" si="149"/>
        <v>#VALUE!</v>
      </c>
      <c r="BC932" s="2">
        <f t="shared" si="150"/>
        <v>0</v>
      </c>
      <c r="BD932" s="2" t="e">
        <f t="shared" si="151"/>
        <v>#VALUE!</v>
      </c>
      <c r="BE932" s="4" t="e">
        <f t="shared" si="152"/>
        <v>#VALUE!</v>
      </c>
      <c r="BF932" s="56" t="e">
        <f t="shared" si="153"/>
        <v>#VALUE!</v>
      </c>
      <c r="BG932" s="56" t="e">
        <f>IF(BE932="否",0,AF932*(1-VLOOKUP(X932,折旧码!B:D,3,FALSE))/BC932)</f>
        <v>#VALUE!</v>
      </c>
      <c r="BH932" s="56" t="e">
        <f t="shared" si="154"/>
        <v>#VALUE!</v>
      </c>
      <c r="BI932" s="4" t="e">
        <f>IF(OR(BE932="否",BC932&lt;=BD932),ROUND(AF932-ABS(AG932)-ABS(AI932)-AF932*VLOOKUP(X932,折旧码!B:D,3,FALSE),2)=0,ROUND(AF932-ABS(AG932)-ABS(AI932)-AF932*VLOOKUP(X932,折旧码!B:D,3,FALSE),2)&lt;&gt;0)</f>
        <v>#VALUE!</v>
      </c>
      <c r="BJ932" s="4" t="e">
        <f>ROUND(AF932-ABS(AG932)-ABS(AI932)-AF932*VLOOKUP(X932,折旧码!B:D,3,FALSE),2)</f>
        <v>#N/A</v>
      </c>
    </row>
    <row r="933" spans="40:62" x14ac:dyDescent="0.35">
      <c r="AX933" s="5" t="b">
        <f t="shared" si="147"/>
        <v>0</v>
      </c>
      <c r="AY933" s="59" t="e">
        <f>IF(((2015-LEFT(AD933,4))*12+12-MID(AD933,5,2)+1)/(Z933*12+AB933)&gt;1,AF933*(1-VLOOKUP(X933,折旧码!B:D,3,FALSE)),AF933*(1-VLOOKUP(X933,折旧码!B:D,3,FALSE))*((2015-LEFT(AD933,4))*12+12-MID(AD933,5,2)+1)/(Z933*12+AB933))</f>
        <v>#VALUE!</v>
      </c>
      <c r="AZ933" s="60" t="e">
        <f t="shared" si="148"/>
        <v>#VALUE!</v>
      </c>
      <c r="BA933" s="5" t="e">
        <f>IF(((2015-LEFT(AD933,4))*12+12-MID(AD933,5,2)+1)/(Z933*12+AB933)&gt;1,0, AF933*(1-VLOOKUP(X933,折旧码!B:D,3,FALSE))*(12/(Z933*12+AB933)))</f>
        <v>#VALUE!</v>
      </c>
      <c r="BB933" s="2" t="e">
        <f t="shared" si="149"/>
        <v>#VALUE!</v>
      </c>
      <c r="BC933" s="2">
        <f t="shared" si="150"/>
        <v>0</v>
      </c>
      <c r="BD933" s="2" t="e">
        <f t="shared" si="151"/>
        <v>#VALUE!</v>
      </c>
      <c r="BE933" s="4" t="e">
        <f t="shared" si="152"/>
        <v>#VALUE!</v>
      </c>
      <c r="BF933" s="56" t="e">
        <f t="shared" si="153"/>
        <v>#VALUE!</v>
      </c>
      <c r="BG933" s="56" t="e">
        <f>IF(BE933="否",0,AF933*(1-VLOOKUP(X933,折旧码!B:D,3,FALSE))/BC933)</f>
        <v>#VALUE!</v>
      </c>
      <c r="BH933" s="56" t="e">
        <f t="shared" si="154"/>
        <v>#VALUE!</v>
      </c>
      <c r="BI933" s="4" t="e">
        <f>IF(OR(BE933="否",BC933&lt;=BD933),ROUND(AF933-ABS(AG933)-ABS(AI933)-AF933*VLOOKUP(X933,折旧码!B:D,3,FALSE),2)=0,ROUND(AF933-ABS(AG933)-ABS(AI933)-AF933*VLOOKUP(X933,折旧码!B:D,3,FALSE),2)&lt;&gt;0)</f>
        <v>#VALUE!</v>
      </c>
      <c r="BJ933" s="4" t="e">
        <f>ROUND(AF933-ABS(AG933)-ABS(AI933)-AF933*VLOOKUP(X933,折旧码!B:D,3,FALSE),2)</f>
        <v>#N/A</v>
      </c>
    </row>
    <row r="934" spans="40:62" x14ac:dyDescent="0.35">
      <c r="AX934" s="5" t="b">
        <f t="shared" si="147"/>
        <v>0</v>
      </c>
      <c r="AY934" s="59" t="e">
        <f>IF(((2015-LEFT(AD934,4))*12+12-MID(AD934,5,2)+1)/(Z934*12+AB934)&gt;1,AF934*(1-VLOOKUP(X934,折旧码!B:D,3,FALSE)),AF934*(1-VLOOKUP(X934,折旧码!B:D,3,FALSE))*((2015-LEFT(AD934,4))*12+12-MID(AD934,5,2)+1)/(Z934*12+AB934))</f>
        <v>#VALUE!</v>
      </c>
      <c r="AZ934" s="60" t="e">
        <f t="shared" si="148"/>
        <v>#VALUE!</v>
      </c>
      <c r="BA934" s="5" t="e">
        <f>IF(((2015-LEFT(AD934,4))*12+12-MID(AD934,5,2)+1)/(Z934*12+AB934)&gt;1,0, AF934*(1-VLOOKUP(X934,折旧码!B:D,3,FALSE))*(12/(Z934*12+AB934)))</f>
        <v>#VALUE!</v>
      </c>
      <c r="BB934" s="2" t="e">
        <f t="shared" si="149"/>
        <v>#VALUE!</v>
      </c>
      <c r="BC934" s="2">
        <f t="shared" si="150"/>
        <v>0</v>
      </c>
      <c r="BD934" s="2" t="e">
        <f t="shared" si="151"/>
        <v>#VALUE!</v>
      </c>
      <c r="BE934" s="4" t="e">
        <f t="shared" si="152"/>
        <v>#VALUE!</v>
      </c>
      <c r="BF934" s="56" t="e">
        <f t="shared" si="153"/>
        <v>#VALUE!</v>
      </c>
      <c r="BG934" s="56" t="e">
        <f>IF(BE934="否",0,AF934*(1-VLOOKUP(X934,折旧码!B:D,3,FALSE))/BC934)</f>
        <v>#VALUE!</v>
      </c>
      <c r="BH934" s="56" t="e">
        <f t="shared" si="154"/>
        <v>#VALUE!</v>
      </c>
      <c r="BI934" s="4" t="e">
        <f>IF(OR(BE934="否",BC934&lt;=BD934),ROUND(AF934-ABS(AG934)-ABS(AI934)-AF934*VLOOKUP(X934,折旧码!B:D,3,FALSE),2)=0,ROUND(AF934-ABS(AG934)-ABS(AI934)-AF934*VLOOKUP(X934,折旧码!B:D,3,FALSE),2)&lt;&gt;0)</f>
        <v>#VALUE!</v>
      </c>
      <c r="BJ934" s="4" t="e">
        <f>ROUND(AF934-ABS(AG934)-ABS(AI934)-AF934*VLOOKUP(X934,折旧码!B:D,3,FALSE),2)</f>
        <v>#N/A</v>
      </c>
    </row>
    <row r="935" spans="40:62" x14ac:dyDescent="0.35">
      <c r="AX935" s="5" t="b">
        <f t="shared" si="147"/>
        <v>0</v>
      </c>
      <c r="AY935" s="59" t="e">
        <f>IF(((2015-LEFT(AD935,4))*12+12-MID(AD935,5,2)+1)/(Z935*12+AB935)&gt;1,AF935*(1-VLOOKUP(X935,折旧码!B:D,3,FALSE)),AF935*(1-VLOOKUP(X935,折旧码!B:D,3,FALSE))*((2015-LEFT(AD935,4))*12+12-MID(AD935,5,2)+1)/(Z935*12+AB935))</f>
        <v>#VALUE!</v>
      </c>
      <c r="AZ935" s="60" t="e">
        <f t="shared" si="148"/>
        <v>#VALUE!</v>
      </c>
      <c r="BA935" s="5" t="e">
        <f>IF(((2015-LEFT(AD935,4))*12+12-MID(AD935,5,2)+1)/(Z935*12+AB935)&gt;1,0, AF935*(1-VLOOKUP(X935,折旧码!B:D,3,FALSE))*(12/(Z935*12+AB935)))</f>
        <v>#VALUE!</v>
      </c>
      <c r="BB935" s="2" t="e">
        <f t="shared" si="149"/>
        <v>#VALUE!</v>
      </c>
      <c r="BC935" s="2">
        <f t="shared" si="150"/>
        <v>0</v>
      </c>
      <c r="BD935" s="2" t="e">
        <f t="shared" si="151"/>
        <v>#VALUE!</v>
      </c>
      <c r="BE935" s="4" t="e">
        <f t="shared" si="152"/>
        <v>#VALUE!</v>
      </c>
      <c r="BF935" s="56" t="e">
        <f t="shared" si="153"/>
        <v>#VALUE!</v>
      </c>
      <c r="BG935" s="56" t="e">
        <f>IF(BE935="否",0,AF935*(1-VLOOKUP(X935,折旧码!B:D,3,FALSE))/BC935)</f>
        <v>#VALUE!</v>
      </c>
      <c r="BH935" s="56" t="e">
        <f t="shared" si="154"/>
        <v>#VALUE!</v>
      </c>
      <c r="BI935" s="4" t="e">
        <f>IF(OR(BE935="否",BC935&lt;=BD935),ROUND(AF935-ABS(AG935)-ABS(AI935)-AF935*VLOOKUP(X935,折旧码!B:D,3,FALSE),2)=0,ROUND(AF935-ABS(AG935)-ABS(AI935)-AF935*VLOOKUP(X935,折旧码!B:D,3,FALSE),2)&lt;&gt;0)</f>
        <v>#VALUE!</v>
      </c>
      <c r="BJ935" s="4" t="e">
        <f>ROUND(AF935-ABS(AG935)-ABS(AI935)-AF935*VLOOKUP(X935,折旧码!B:D,3,FALSE),2)</f>
        <v>#N/A</v>
      </c>
    </row>
    <row r="936" spans="40:62" x14ac:dyDescent="0.35">
      <c r="AX936" s="5" t="b">
        <f t="shared" si="147"/>
        <v>0</v>
      </c>
      <c r="AY936" s="59" t="e">
        <f>IF(((2015-LEFT(AD936,4))*12+12-MID(AD936,5,2)+1)/(Z936*12+AB936)&gt;1,AF936*(1-VLOOKUP(X936,折旧码!B:D,3,FALSE)),AF936*(1-VLOOKUP(X936,折旧码!B:D,3,FALSE))*((2015-LEFT(AD936,4))*12+12-MID(AD936,5,2)+1)/(Z936*12+AB936))</f>
        <v>#VALUE!</v>
      </c>
      <c r="AZ936" s="60" t="e">
        <f t="shared" si="148"/>
        <v>#VALUE!</v>
      </c>
      <c r="BA936" s="5" t="e">
        <f>IF(((2015-LEFT(AD936,4))*12+12-MID(AD936,5,2)+1)/(Z936*12+AB936)&gt;1,0, AF936*(1-VLOOKUP(X936,折旧码!B:D,3,FALSE))*(12/(Z936*12+AB936)))</f>
        <v>#VALUE!</v>
      </c>
      <c r="BB936" s="2" t="e">
        <f t="shared" si="149"/>
        <v>#VALUE!</v>
      </c>
      <c r="BC936" s="2">
        <f t="shared" si="150"/>
        <v>0</v>
      </c>
      <c r="BD936" s="2" t="e">
        <f t="shared" si="151"/>
        <v>#VALUE!</v>
      </c>
      <c r="BE936" s="4" t="e">
        <f t="shared" si="152"/>
        <v>#VALUE!</v>
      </c>
      <c r="BF936" s="56" t="e">
        <f t="shared" si="153"/>
        <v>#VALUE!</v>
      </c>
      <c r="BG936" s="56" t="e">
        <f>IF(BE936="否",0,AF936*(1-VLOOKUP(X936,折旧码!B:D,3,FALSE))/BC936)</f>
        <v>#VALUE!</v>
      </c>
      <c r="BH936" s="56" t="e">
        <f t="shared" si="154"/>
        <v>#VALUE!</v>
      </c>
      <c r="BI936" s="4" t="e">
        <f>IF(OR(BE936="否",BC936&lt;=BD936),ROUND(AF936-ABS(AG936)-ABS(AI936)-AF936*VLOOKUP(X936,折旧码!B:D,3,FALSE),2)=0,ROUND(AF936-ABS(AG936)-ABS(AI936)-AF936*VLOOKUP(X936,折旧码!B:D,3,FALSE),2)&lt;&gt;0)</f>
        <v>#VALUE!</v>
      </c>
      <c r="BJ936" s="4" t="e">
        <f>ROUND(AF936-ABS(AG936)-ABS(AI936)-AF936*VLOOKUP(X936,折旧码!B:D,3,FALSE),2)</f>
        <v>#N/A</v>
      </c>
    </row>
    <row r="937" spans="40:62" x14ac:dyDescent="0.35">
      <c r="AX937" s="5" t="b">
        <f t="shared" si="147"/>
        <v>0</v>
      </c>
      <c r="AY937" s="59" t="e">
        <f>IF(((2015-LEFT(AD937,4))*12+12-MID(AD937,5,2)+1)/(Z937*12+AB937)&gt;1,AF937*(1-VLOOKUP(X937,折旧码!B:D,3,FALSE)),AF937*(1-VLOOKUP(X937,折旧码!B:D,3,FALSE))*((2015-LEFT(AD937,4))*12+12-MID(AD937,5,2)+1)/(Z937*12+AB937))</f>
        <v>#VALUE!</v>
      </c>
      <c r="AZ937" s="60" t="e">
        <f t="shared" si="148"/>
        <v>#VALUE!</v>
      </c>
      <c r="BA937" s="5" t="e">
        <f>IF(((2015-LEFT(AD937,4))*12+12-MID(AD937,5,2)+1)/(Z937*12+AB937)&gt;1,0, AF937*(1-VLOOKUP(X937,折旧码!B:D,3,FALSE))*(12/(Z937*12+AB937)))</f>
        <v>#VALUE!</v>
      </c>
      <c r="BB937" s="2" t="e">
        <f t="shared" si="149"/>
        <v>#VALUE!</v>
      </c>
      <c r="BC937" s="2">
        <f t="shared" si="150"/>
        <v>0</v>
      </c>
      <c r="BD937" s="2" t="e">
        <f t="shared" si="151"/>
        <v>#VALUE!</v>
      </c>
      <c r="BE937" s="4" t="e">
        <f t="shared" si="152"/>
        <v>#VALUE!</v>
      </c>
      <c r="BF937" s="56" t="e">
        <f t="shared" si="153"/>
        <v>#VALUE!</v>
      </c>
      <c r="BG937" s="56" t="e">
        <f>IF(BE937="否",0,AF937*(1-VLOOKUP(X937,折旧码!B:D,3,FALSE))/BC937)</f>
        <v>#VALUE!</v>
      </c>
      <c r="BH937" s="56" t="e">
        <f t="shared" si="154"/>
        <v>#VALUE!</v>
      </c>
      <c r="BI937" s="4" t="e">
        <f>IF(OR(BE937="否",BC937&lt;=BD937),ROUND(AF937-ABS(AG937)-ABS(AI937)-AF937*VLOOKUP(X937,折旧码!B:D,3,FALSE),2)=0,ROUND(AF937-ABS(AG937)-ABS(AI937)-AF937*VLOOKUP(X937,折旧码!B:D,3,FALSE),2)&lt;&gt;0)</f>
        <v>#VALUE!</v>
      </c>
      <c r="BJ937" s="4" t="e">
        <f>ROUND(AF937-ABS(AG937)-ABS(AI937)-AF937*VLOOKUP(X937,折旧码!B:D,3,FALSE),2)</f>
        <v>#N/A</v>
      </c>
    </row>
    <row r="938" spans="40:62" x14ac:dyDescent="0.35">
      <c r="AX938" s="5" t="b">
        <f t="shared" si="147"/>
        <v>0</v>
      </c>
      <c r="AY938" s="59" t="e">
        <f>IF(((2015-LEFT(AD938,4))*12+12-MID(AD938,5,2)+1)/(Z938*12+AB938)&gt;1,AF938*(1-VLOOKUP(X938,折旧码!B:D,3,FALSE)),AF938*(1-VLOOKUP(X938,折旧码!B:D,3,FALSE))*((2015-LEFT(AD938,4))*12+12-MID(AD938,5,2)+1)/(Z938*12+AB938))</f>
        <v>#VALUE!</v>
      </c>
      <c r="AZ938" s="60" t="e">
        <f t="shared" si="148"/>
        <v>#VALUE!</v>
      </c>
      <c r="BA938" s="5" t="e">
        <f>IF(((2015-LEFT(AD938,4))*12+12-MID(AD938,5,2)+1)/(Z938*12+AB938)&gt;1,0, AF938*(1-VLOOKUP(X938,折旧码!B:D,3,FALSE))*(12/(Z938*12+AB938)))</f>
        <v>#VALUE!</v>
      </c>
      <c r="BB938" s="2" t="e">
        <f t="shared" si="149"/>
        <v>#VALUE!</v>
      </c>
      <c r="BC938" s="2">
        <f t="shared" si="150"/>
        <v>0</v>
      </c>
      <c r="BD938" s="2" t="e">
        <f t="shared" si="151"/>
        <v>#VALUE!</v>
      </c>
      <c r="BE938" s="4" t="e">
        <f t="shared" si="152"/>
        <v>#VALUE!</v>
      </c>
      <c r="BF938" s="56" t="e">
        <f t="shared" si="153"/>
        <v>#VALUE!</v>
      </c>
      <c r="BG938" s="56" t="e">
        <f>IF(BE938="否",0,AF938*(1-VLOOKUP(X938,折旧码!B:D,3,FALSE))/BC938)</f>
        <v>#VALUE!</v>
      </c>
      <c r="BH938" s="56" t="e">
        <f t="shared" si="154"/>
        <v>#VALUE!</v>
      </c>
      <c r="BI938" s="4" t="e">
        <f>IF(OR(BE938="否",BC938&lt;=BD938),ROUND(AF938-ABS(AG938)-ABS(AI938)-AF938*VLOOKUP(X938,折旧码!B:D,3,FALSE),2)=0,ROUND(AF938-ABS(AG938)-ABS(AI938)-AF938*VLOOKUP(X938,折旧码!B:D,3,FALSE),2)&lt;&gt;0)</f>
        <v>#VALUE!</v>
      </c>
      <c r="BJ938" s="4" t="e">
        <f>ROUND(AF938-ABS(AG938)-ABS(AI938)-AF938*VLOOKUP(X938,折旧码!B:D,3,FALSE),2)</f>
        <v>#N/A</v>
      </c>
    </row>
    <row r="939" spans="40:62" x14ac:dyDescent="0.35">
      <c r="AX939" s="5" t="b">
        <f t="shared" si="147"/>
        <v>0</v>
      </c>
      <c r="AY939" s="59" t="e">
        <f>IF(((2015-LEFT(AD939,4))*12+12-MID(AD939,5,2)+1)/(Z939*12+AB939)&gt;1,AF939*(1-VLOOKUP(X939,折旧码!B:D,3,FALSE)),AF939*(1-VLOOKUP(X939,折旧码!B:D,3,FALSE))*((2015-LEFT(AD939,4))*12+12-MID(AD939,5,2)+1)/(Z939*12+AB939))</f>
        <v>#VALUE!</v>
      </c>
      <c r="AZ939" s="60" t="e">
        <f t="shared" si="148"/>
        <v>#VALUE!</v>
      </c>
      <c r="BA939" s="5" t="e">
        <f>IF(((2015-LEFT(AD939,4))*12+12-MID(AD939,5,2)+1)/(Z939*12+AB939)&gt;1,0, AF939*(1-VLOOKUP(X939,折旧码!B:D,3,FALSE))*(12/(Z939*12+AB939)))</f>
        <v>#VALUE!</v>
      </c>
      <c r="BB939" s="2" t="e">
        <f t="shared" si="149"/>
        <v>#VALUE!</v>
      </c>
      <c r="BC939" s="2">
        <f t="shared" si="150"/>
        <v>0</v>
      </c>
      <c r="BD939" s="2" t="e">
        <f t="shared" si="151"/>
        <v>#VALUE!</v>
      </c>
      <c r="BE939" s="4" t="e">
        <f t="shared" si="152"/>
        <v>#VALUE!</v>
      </c>
      <c r="BF939" s="56" t="e">
        <f t="shared" si="153"/>
        <v>#VALUE!</v>
      </c>
      <c r="BG939" s="56" t="e">
        <f>IF(BE939="否",0,AF939*(1-VLOOKUP(X939,折旧码!B:D,3,FALSE))/BC939)</f>
        <v>#VALUE!</v>
      </c>
      <c r="BH939" s="56" t="e">
        <f t="shared" si="154"/>
        <v>#VALUE!</v>
      </c>
      <c r="BI939" s="4" t="e">
        <f>IF(OR(BE939="否",BC939&lt;=BD939),ROUND(AF939-ABS(AG939)-ABS(AI939)-AF939*VLOOKUP(X939,折旧码!B:D,3,FALSE),2)=0,ROUND(AF939-ABS(AG939)-ABS(AI939)-AF939*VLOOKUP(X939,折旧码!B:D,3,FALSE),2)&lt;&gt;0)</f>
        <v>#VALUE!</v>
      </c>
      <c r="BJ939" s="4" t="e">
        <f>ROUND(AF939-ABS(AG939)-ABS(AI939)-AF939*VLOOKUP(X939,折旧码!B:D,3,FALSE),2)</f>
        <v>#N/A</v>
      </c>
    </row>
    <row r="940" spans="40:62" x14ac:dyDescent="0.35">
      <c r="AX940" s="5" t="b">
        <f t="shared" si="147"/>
        <v>0</v>
      </c>
      <c r="AY940" s="59" t="e">
        <f>IF(((2015-LEFT(AD940,4))*12+12-MID(AD940,5,2)+1)/(Z940*12+AB940)&gt;1,AF940*(1-VLOOKUP(X940,折旧码!B:D,3,FALSE)),AF940*(1-VLOOKUP(X940,折旧码!B:D,3,FALSE))*((2015-LEFT(AD940,4))*12+12-MID(AD940,5,2)+1)/(Z940*12+AB940))</f>
        <v>#VALUE!</v>
      </c>
      <c r="AZ940" s="60" t="e">
        <f t="shared" si="148"/>
        <v>#VALUE!</v>
      </c>
      <c r="BA940" s="5" t="e">
        <f>IF(((2015-LEFT(AD940,4))*12+12-MID(AD940,5,2)+1)/(Z940*12+AB940)&gt;1,0, AF940*(1-VLOOKUP(X940,折旧码!B:D,3,FALSE))*(12/(Z940*12+AB940)))</f>
        <v>#VALUE!</v>
      </c>
      <c r="BB940" s="2" t="e">
        <f t="shared" si="149"/>
        <v>#VALUE!</v>
      </c>
      <c r="BC940" s="2">
        <f t="shared" si="150"/>
        <v>0</v>
      </c>
      <c r="BD940" s="2" t="e">
        <f t="shared" si="151"/>
        <v>#VALUE!</v>
      </c>
      <c r="BE940" s="4" t="e">
        <f t="shared" si="152"/>
        <v>#VALUE!</v>
      </c>
      <c r="BF940" s="56" t="e">
        <f t="shared" si="153"/>
        <v>#VALUE!</v>
      </c>
      <c r="BG940" s="56" t="e">
        <f>IF(BE940="否",0,AF940*(1-VLOOKUP(X940,折旧码!B:D,3,FALSE))/BC940)</f>
        <v>#VALUE!</v>
      </c>
      <c r="BH940" s="56" t="e">
        <f t="shared" si="154"/>
        <v>#VALUE!</v>
      </c>
      <c r="BI940" s="4" t="e">
        <f>IF(OR(BE940="否",BC940&lt;=BD940),ROUND(AF940-ABS(AG940)-ABS(AI940)-AF940*VLOOKUP(X940,折旧码!B:D,3,FALSE),2)=0,ROUND(AF940-ABS(AG940)-ABS(AI940)-AF940*VLOOKUP(X940,折旧码!B:D,3,FALSE),2)&lt;&gt;0)</f>
        <v>#VALUE!</v>
      </c>
      <c r="BJ940" s="4" t="e">
        <f>ROUND(AF940-ABS(AG940)-ABS(AI940)-AF940*VLOOKUP(X940,折旧码!B:D,3,FALSE),2)</f>
        <v>#N/A</v>
      </c>
    </row>
    <row r="941" spans="40:62" x14ac:dyDescent="0.35">
      <c r="AX941" s="5" t="b">
        <f t="shared" si="147"/>
        <v>0</v>
      </c>
      <c r="AY941" s="59" t="e">
        <f>IF(((2015-LEFT(AD941,4))*12+12-MID(AD941,5,2)+1)/(Z941*12+AB941)&gt;1,AF941*(1-VLOOKUP(X941,折旧码!B:D,3,FALSE)),AF941*(1-VLOOKUP(X941,折旧码!B:D,3,FALSE))*((2015-LEFT(AD941,4))*12+12-MID(AD941,5,2)+1)/(Z941*12+AB941))</f>
        <v>#VALUE!</v>
      </c>
      <c r="AZ941" s="60" t="e">
        <f t="shared" si="148"/>
        <v>#VALUE!</v>
      </c>
      <c r="BA941" s="5" t="e">
        <f>IF(((2015-LEFT(AD941,4))*12+12-MID(AD941,5,2)+1)/(Z941*12+AB941)&gt;1,0, AF941*(1-VLOOKUP(X941,折旧码!B:D,3,FALSE))*(12/(Z941*12+AB941)))</f>
        <v>#VALUE!</v>
      </c>
      <c r="BB941" s="2" t="e">
        <f t="shared" si="149"/>
        <v>#VALUE!</v>
      </c>
      <c r="BC941" s="2">
        <f t="shared" si="150"/>
        <v>0</v>
      </c>
      <c r="BD941" s="2" t="e">
        <f t="shared" si="151"/>
        <v>#VALUE!</v>
      </c>
      <c r="BE941" s="4" t="e">
        <f t="shared" si="152"/>
        <v>#VALUE!</v>
      </c>
      <c r="BF941" s="56" t="e">
        <f t="shared" si="153"/>
        <v>#VALUE!</v>
      </c>
      <c r="BG941" s="56" t="e">
        <f>IF(BE941="否",0,AF941*(1-VLOOKUP(X941,折旧码!B:D,3,FALSE))/BC941)</f>
        <v>#VALUE!</v>
      </c>
      <c r="BH941" s="56" t="e">
        <f t="shared" si="154"/>
        <v>#VALUE!</v>
      </c>
      <c r="BI941" s="4" t="e">
        <f>IF(OR(BE941="否",BC941&lt;=BD941),ROUND(AF941-ABS(AG941)-ABS(AI941)-AF941*VLOOKUP(X941,折旧码!B:D,3,FALSE),2)=0,ROUND(AF941-ABS(AG941)-ABS(AI941)-AF941*VLOOKUP(X941,折旧码!B:D,3,FALSE),2)&lt;&gt;0)</f>
        <v>#VALUE!</v>
      </c>
      <c r="BJ941" s="4" t="e">
        <f>ROUND(AF941-ABS(AG941)-ABS(AI941)-AF941*VLOOKUP(X941,折旧码!B:D,3,FALSE),2)</f>
        <v>#N/A</v>
      </c>
    </row>
    <row r="942" spans="40:62" x14ac:dyDescent="0.35">
      <c r="AX942" s="5" t="b">
        <f t="shared" si="147"/>
        <v>0</v>
      </c>
      <c r="AY942" s="59" t="e">
        <f>IF(((2015-LEFT(AD942,4))*12+12-MID(AD942,5,2)+1)/(Z942*12+AB942)&gt;1,AF942*(1-VLOOKUP(X942,折旧码!B:D,3,FALSE)),AF942*(1-VLOOKUP(X942,折旧码!B:D,3,FALSE))*((2015-LEFT(AD942,4))*12+12-MID(AD942,5,2)+1)/(Z942*12+AB942))</f>
        <v>#VALUE!</v>
      </c>
      <c r="AZ942" s="60" t="e">
        <f t="shared" si="148"/>
        <v>#VALUE!</v>
      </c>
      <c r="BA942" s="5" t="e">
        <f>IF(((2015-LEFT(AD942,4))*12+12-MID(AD942,5,2)+1)/(Z942*12+AB942)&gt;1,0, AF942*(1-VLOOKUP(X942,折旧码!B:D,3,FALSE))*(12/(Z942*12+AB942)))</f>
        <v>#VALUE!</v>
      </c>
      <c r="BB942" s="2" t="e">
        <f t="shared" si="149"/>
        <v>#VALUE!</v>
      </c>
      <c r="BC942" s="2">
        <f t="shared" si="150"/>
        <v>0</v>
      </c>
      <c r="BD942" s="2" t="e">
        <f t="shared" si="151"/>
        <v>#VALUE!</v>
      </c>
      <c r="BE942" s="4" t="e">
        <f t="shared" si="152"/>
        <v>#VALUE!</v>
      </c>
      <c r="BF942" s="56" t="e">
        <f t="shared" si="153"/>
        <v>#VALUE!</v>
      </c>
      <c r="BG942" s="56" t="e">
        <f>IF(BE942="否",0,AF942*(1-VLOOKUP(X942,折旧码!B:D,3,FALSE))/BC942)</f>
        <v>#VALUE!</v>
      </c>
      <c r="BH942" s="56" t="e">
        <f t="shared" si="154"/>
        <v>#VALUE!</v>
      </c>
      <c r="BI942" s="4" t="e">
        <f>IF(OR(BE942="否",BC942&lt;=BD942),ROUND(AF942-ABS(AG942)-ABS(AI942)-AF942*VLOOKUP(X942,折旧码!B:D,3,FALSE),2)=0,ROUND(AF942-ABS(AG942)-ABS(AI942)-AF942*VLOOKUP(X942,折旧码!B:D,3,FALSE),2)&lt;&gt;0)</f>
        <v>#VALUE!</v>
      </c>
      <c r="BJ942" s="4" t="e">
        <f>ROUND(AF942-ABS(AG942)-ABS(AI942)-AF942*VLOOKUP(X942,折旧码!B:D,3,FALSE),2)</f>
        <v>#N/A</v>
      </c>
    </row>
    <row r="943" spans="40:62" x14ac:dyDescent="0.35">
      <c r="AX943" s="5" t="b">
        <f t="shared" si="147"/>
        <v>0</v>
      </c>
      <c r="AY943" s="59" t="e">
        <f>IF(((2015-LEFT(AD943,4))*12+12-MID(AD943,5,2)+1)/(Z943*12+AB943)&gt;1,AF943*(1-VLOOKUP(X943,折旧码!B:D,3,FALSE)),AF943*(1-VLOOKUP(X943,折旧码!B:D,3,FALSE))*((2015-LEFT(AD943,4))*12+12-MID(AD943,5,2)+1)/(Z943*12+AB943))</f>
        <v>#VALUE!</v>
      </c>
      <c r="AZ943" s="60" t="e">
        <f t="shared" si="148"/>
        <v>#VALUE!</v>
      </c>
      <c r="BA943" s="5" t="e">
        <f>IF(((2015-LEFT(AD943,4))*12+12-MID(AD943,5,2)+1)/(Z943*12+AB943)&gt;1,0, AF943*(1-VLOOKUP(X943,折旧码!B:D,3,FALSE))*(12/(Z943*12+AB943)))</f>
        <v>#VALUE!</v>
      </c>
      <c r="BB943" s="2" t="e">
        <f t="shared" si="149"/>
        <v>#VALUE!</v>
      </c>
      <c r="BC943" s="2">
        <f t="shared" si="150"/>
        <v>0</v>
      </c>
      <c r="BD943" s="2" t="e">
        <f t="shared" si="151"/>
        <v>#VALUE!</v>
      </c>
      <c r="BE943" s="4" t="e">
        <f t="shared" si="152"/>
        <v>#VALUE!</v>
      </c>
      <c r="BF943" s="56" t="e">
        <f t="shared" si="153"/>
        <v>#VALUE!</v>
      </c>
      <c r="BG943" s="56" t="e">
        <f>IF(BE943="否",0,AF943*(1-VLOOKUP(X943,折旧码!B:D,3,FALSE))/BC943)</f>
        <v>#VALUE!</v>
      </c>
      <c r="BH943" s="56" t="e">
        <f t="shared" si="154"/>
        <v>#VALUE!</v>
      </c>
      <c r="BI943" s="4" t="e">
        <f>IF(OR(BE943="否",BC943&lt;=BD943),ROUND(AF943-ABS(AG943)-ABS(AI943)-AF943*VLOOKUP(X943,折旧码!B:D,3,FALSE),2)=0,ROUND(AF943-ABS(AG943)-ABS(AI943)-AF943*VLOOKUP(X943,折旧码!B:D,3,FALSE),2)&lt;&gt;0)</f>
        <v>#VALUE!</v>
      </c>
      <c r="BJ943" s="4" t="e">
        <f>ROUND(AF943-ABS(AG943)-ABS(AI943)-AF943*VLOOKUP(X943,折旧码!B:D,3,FALSE),2)</f>
        <v>#N/A</v>
      </c>
    </row>
    <row r="944" spans="40:62" x14ac:dyDescent="0.35">
      <c r="AX944" s="5" t="b">
        <f t="shared" si="147"/>
        <v>0</v>
      </c>
      <c r="AY944" s="59" t="e">
        <f>IF(((2015-LEFT(AD944,4))*12+12-MID(AD944,5,2)+1)/(Z944*12+AB944)&gt;1,AF944*(1-VLOOKUP(X944,折旧码!B:D,3,FALSE)),AF944*(1-VLOOKUP(X944,折旧码!B:D,3,FALSE))*((2015-LEFT(AD944,4))*12+12-MID(AD944,5,2)+1)/(Z944*12+AB944))</f>
        <v>#VALUE!</v>
      </c>
      <c r="AZ944" s="60" t="e">
        <f t="shared" si="148"/>
        <v>#VALUE!</v>
      </c>
      <c r="BA944" s="5" t="e">
        <f>IF(((2015-LEFT(AD944,4))*12+12-MID(AD944,5,2)+1)/(Z944*12+AB944)&gt;1,0, AF944*(1-VLOOKUP(X944,折旧码!B:D,3,FALSE))*(12/(Z944*12+AB944)))</f>
        <v>#VALUE!</v>
      </c>
      <c r="BB944" s="2" t="e">
        <f t="shared" si="149"/>
        <v>#VALUE!</v>
      </c>
      <c r="BC944" s="2">
        <f t="shared" si="150"/>
        <v>0</v>
      </c>
      <c r="BD944" s="2" t="e">
        <f t="shared" si="151"/>
        <v>#VALUE!</v>
      </c>
      <c r="BE944" s="4" t="e">
        <f t="shared" si="152"/>
        <v>#VALUE!</v>
      </c>
      <c r="BF944" s="56" t="e">
        <f t="shared" si="153"/>
        <v>#VALUE!</v>
      </c>
      <c r="BG944" s="56" t="e">
        <f>IF(BE944="否",0,AF944*(1-VLOOKUP(X944,折旧码!B:D,3,FALSE))/BC944)</f>
        <v>#VALUE!</v>
      </c>
      <c r="BH944" s="56" t="e">
        <f t="shared" si="154"/>
        <v>#VALUE!</v>
      </c>
      <c r="BI944" s="4" t="e">
        <f>IF(OR(BE944="否",BC944&lt;=BD944),ROUND(AF944-ABS(AG944)-ABS(AI944)-AF944*VLOOKUP(X944,折旧码!B:D,3,FALSE),2)=0,ROUND(AF944-ABS(AG944)-ABS(AI944)-AF944*VLOOKUP(X944,折旧码!B:D,3,FALSE),2)&lt;&gt;0)</f>
        <v>#VALUE!</v>
      </c>
      <c r="BJ944" s="4" t="e">
        <f>ROUND(AF944-ABS(AG944)-ABS(AI944)-AF944*VLOOKUP(X944,折旧码!B:D,3,FALSE),2)</f>
        <v>#N/A</v>
      </c>
    </row>
    <row r="945" spans="50:62" x14ac:dyDescent="0.35">
      <c r="AX945" s="5" t="b">
        <f t="shared" si="147"/>
        <v>0</v>
      </c>
      <c r="AY945" s="59" t="e">
        <f>IF(((2015-LEFT(AD945,4))*12+12-MID(AD945,5,2)+1)/(Z945*12+AB945)&gt;1,AF945*(1-VLOOKUP(X945,折旧码!B:D,3,FALSE)),AF945*(1-VLOOKUP(X945,折旧码!B:D,3,FALSE))*((2015-LEFT(AD945,4))*12+12-MID(AD945,5,2)+1)/(Z945*12+AB945))</f>
        <v>#VALUE!</v>
      </c>
      <c r="AZ945" s="60" t="e">
        <f t="shared" si="148"/>
        <v>#VALUE!</v>
      </c>
      <c r="BA945" s="5" t="e">
        <f>IF(((2015-LEFT(AD945,4))*12+12-MID(AD945,5,2)+1)/(Z945*12+AB945)&gt;1,0, AF945*(1-VLOOKUP(X945,折旧码!B:D,3,FALSE))*(12/(Z945*12+AB945)))</f>
        <v>#VALUE!</v>
      </c>
      <c r="BB945" s="2" t="e">
        <f t="shared" si="149"/>
        <v>#VALUE!</v>
      </c>
      <c r="BC945" s="2">
        <f t="shared" si="150"/>
        <v>0</v>
      </c>
      <c r="BD945" s="2" t="e">
        <f t="shared" si="151"/>
        <v>#VALUE!</v>
      </c>
      <c r="BE945" s="4" t="e">
        <f t="shared" si="152"/>
        <v>#VALUE!</v>
      </c>
      <c r="BF945" s="56" t="e">
        <f t="shared" si="153"/>
        <v>#VALUE!</v>
      </c>
      <c r="BG945" s="56" t="e">
        <f>IF(BE945="否",0,AF945*(1-VLOOKUP(X945,折旧码!B:D,3,FALSE))/BC945)</f>
        <v>#VALUE!</v>
      </c>
      <c r="BH945" s="56" t="e">
        <f t="shared" si="154"/>
        <v>#VALUE!</v>
      </c>
      <c r="BI945" s="4" t="e">
        <f>IF(OR(BE945="否",BC945&lt;=BD945),ROUND(AF945-ABS(AG945)-ABS(AI945)-AF945*VLOOKUP(X945,折旧码!B:D,3,FALSE),2)=0,ROUND(AF945-ABS(AG945)-ABS(AI945)-AF945*VLOOKUP(X945,折旧码!B:D,3,FALSE),2)&lt;&gt;0)</f>
        <v>#VALUE!</v>
      </c>
      <c r="BJ945" s="4" t="e">
        <f>ROUND(AF945-ABS(AG945)-ABS(AI945)-AF945*VLOOKUP(X945,折旧码!B:D,3,FALSE),2)</f>
        <v>#N/A</v>
      </c>
    </row>
    <row r="946" spans="50:62" x14ac:dyDescent="0.35">
      <c r="AX946" s="5" t="b">
        <f t="shared" si="147"/>
        <v>0</v>
      </c>
      <c r="AY946" s="59" t="e">
        <f>IF(((2015-LEFT(AD946,4))*12+12-MID(AD946,5,2)+1)/(Z946*12+AB946)&gt;1,AF946*(1-VLOOKUP(X946,折旧码!B:D,3,FALSE)),AF946*(1-VLOOKUP(X946,折旧码!B:D,3,FALSE))*((2015-LEFT(AD946,4))*12+12-MID(AD946,5,2)+1)/(Z946*12+AB946))</f>
        <v>#VALUE!</v>
      </c>
      <c r="AZ946" s="60" t="e">
        <f t="shared" si="148"/>
        <v>#VALUE!</v>
      </c>
      <c r="BA946" s="5" t="e">
        <f>IF(((2015-LEFT(AD946,4))*12+12-MID(AD946,5,2)+1)/(Z946*12+AB946)&gt;1,0, AF946*(1-VLOOKUP(X946,折旧码!B:D,3,FALSE))*(12/(Z946*12+AB946)))</f>
        <v>#VALUE!</v>
      </c>
      <c r="BB946" s="2" t="e">
        <f t="shared" si="149"/>
        <v>#VALUE!</v>
      </c>
      <c r="BC946" s="2">
        <f t="shared" si="150"/>
        <v>0</v>
      </c>
      <c r="BD946" s="2" t="e">
        <f t="shared" si="151"/>
        <v>#VALUE!</v>
      </c>
      <c r="BE946" s="4" t="e">
        <f t="shared" si="152"/>
        <v>#VALUE!</v>
      </c>
      <c r="BF946" s="56" t="e">
        <f t="shared" si="153"/>
        <v>#VALUE!</v>
      </c>
      <c r="BG946" s="56" t="e">
        <f>IF(BE946="否",0,AF946*(1-VLOOKUP(X946,折旧码!B:D,3,FALSE))/BC946)</f>
        <v>#VALUE!</v>
      </c>
      <c r="BH946" s="56" t="e">
        <f t="shared" si="154"/>
        <v>#VALUE!</v>
      </c>
      <c r="BI946" s="4" t="e">
        <f>IF(OR(BE946="否",BC946&lt;=BD946),ROUND(AF946-ABS(AG946)-ABS(AI946)-AF946*VLOOKUP(X946,折旧码!B:D,3,FALSE),2)=0,ROUND(AF946-ABS(AG946)-ABS(AI946)-AF946*VLOOKUP(X946,折旧码!B:D,3,FALSE),2)&lt;&gt;0)</f>
        <v>#VALUE!</v>
      </c>
      <c r="BJ946" s="4" t="e">
        <f>ROUND(AF946-ABS(AG946)-ABS(AI946)-AF946*VLOOKUP(X946,折旧码!B:D,3,FALSE),2)</f>
        <v>#N/A</v>
      </c>
    </row>
    <row r="947" spans="50:62" x14ac:dyDescent="0.35">
      <c r="AX947" s="5" t="b">
        <f t="shared" si="147"/>
        <v>0</v>
      </c>
      <c r="AY947" s="59" t="e">
        <f>IF(((2015-LEFT(AD947,4))*12+12-MID(AD947,5,2)+1)/(Z947*12+AB947)&gt;1,AF947*(1-VLOOKUP(X947,折旧码!B:D,3,FALSE)),AF947*(1-VLOOKUP(X947,折旧码!B:D,3,FALSE))*((2015-LEFT(AD947,4))*12+12-MID(AD947,5,2)+1)/(Z947*12+AB947))</f>
        <v>#VALUE!</v>
      </c>
      <c r="AZ947" s="60" t="e">
        <f t="shared" si="148"/>
        <v>#VALUE!</v>
      </c>
      <c r="BA947" s="5" t="e">
        <f>IF(((2015-LEFT(AD947,4))*12+12-MID(AD947,5,2)+1)/(Z947*12+AB947)&gt;1,0, AF947*(1-VLOOKUP(X947,折旧码!B:D,3,FALSE))*(12/(Z947*12+AB947)))</f>
        <v>#VALUE!</v>
      </c>
      <c r="BB947" s="2" t="e">
        <f t="shared" si="149"/>
        <v>#VALUE!</v>
      </c>
      <c r="BC947" s="2">
        <f t="shared" si="150"/>
        <v>0</v>
      </c>
      <c r="BD947" s="2" t="e">
        <f t="shared" si="151"/>
        <v>#VALUE!</v>
      </c>
      <c r="BE947" s="4" t="e">
        <f t="shared" si="152"/>
        <v>#VALUE!</v>
      </c>
      <c r="BF947" s="56" t="e">
        <f t="shared" si="153"/>
        <v>#VALUE!</v>
      </c>
      <c r="BG947" s="56" t="e">
        <f>IF(BE947="否",0,AF947*(1-VLOOKUP(X947,折旧码!B:D,3,FALSE))/BC947)</f>
        <v>#VALUE!</v>
      </c>
      <c r="BH947" s="56" t="e">
        <f t="shared" si="154"/>
        <v>#VALUE!</v>
      </c>
      <c r="BI947" s="4" t="e">
        <f>IF(OR(BE947="否",BC947&lt;=BD947),ROUND(AF947-ABS(AG947)-ABS(AI947)-AF947*VLOOKUP(X947,折旧码!B:D,3,FALSE),2)=0,ROUND(AF947-ABS(AG947)-ABS(AI947)-AF947*VLOOKUP(X947,折旧码!B:D,3,FALSE),2)&lt;&gt;0)</f>
        <v>#VALUE!</v>
      </c>
      <c r="BJ947" s="4" t="e">
        <f>ROUND(AF947-ABS(AG947)-ABS(AI947)-AF947*VLOOKUP(X947,折旧码!B:D,3,FALSE),2)</f>
        <v>#N/A</v>
      </c>
    </row>
    <row r="948" spans="50:62" x14ac:dyDescent="0.35">
      <c r="AX948" s="5" t="b">
        <f t="shared" si="147"/>
        <v>0</v>
      </c>
      <c r="AY948" s="59" t="e">
        <f>IF(((2015-LEFT(AD948,4))*12+12-MID(AD948,5,2)+1)/(Z948*12+AB948)&gt;1,AF948*(1-VLOOKUP(X948,折旧码!B:D,3,FALSE)),AF948*(1-VLOOKUP(X948,折旧码!B:D,3,FALSE))*((2015-LEFT(AD948,4))*12+12-MID(AD948,5,2)+1)/(Z948*12+AB948))</f>
        <v>#VALUE!</v>
      </c>
      <c r="AZ948" s="60" t="e">
        <f t="shared" si="148"/>
        <v>#VALUE!</v>
      </c>
      <c r="BA948" s="5" t="e">
        <f>IF(((2015-LEFT(AD948,4))*12+12-MID(AD948,5,2)+1)/(Z948*12+AB948)&gt;1,0, AF948*(1-VLOOKUP(X948,折旧码!B:D,3,FALSE))*(12/(Z948*12+AB948)))</f>
        <v>#VALUE!</v>
      </c>
      <c r="BB948" s="2" t="e">
        <f t="shared" si="149"/>
        <v>#VALUE!</v>
      </c>
      <c r="BC948" s="2">
        <f t="shared" si="150"/>
        <v>0</v>
      </c>
      <c r="BD948" s="2" t="e">
        <f t="shared" si="151"/>
        <v>#VALUE!</v>
      </c>
      <c r="BE948" s="4" t="e">
        <f t="shared" si="152"/>
        <v>#VALUE!</v>
      </c>
      <c r="BF948" s="56" t="e">
        <f t="shared" si="153"/>
        <v>#VALUE!</v>
      </c>
      <c r="BG948" s="56" t="e">
        <f>IF(BE948="否",0,AF948*(1-VLOOKUP(X948,折旧码!B:D,3,FALSE))/BC948)</f>
        <v>#VALUE!</v>
      </c>
      <c r="BH948" s="56" t="e">
        <f t="shared" si="154"/>
        <v>#VALUE!</v>
      </c>
      <c r="BI948" s="4" t="e">
        <f>IF(OR(BE948="否",BC948&lt;=BD948),ROUND(AF948-ABS(AG948)-ABS(AI948)-AF948*VLOOKUP(X948,折旧码!B:D,3,FALSE),2)=0,ROUND(AF948-ABS(AG948)-ABS(AI948)-AF948*VLOOKUP(X948,折旧码!B:D,3,FALSE),2)&lt;&gt;0)</f>
        <v>#VALUE!</v>
      </c>
      <c r="BJ948" s="4" t="e">
        <f>ROUND(AF948-ABS(AG948)-ABS(AI948)-AF948*VLOOKUP(X948,折旧码!B:D,3,FALSE),2)</f>
        <v>#N/A</v>
      </c>
    </row>
    <row r="949" spans="50:62" x14ac:dyDescent="0.35">
      <c r="AX949" s="5" t="b">
        <f t="shared" si="147"/>
        <v>0</v>
      </c>
      <c r="AY949" s="59" t="e">
        <f>IF(((2015-LEFT(AD949,4))*12+12-MID(AD949,5,2)+1)/(Z949*12+AB949)&gt;1,AF949*(1-VLOOKUP(X949,折旧码!B:D,3,FALSE)),AF949*(1-VLOOKUP(X949,折旧码!B:D,3,FALSE))*((2015-LEFT(AD949,4))*12+12-MID(AD949,5,2)+1)/(Z949*12+AB949))</f>
        <v>#VALUE!</v>
      </c>
      <c r="AZ949" s="60" t="e">
        <f t="shared" si="148"/>
        <v>#VALUE!</v>
      </c>
      <c r="BA949" s="5" t="e">
        <f>IF(((2015-LEFT(AD949,4))*12+12-MID(AD949,5,2)+1)/(Z949*12+AB949)&gt;1,0, AF949*(1-VLOOKUP(X949,折旧码!B:D,3,FALSE))*(12/(Z949*12+AB949)))</f>
        <v>#VALUE!</v>
      </c>
      <c r="BB949" s="2" t="e">
        <f t="shared" si="149"/>
        <v>#VALUE!</v>
      </c>
      <c r="BC949" s="2">
        <f t="shared" si="150"/>
        <v>0</v>
      </c>
      <c r="BD949" s="2" t="e">
        <f t="shared" si="151"/>
        <v>#VALUE!</v>
      </c>
      <c r="BE949" s="4" t="e">
        <f t="shared" si="152"/>
        <v>#VALUE!</v>
      </c>
      <c r="BF949" s="56" t="e">
        <f t="shared" si="153"/>
        <v>#VALUE!</v>
      </c>
      <c r="BG949" s="56" t="e">
        <f>IF(BE949="否",0,AF949*(1-VLOOKUP(X949,折旧码!B:D,3,FALSE))/BC949)</f>
        <v>#VALUE!</v>
      </c>
      <c r="BH949" s="56" t="e">
        <f t="shared" si="154"/>
        <v>#VALUE!</v>
      </c>
      <c r="BI949" s="4" t="e">
        <f>IF(OR(BE949="否",BC949&lt;=BD949),ROUND(AF949-ABS(AG949)-ABS(AI949)-AF949*VLOOKUP(X949,折旧码!B:D,3,FALSE),2)=0,ROUND(AF949-ABS(AG949)-ABS(AI949)-AF949*VLOOKUP(X949,折旧码!B:D,3,FALSE),2)&lt;&gt;0)</f>
        <v>#VALUE!</v>
      </c>
      <c r="BJ949" s="4" t="e">
        <f>ROUND(AF949-ABS(AG949)-ABS(AI949)-AF949*VLOOKUP(X949,折旧码!B:D,3,FALSE),2)</f>
        <v>#N/A</v>
      </c>
    </row>
    <row r="950" spans="50:62" x14ac:dyDescent="0.35">
      <c r="AX950" s="5" t="b">
        <f t="shared" si="147"/>
        <v>0</v>
      </c>
      <c r="AY950" s="59" t="e">
        <f>IF(((2015-LEFT(AD950,4))*12+12-MID(AD950,5,2)+1)/(Z950*12+AB950)&gt;1,AF950*(1-VLOOKUP(X950,折旧码!B:D,3,FALSE)),AF950*(1-VLOOKUP(X950,折旧码!B:D,3,FALSE))*((2015-LEFT(AD950,4))*12+12-MID(AD950,5,2)+1)/(Z950*12+AB950))</f>
        <v>#VALUE!</v>
      </c>
      <c r="AZ950" s="60" t="e">
        <f t="shared" si="148"/>
        <v>#VALUE!</v>
      </c>
      <c r="BA950" s="5" t="e">
        <f>IF(((2015-LEFT(AD950,4))*12+12-MID(AD950,5,2)+1)/(Z950*12+AB950)&gt;1,0, AF950*(1-VLOOKUP(X950,折旧码!B:D,3,FALSE))*(12/(Z950*12+AB950)))</f>
        <v>#VALUE!</v>
      </c>
      <c r="BB950" s="2" t="e">
        <f t="shared" si="149"/>
        <v>#VALUE!</v>
      </c>
      <c r="BC950" s="2">
        <f t="shared" si="150"/>
        <v>0</v>
      </c>
      <c r="BD950" s="2" t="e">
        <f t="shared" si="151"/>
        <v>#VALUE!</v>
      </c>
      <c r="BE950" s="4" t="e">
        <f t="shared" si="152"/>
        <v>#VALUE!</v>
      </c>
      <c r="BF950" s="56" t="e">
        <f t="shared" si="153"/>
        <v>#VALUE!</v>
      </c>
      <c r="BG950" s="56" t="e">
        <f>IF(BE950="否",0,AF950*(1-VLOOKUP(X950,折旧码!B:D,3,FALSE))/BC950)</f>
        <v>#VALUE!</v>
      </c>
      <c r="BH950" s="56" t="e">
        <f t="shared" si="154"/>
        <v>#VALUE!</v>
      </c>
      <c r="BI950" s="4" t="e">
        <f>IF(OR(BE950="否",BC950&lt;=BD950),ROUND(AF950-ABS(AG950)-ABS(AI950)-AF950*VLOOKUP(X950,折旧码!B:D,3,FALSE),2)=0,ROUND(AF950-ABS(AG950)-ABS(AI950)-AF950*VLOOKUP(X950,折旧码!B:D,3,FALSE),2)&lt;&gt;0)</f>
        <v>#VALUE!</v>
      </c>
      <c r="BJ950" s="4" t="e">
        <f>ROUND(AF950-ABS(AG950)-ABS(AI950)-AF950*VLOOKUP(X950,折旧码!B:D,3,FALSE),2)</f>
        <v>#N/A</v>
      </c>
    </row>
    <row r="951" spans="50:62" x14ac:dyDescent="0.35">
      <c r="AX951" s="5" t="b">
        <f t="shared" si="147"/>
        <v>0</v>
      </c>
      <c r="AY951" s="59" t="e">
        <f>IF(((2015-LEFT(AD951,4))*12+12-MID(AD951,5,2)+1)/(Z951*12+AB951)&gt;1,AF951*(1-VLOOKUP(X951,折旧码!B:D,3,FALSE)),AF951*(1-VLOOKUP(X951,折旧码!B:D,3,FALSE))*((2015-LEFT(AD951,4))*12+12-MID(AD951,5,2)+1)/(Z951*12+AB951))</f>
        <v>#VALUE!</v>
      </c>
      <c r="AZ951" s="60" t="e">
        <f t="shared" si="148"/>
        <v>#VALUE!</v>
      </c>
      <c r="BA951" s="5" t="e">
        <f>IF(((2015-LEFT(AD951,4))*12+12-MID(AD951,5,2)+1)/(Z951*12+AB951)&gt;1,0, AF951*(1-VLOOKUP(X951,折旧码!B:D,3,FALSE))*(12/(Z951*12+AB951)))</f>
        <v>#VALUE!</v>
      </c>
      <c r="BB951" s="2" t="e">
        <f t="shared" si="149"/>
        <v>#VALUE!</v>
      </c>
      <c r="BC951" s="2">
        <f t="shared" si="150"/>
        <v>0</v>
      </c>
      <c r="BD951" s="2" t="e">
        <f t="shared" si="151"/>
        <v>#VALUE!</v>
      </c>
      <c r="BE951" s="4" t="e">
        <f t="shared" si="152"/>
        <v>#VALUE!</v>
      </c>
      <c r="BF951" s="56" t="e">
        <f t="shared" si="153"/>
        <v>#VALUE!</v>
      </c>
      <c r="BG951" s="56" t="e">
        <f>IF(BE951="否",0,AF951*(1-VLOOKUP(X951,折旧码!B:D,3,FALSE))/BC951)</f>
        <v>#VALUE!</v>
      </c>
      <c r="BH951" s="56" t="e">
        <f t="shared" si="154"/>
        <v>#VALUE!</v>
      </c>
      <c r="BI951" s="4" t="e">
        <f>IF(OR(BE951="否",BC951&lt;=BD951),ROUND(AF951-ABS(AG951)-ABS(AI951)-AF951*VLOOKUP(X951,折旧码!B:D,3,FALSE),2)=0,ROUND(AF951-ABS(AG951)-ABS(AI951)-AF951*VLOOKUP(X951,折旧码!B:D,3,FALSE),2)&lt;&gt;0)</f>
        <v>#VALUE!</v>
      </c>
      <c r="BJ951" s="4" t="e">
        <f>ROUND(AF951-ABS(AG951)-ABS(AI951)-AF951*VLOOKUP(X951,折旧码!B:D,3,FALSE),2)</f>
        <v>#N/A</v>
      </c>
    </row>
    <row r="952" spans="50:62" x14ac:dyDescent="0.35">
      <c r="AX952" s="5" t="b">
        <f t="shared" si="147"/>
        <v>0</v>
      </c>
      <c r="AY952" s="59" t="e">
        <f>IF(((2015-LEFT(AD952,4))*12+12-MID(AD952,5,2)+1)/(Z952*12+AB952)&gt;1,AF952*(1-VLOOKUP(X952,折旧码!B:D,3,FALSE)),AF952*(1-VLOOKUP(X952,折旧码!B:D,3,FALSE))*((2015-LEFT(AD952,4))*12+12-MID(AD952,5,2)+1)/(Z952*12+AB952))</f>
        <v>#VALUE!</v>
      </c>
      <c r="AZ952" s="60" t="e">
        <f t="shared" si="148"/>
        <v>#VALUE!</v>
      </c>
      <c r="BA952" s="5" t="e">
        <f>IF(((2015-LEFT(AD952,4))*12+12-MID(AD952,5,2)+1)/(Z952*12+AB952)&gt;1,0, AF952*(1-VLOOKUP(X952,折旧码!B:D,3,FALSE))*(12/(Z952*12+AB952)))</f>
        <v>#VALUE!</v>
      </c>
      <c r="BB952" s="2" t="e">
        <f t="shared" si="149"/>
        <v>#VALUE!</v>
      </c>
      <c r="BC952" s="2">
        <f t="shared" si="150"/>
        <v>0</v>
      </c>
      <c r="BD952" s="2" t="e">
        <f t="shared" si="151"/>
        <v>#VALUE!</v>
      </c>
      <c r="BE952" s="4" t="e">
        <f t="shared" si="152"/>
        <v>#VALUE!</v>
      </c>
      <c r="BF952" s="56" t="e">
        <f t="shared" si="153"/>
        <v>#VALUE!</v>
      </c>
      <c r="BG952" s="56" t="e">
        <f>IF(BE952="否",0,AF952*(1-VLOOKUP(X952,折旧码!B:D,3,FALSE))/BC952)</f>
        <v>#VALUE!</v>
      </c>
      <c r="BH952" s="56" t="e">
        <f t="shared" si="154"/>
        <v>#VALUE!</v>
      </c>
      <c r="BI952" s="4" t="e">
        <f>IF(OR(BE952="否",BC952&lt;=BD952),ROUND(AF952-ABS(AG952)-ABS(AI952)-AF952*VLOOKUP(X952,折旧码!B:D,3,FALSE),2)=0,ROUND(AF952-ABS(AG952)-ABS(AI952)-AF952*VLOOKUP(X952,折旧码!B:D,3,FALSE),2)&lt;&gt;0)</f>
        <v>#VALUE!</v>
      </c>
      <c r="BJ952" s="4" t="e">
        <f>ROUND(AF952-ABS(AG952)-ABS(AI952)-AF952*VLOOKUP(X952,折旧码!B:D,3,FALSE),2)</f>
        <v>#N/A</v>
      </c>
    </row>
    <row r="953" spans="50:62" x14ac:dyDescent="0.35">
      <c r="AX953" s="5" t="b">
        <f t="shared" si="147"/>
        <v>0</v>
      </c>
      <c r="AY953" s="59" t="e">
        <f>IF(((2015-LEFT(AD953,4))*12+12-MID(AD953,5,2)+1)/(Z953*12+AB953)&gt;1,AF953*(1-VLOOKUP(X953,折旧码!B:D,3,FALSE)),AF953*(1-VLOOKUP(X953,折旧码!B:D,3,FALSE))*((2015-LEFT(AD953,4))*12+12-MID(AD953,5,2)+1)/(Z953*12+AB953))</f>
        <v>#VALUE!</v>
      </c>
      <c r="AZ953" s="60" t="e">
        <f t="shared" si="148"/>
        <v>#VALUE!</v>
      </c>
      <c r="BA953" s="5" t="e">
        <f>IF(((2015-LEFT(AD953,4))*12+12-MID(AD953,5,2)+1)/(Z953*12+AB953)&gt;1,0, AF953*(1-VLOOKUP(X953,折旧码!B:D,3,FALSE))*(12/(Z953*12+AB953)))</f>
        <v>#VALUE!</v>
      </c>
      <c r="BB953" s="2" t="e">
        <f t="shared" si="149"/>
        <v>#VALUE!</v>
      </c>
      <c r="BC953" s="2">
        <f t="shared" si="150"/>
        <v>0</v>
      </c>
      <c r="BD953" s="2" t="e">
        <f t="shared" si="151"/>
        <v>#VALUE!</v>
      </c>
      <c r="BE953" s="4" t="e">
        <f t="shared" si="152"/>
        <v>#VALUE!</v>
      </c>
      <c r="BF953" s="56" t="e">
        <f t="shared" si="153"/>
        <v>#VALUE!</v>
      </c>
      <c r="BG953" s="56" t="e">
        <f>IF(BE953="否",0,AF953*(1-VLOOKUP(X953,折旧码!B:D,3,FALSE))/BC953)</f>
        <v>#VALUE!</v>
      </c>
      <c r="BH953" s="56" t="e">
        <f t="shared" si="154"/>
        <v>#VALUE!</v>
      </c>
      <c r="BI953" s="4" t="e">
        <f>IF(OR(BE953="否",BC953&lt;=BD953),ROUND(AF953-ABS(AG953)-ABS(AI953)-AF953*VLOOKUP(X953,折旧码!B:D,3,FALSE),2)=0,ROUND(AF953-ABS(AG953)-ABS(AI953)-AF953*VLOOKUP(X953,折旧码!B:D,3,FALSE),2)&lt;&gt;0)</f>
        <v>#VALUE!</v>
      </c>
      <c r="BJ953" s="4" t="e">
        <f>ROUND(AF953-ABS(AG953)-ABS(AI953)-AF953*VLOOKUP(X953,折旧码!B:D,3,FALSE),2)</f>
        <v>#N/A</v>
      </c>
    </row>
    <row r="954" spans="50:62" x14ac:dyDescent="0.35">
      <c r="AX954" s="5" t="b">
        <f t="shared" si="147"/>
        <v>0</v>
      </c>
      <c r="AY954" s="59" t="e">
        <f>IF(((2015-LEFT(AD954,4))*12+12-MID(AD954,5,2)+1)/(Z954*12+AB954)&gt;1,AF954*(1-VLOOKUP(X954,折旧码!B:D,3,FALSE)),AF954*(1-VLOOKUP(X954,折旧码!B:D,3,FALSE))*((2015-LEFT(AD954,4))*12+12-MID(AD954,5,2)+1)/(Z954*12+AB954))</f>
        <v>#VALUE!</v>
      </c>
      <c r="AZ954" s="60" t="e">
        <f t="shared" si="148"/>
        <v>#VALUE!</v>
      </c>
      <c r="BA954" s="5" t="e">
        <f>IF(((2015-LEFT(AD954,4))*12+12-MID(AD954,5,2)+1)/(Z954*12+AB954)&gt;1,0, AF954*(1-VLOOKUP(X954,折旧码!B:D,3,FALSE))*(12/(Z954*12+AB954)))</f>
        <v>#VALUE!</v>
      </c>
      <c r="BB954" s="2" t="e">
        <f t="shared" si="149"/>
        <v>#VALUE!</v>
      </c>
      <c r="BC954" s="2">
        <f t="shared" si="150"/>
        <v>0</v>
      </c>
      <c r="BD954" s="2" t="e">
        <f t="shared" si="151"/>
        <v>#VALUE!</v>
      </c>
      <c r="BE954" s="4" t="e">
        <f t="shared" si="152"/>
        <v>#VALUE!</v>
      </c>
      <c r="BF954" s="56" t="e">
        <f t="shared" si="153"/>
        <v>#VALUE!</v>
      </c>
      <c r="BG954" s="56" t="e">
        <f>IF(BE954="否",0,AF954*(1-VLOOKUP(X954,折旧码!B:D,3,FALSE))/BC954)</f>
        <v>#VALUE!</v>
      </c>
      <c r="BH954" s="56" t="e">
        <f t="shared" si="154"/>
        <v>#VALUE!</v>
      </c>
      <c r="BI954" s="4" t="e">
        <f>IF(OR(BE954="否",BC954&lt;=BD954),ROUND(AF954-ABS(AG954)-ABS(AI954)-AF954*VLOOKUP(X954,折旧码!B:D,3,FALSE),2)=0,ROUND(AF954-ABS(AG954)-ABS(AI954)-AF954*VLOOKUP(X954,折旧码!B:D,3,FALSE),2)&lt;&gt;0)</f>
        <v>#VALUE!</v>
      </c>
      <c r="BJ954" s="4" t="e">
        <f>ROUND(AF954-ABS(AG954)-ABS(AI954)-AF954*VLOOKUP(X954,折旧码!B:D,3,FALSE),2)</f>
        <v>#N/A</v>
      </c>
    </row>
    <row r="955" spans="50:62" x14ac:dyDescent="0.35">
      <c r="AX955" s="5" t="b">
        <f t="shared" si="147"/>
        <v>0</v>
      </c>
      <c r="AY955" s="59" t="e">
        <f>IF(((2015-LEFT(AD955,4))*12+12-MID(AD955,5,2)+1)/(Z955*12+AB955)&gt;1,AF955*(1-VLOOKUP(X955,折旧码!B:D,3,FALSE)),AF955*(1-VLOOKUP(X955,折旧码!B:D,3,FALSE))*((2015-LEFT(AD955,4))*12+12-MID(AD955,5,2)+1)/(Z955*12+AB955))</f>
        <v>#VALUE!</v>
      </c>
      <c r="AZ955" s="60" t="e">
        <f t="shared" si="148"/>
        <v>#VALUE!</v>
      </c>
      <c r="BA955" s="5" t="e">
        <f>IF(((2015-LEFT(AD955,4))*12+12-MID(AD955,5,2)+1)/(Z955*12+AB955)&gt;1,0, AF955*(1-VLOOKUP(X955,折旧码!B:D,3,FALSE))*(12/(Z955*12+AB955)))</f>
        <v>#VALUE!</v>
      </c>
      <c r="BB955" s="2" t="e">
        <f t="shared" si="149"/>
        <v>#VALUE!</v>
      </c>
      <c r="BC955" s="2">
        <f t="shared" si="150"/>
        <v>0</v>
      </c>
      <c r="BD955" s="2" t="e">
        <f t="shared" si="151"/>
        <v>#VALUE!</v>
      </c>
      <c r="BE955" s="4" t="e">
        <f t="shared" si="152"/>
        <v>#VALUE!</v>
      </c>
      <c r="BF955" s="56" t="e">
        <f t="shared" si="153"/>
        <v>#VALUE!</v>
      </c>
      <c r="BG955" s="56" t="e">
        <f>IF(BE955="否",0,AF955*(1-VLOOKUP(X955,折旧码!B:D,3,FALSE))/BC955)</f>
        <v>#VALUE!</v>
      </c>
      <c r="BH955" s="56" t="e">
        <f t="shared" si="154"/>
        <v>#VALUE!</v>
      </c>
      <c r="BI955" s="4" t="e">
        <f>IF(OR(BE955="否",BC955&lt;=BD955),ROUND(AF955-ABS(AG955)-ABS(AI955)-AF955*VLOOKUP(X955,折旧码!B:D,3,FALSE),2)=0,ROUND(AF955-ABS(AG955)-ABS(AI955)-AF955*VLOOKUP(X955,折旧码!B:D,3,FALSE),2)&lt;&gt;0)</f>
        <v>#VALUE!</v>
      </c>
      <c r="BJ955" s="4" t="e">
        <f>ROUND(AF955-ABS(AG955)-ABS(AI955)-AF955*VLOOKUP(X955,折旧码!B:D,3,FALSE),2)</f>
        <v>#N/A</v>
      </c>
    </row>
    <row r="956" spans="50:62" x14ac:dyDescent="0.35">
      <c r="AX956" s="5" t="b">
        <f t="shared" si="147"/>
        <v>0</v>
      </c>
      <c r="AY956" s="59" t="e">
        <f>IF(((2015-LEFT(AD956,4))*12+12-MID(AD956,5,2)+1)/(Z956*12+AB956)&gt;1,AF956*(1-VLOOKUP(X956,折旧码!B:D,3,FALSE)),AF956*(1-VLOOKUP(X956,折旧码!B:D,3,FALSE))*((2015-LEFT(AD956,4))*12+12-MID(AD956,5,2)+1)/(Z956*12+AB956))</f>
        <v>#VALUE!</v>
      </c>
      <c r="AZ956" s="60" t="e">
        <f t="shared" si="148"/>
        <v>#VALUE!</v>
      </c>
      <c r="BA956" s="5" t="e">
        <f>IF(((2015-LEFT(AD956,4))*12+12-MID(AD956,5,2)+1)/(Z956*12+AB956)&gt;1,0, AF956*(1-VLOOKUP(X956,折旧码!B:D,3,FALSE))*(12/(Z956*12+AB956)))</f>
        <v>#VALUE!</v>
      </c>
      <c r="BB956" s="2" t="e">
        <f t="shared" si="149"/>
        <v>#VALUE!</v>
      </c>
      <c r="BC956" s="2">
        <f t="shared" si="150"/>
        <v>0</v>
      </c>
      <c r="BD956" s="2" t="e">
        <f t="shared" si="151"/>
        <v>#VALUE!</v>
      </c>
      <c r="BE956" s="4" t="e">
        <f t="shared" si="152"/>
        <v>#VALUE!</v>
      </c>
      <c r="BF956" s="56" t="e">
        <f t="shared" si="153"/>
        <v>#VALUE!</v>
      </c>
      <c r="BG956" s="56" t="e">
        <f>IF(BE956="否",0,AF956*(1-VLOOKUP(X956,折旧码!B:D,3,FALSE))/BC956)</f>
        <v>#VALUE!</v>
      </c>
      <c r="BH956" s="56" t="e">
        <f t="shared" si="154"/>
        <v>#VALUE!</v>
      </c>
      <c r="BI956" s="4" t="e">
        <f>IF(OR(BE956="否",BC956&lt;=BD956),ROUND(AF956-ABS(AG956)-ABS(AI956)-AF956*VLOOKUP(X956,折旧码!B:D,3,FALSE),2)=0,ROUND(AF956-ABS(AG956)-ABS(AI956)-AF956*VLOOKUP(X956,折旧码!B:D,3,FALSE),2)&lt;&gt;0)</f>
        <v>#VALUE!</v>
      </c>
      <c r="BJ956" s="4" t="e">
        <f>ROUND(AF956-ABS(AG956)-ABS(AI956)-AF956*VLOOKUP(X956,折旧码!B:D,3,FALSE),2)</f>
        <v>#N/A</v>
      </c>
    </row>
    <row r="957" spans="50:62" x14ac:dyDescent="0.35">
      <c r="AX957" s="5" t="b">
        <f t="shared" si="147"/>
        <v>0</v>
      </c>
      <c r="AY957" s="59" t="e">
        <f>IF(((2015-LEFT(AD957,4))*12+12-MID(AD957,5,2)+1)/(Z957*12+AB957)&gt;1,AF957*(1-VLOOKUP(X957,折旧码!B:D,3,FALSE)),AF957*(1-VLOOKUP(X957,折旧码!B:D,3,FALSE))*((2015-LEFT(AD957,4))*12+12-MID(AD957,5,2)+1)/(Z957*12+AB957))</f>
        <v>#VALUE!</v>
      </c>
      <c r="AZ957" s="60" t="e">
        <f t="shared" si="148"/>
        <v>#VALUE!</v>
      </c>
      <c r="BA957" s="5" t="e">
        <f>IF(((2015-LEFT(AD957,4))*12+12-MID(AD957,5,2)+1)/(Z957*12+AB957)&gt;1,0, AF957*(1-VLOOKUP(X957,折旧码!B:D,3,FALSE))*(12/(Z957*12+AB957)))</f>
        <v>#VALUE!</v>
      </c>
      <c r="BB957" s="2" t="e">
        <f t="shared" si="149"/>
        <v>#VALUE!</v>
      </c>
      <c r="BC957" s="2">
        <f t="shared" si="150"/>
        <v>0</v>
      </c>
      <c r="BD957" s="2" t="e">
        <f t="shared" si="151"/>
        <v>#VALUE!</v>
      </c>
      <c r="BE957" s="4" t="e">
        <f t="shared" si="152"/>
        <v>#VALUE!</v>
      </c>
      <c r="BF957" s="56" t="e">
        <f t="shared" si="153"/>
        <v>#VALUE!</v>
      </c>
      <c r="BG957" s="56" t="e">
        <f>IF(BE957="否",0,AF957*(1-VLOOKUP(X957,折旧码!B:D,3,FALSE))/BC957)</f>
        <v>#VALUE!</v>
      </c>
      <c r="BH957" s="56" t="e">
        <f t="shared" si="154"/>
        <v>#VALUE!</v>
      </c>
      <c r="BI957" s="4" t="e">
        <f>IF(OR(BE957="否",BC957&lt;=BD957),ROUND(AF957-ABS(AG957)-ABS(AI957)-AF957*VLOOKUP(X957,折旧码!B:D,3,FALSE),2)=0,ROUND(AF957-ABS(AG957)-ABS(AI957)-AF957*VLOOKUP(X957,折旧码!B:D,3,FALSE),2)&lt;&gt;0)</f>
        <v>#VALUE!</v>
      </c>
      <c r="BJ957" s="4" t="e">
        <f>ROUND(AF957-ABS(AG957)-ABS(AI957)-AF957*VLOOKUP(X957,折旧码!B:D,3,FALSE),2)</f>
        <v>#N/A</v>
      </c>
    </row>
    <row r="958" spans="50:62" x14ac:dyDescent="0.35">
      <c r="AX958" s="5" t="b">
        <f t="shared" si="147"/>
        <v>0</v>
      </c>
      <c r="AY958" s="59" t="e">
        <f>IF(((2015-LEFT(AD958,4))*12+12-MID(AD958,5,2)+1)/(Z958*12+AB958)&gt;1,AF958*(1-VLOOKUP(X958,折旧码!B:D,3,FALSE)),AF958*(1-VLOOKUP(X958,折旧码!B:D,3,FALSE))*((2015-LEFT(AD958,4))*12+12-MID(AD958,5,2)+1)/(Z958*12+AB958))</f>
        <v>#VALUE!</v>
      </c>
      <c r="AZ958" s="60" t="e">
        <f t="shared" si="148"/>
        <v>#VALUE!</v>
      </c>
      <c r="BA958" s="5" t="e">
        <f>IF(((2015-LEFT(AD958,4))*12+12-MID(AD958,5,2)+1)/(Z958*12+AB958)&gt;1,0, AF958*(1-VLOOKUP(X958,折旧码!B:D,3,FALSE))*(12/(Z958*12+AB958)))</f>
        <v>#VALUE!</v>
      </c>
      <c r="BB958" s="2" t="e">
        <f t="shared" si="149"/>
        <v>#VALUE!</v>
      </c>
      <c r="BC958" s="2">
        <f t="shared" si="150"/>
        <v>0</v>
      </c>
      <c r="BD958" s="2" t="e">
        <f t="shared" si="151"/>
        <v>#VALUE!</v>
      </c>
      <c r="BE958" s="4" t="e">
        <f t="shared" si="152"/>
        <v>#VALUE!</v>
      </c>
      <c r="BF958" s="56" t="e">
        <f t="shared" si="153"/>
        <v>#VALUE!</v>
      </c>
      <c r="BG958" s="56" t="e">
        <f>IF(BE958="否",0,AF958*(1-VLOOKUP(X958,折旧码!B:D,3,FALSE))/BC958)</f>
        <v>#VALUE!</v>
      </c>
      <c r="BH958" s="56" t="e">
        <f t="shared" si="154"/>
        <v>#VALUE!</v>
      </c>
      <c r="BI958" s="4" t="e">
        <f>IF(OR(BE958="否",BC958&lt;=BD958),ROUND(AF958-ABS(AG958)-ABS(AI958)-AF958*VLOOKUP(X958,折旧码!B:D,3,FALSE),2)=0,ROUND(AF958-ABS(AG958)-ABS(AI958)-AF958*VLOOKUP(X958,折旧码!B:D,3,FALSE),2)&lt;&gt;0)</f>
        <v>#VALUE!</v>
      </c>
      <c r="BJ958" s="4" t="e">
        <f>ROUND(AF958-ABS(AG958)-ABS(AI958)-AF958*VLOOKUP(X958,折旧码!B:D,3,FALSE),2)</f>
        <v>#N/A</v>
      </c>
    </row>
    <row r="959" spans="50:62" x14ac:dyDescent="0.35">
      <c r="AX959" s="5" t="b">
        <f t="shared" si="147"/>
        <v>0</v>
      </c>
      <c r="AY959" s="59" t="e">
        <f>IF(((2015-LEFT(AD959,4))*12+12-MID(AD959,5,2)+1)/(Z959*12+AB959)&gt;1,AF959*(1-VLOOKUP(X959,折旧码!B:D,3,FALSE)),AF959*(1-VLOOKUP(X959,折旧码!B:D,3,FALSE))*((2015-LEFT(AD959,4))*12+12-MID(AD959,5,2)+1)/(Z959*12+AB959))</f>
        <v>#VALUE!</v>
      </c>
      <c r="AZ959" s="60" t="e">
        <f t="shared" si="148"/>
        <v>#VALUE!</v>
      </c>
      <c r="BA959" s="5" t="e">
        <f>IF(((2015-LEFT(AD959,4))*12+12-MID(AD959,5,2)+1)/(Z959*12+AB959)&gt;1,0, AF959*(1-VLOOKUP(X959,折旧码!B:D,3,FALSE))*(12/(Z959*12+AB959)))</f>
        <v>#VALUE!</v>
      </c>
      <c r="BB959" s="2" t="e">
        <f t="shared" si="149"/>
        <v>#VALUE!</v>
      </c>
      <c r="BC959" s="2">
        <f t="shared" si="150"/>
        <v>0</v>
      </c>
      <c r="BD959" s="2" t="e">
        <f t="shared" si="151"/>
        <v>#VALUE!</v>
      </c>
      <c r="BE959" s="4" t="e">
        <f t="shared" si="152"/>
        <v>#VALUE!</v>
      </c>
      <c r="BF959" s="56" t="e">
        <f t="shared" si="153"/>
        <v>#VALUE!</v>
      </c>
      <c r="BG959" s="56" t="e">
        <f>IF(BE959="否",0,AF959*(1-VLOOKUP(X959,折旧码!B:D,3,FALSE))/BC959)</f>
        <v>#VALUE!</v>
      </c>
      <c r="BH959" s="56" t="e">
        <f t="shared" si="154"/>
        <v>#VALUE!</v>
      </c>
      <c r="BI959" s="4" t="e">
        <f>IF(OR(BE959="否",BC959&lt;=BD959),ROUND(AF959-ABS(AG959)-ABS(AI959)-AF959*VLOOKUP(X959,折旧码!B:D,3,FALSE),2)=0,ROUND(AF959-ABS(AG959)-ABS(AI959)-AF959*VLOOKUP(X959,折旧码!B:D,3,FALSE),2)&lt;&gt;0)</f>
        <v>#VALUE!</v>
      </c>
      <c r="BJ959" s="4" t="e">
        <f>ROUND(AF959-ABS(AG959)-ABS(AI959)-AF959*VLOOKUP(X959,折旧码!B:D,3,FALSE),2)</f>
        <v>#N/A</v>
      </c>
    </row>
    <row r="960" spans="50:62" x14ac:dyDescent="0.35">
      <c r="AX960" s="5" t="b">
        <f t="shared" si="147"/>
        <v>0</v>
      </c>
      <c r="AY960" s="59" t="e">
        <f>IF(((2015-LEFT(AD960,4))*12+12-MID(AD960,5,2)+1)/(Z960*12+AB960)&gt;1,AF960*(1-VLOOKUP(X960,折旧码!B:D,3,FALSE)),AF960*(1-VLOOKUP(X960,折旧码!B:D,3,FALSE))*((2015-LEFT(AD960,4))*12+12-MID(AD960,5,2)+1)/(Z960*12+AB960))</f>
        <v>#VALUE!</v>
      </c>
      <c r="AZ960" s="60" t="e">
        <f t="shared" si="148"/>
        <v>#VALUE!</v>
      </c>
      <c r="BA960" s="5" t="e">
        <f>IF(((2015-LEFT(AD960,4))*12+12-MID(AD960,5,2)+1)/(Z960*12+AB960)&gt;1,0, AF960*(1-VLOOKUP(X960,折旧码!B:D,3,FALSE))*(12/(Z960*12+AB960)))</f>
        <v>#VALUE!</v>
      </c>
      <c r="BB960" s="2" t="e">
        <f t="shared" si="149"/>
        <v>#VALUE!</v>
      </c>
      <c r="BC960" s="2">
        <f t="shared" si="150"/>
        <v>0</v>
      </c>
      <c r="BD960" s="2" t="e">
        <f t="shared" si="151"/>
        <v>#VALUE!</v>
      </c>
      <c r="BE960" s="4" t="e">
        <f t="shared" si="152"/>
        <v>#VALUE!</v>
      </c>
      <c r="BF960" s="56" t="e">
        <f t="shared" si="153"/>
        <v>#VALUE!</v>
      </c>
      <c r="BG960" s="56" t="e">
        <f>IF(BE960="否",0,AF960*(1-VLOOKUP(X960,折旧码!B:D,3,FALSE))/BC960)</f>
        <v>#VALUE!</v>
      </c>
      <c r="BH960" s="56" t="e">
        <f t="shared" si="154"/>
        <v>#VALUE!</v>
      </c>
      <c r="BI960" s="4" t="e">
        <f>IF(OR(BE960="否",BC960&lt;=BD960),ROUND(AF960-ABS(AG960)-ABS(AI960)-AF960*VLOOKUP(X960,折旧码!B:D,3,FALSE),2)=0,ROUND(AF960-ABS(AG960)-ABS(AI960)-AF960*VLOOKUP(X960,折旧码!B:D,3,FALSE),2)&lt;&gt;0)</f>
        <v>#VALUE!</v>
      </c>
      <c r="BJ960" s="4" t="e">
        <f>ROUND(AF960-ABS(AG960)-ABS(AI960)-AF960*VLOOKUP(X960,折旧码!B:D,3,FALSE),2)</f>
        <v>#N/A</v>
      </c>
    </row>
    <row r="961" spans="40:62" x14ac:dyDescent="0.35">
      <c r="AX961" s="5" t="b">
        <f t="shared" si="147"/>
        <v>0</v>
      </c>
      <c r="AY961" s="59" t="e">
        <f>IF(((2015-LEFT(AD961,4))*12+12-MID(AD961,5,2)+1)/(Z961*12+AB961)&gt;1,AF961*(1-VLOOKUP(X961,折旧码!B:D,3,FALSE)),AF961*(1-VLOOKUP(X961,折旧码!B:D,3,FALSE))*((2015-LEFT(AD961,4))*12+12-MID(AD961,5,2)+1)/(Z961*12+AB961))</f>
        <v>#VALUE!</v>
      </c>
      <c r="AZ961" s="60" t="e">
        <f t="shared" si="148"/>
        <v>#VALUE!</v>
      </c>
      <c r="BA961" s="5" t="e">
        <f>IF(((2015-LEFT(AD961,4))*12+12-MID(AD961,5,2)+1)/(Z961*12+AB961)&gt;1,0, AF961*(1-VLOOKUP(X961,折旧码!B:D,3,FALSE))*(12/(Z961*12+AB961)))</f>
        <v>#VALUE!</v>
      </c>
      <c r="BB961" s="2" t="e">
        <f t="shared" si="149"/>
        <v>#VALUE!</v>
      </c>
      <c r="BC961" s="2">
        <f t="shared" si="150"/>
        <v>0</v>
      </c>
      <c r="BD961" s="2" t="e">
        <f t="shared" si="151"/>
        <v>#VALUE!</v>
      </c>
      <c r="BE961" s="4" t="e">
        <f t="shared" si="152"/>
        <v>#VALUE!</v>
      </c>
      <c r="BF961" s="56" t="e">
        <f t="shared" si="153"/>
        <v>#VALUE!</v>
      </c>
      <c r="BG961" s="56" t="e">
        <f>IF(BE961="否",0,AF961*(1-VLOOKUP(X961,折旧码!B:D,3,FALSE))/BC961)</f>
        <v>#VALUE!</v>
      </c>
      <c r="BH961" s="56" t="e">
        <f t="shared" si="154"/>
        <v>#VALUE!</v>
      </c>
      <c r="BI961" s="4" t="e">
        <f>IF(OR(BE961="否",BC961&lt;=BD961),ROUND(AF961-ABS(AG961)-ABS(AI961)-AF961*VLOOKUP(X961,折旧码!B:D,3,FALSE),2)=0,ROUND(AF961-ABS(AG961)-ABS(AI961)-AF961*VLOOKUP(X961,折旧码!B:D,3,FALSE),2)&lt;&gt;0)</f>
        <v>#VALUE!</v>
      </c>
      <c r="BJ961" s="4" t="e">
        <f>ROUND(AF961-ABS(AG961)-ABS(AI961)-AF961*VLOOKUP(X961,折旧码!B:D,3,FALSE),2)</f>
        <v>#N/A</v>
      </c>
    </row>
    <row r="962" spans="40:62" x14ac:dyDescent="0.35">
      <c r="AX962" s="5" t="b">
        <f t="shared" si="147"/>
        <v>0</v>
      </c>
      <c r="AY962" s="59" t="e">
        <f>IF(((2015-LEFT(AD962,4))*12+12-MID(AD962,5,2)+1)/(Z962*12+AB962)&gt;1,AF962*(1-VLOOKUP(X962,折旧码!B:D,3,FALSE)),AF962*(1-VLOOKUP(X962,折旧码!B:D,3,FALSE))*((2015-LEFT(AD962,4))*12+12-MID(AD962,5,2)+1)/(Z962*12+AB962))</f>
        <v>#VALUE!</v>
      </c>
      <c r="AZ962" s="60" t="e">
        <f t="shared" si="148"/>
        <v>#VALUE!</v>
      </c>
      <c r="BA962" s="5" t="e">
        <f>IF(((2015-LEFT(AD962,4))*12+12-MID(AD962,5,2)+1)/(Z962*12+AB962)&gt;1,0, AF962*(1-VLOOKUP(X962,折旧码!B:D,3,FALSE))*(12/(Z962*12+AB962)))</f>
        <v>#VALUE!</v>
      </c>
      <c r="BB962" s="2" t="e">
        <f t="shared" si="149"/>
        <v>#VALUE!</v>
      </c>
      <c r="BC962" s="2">
        <f t="shared" si="150"/>
        <v>0</v>
      </c>
      <c r="BD962" s="2" t="e">
        <f t="shared" si="151"/>
        <v>#VALUE!</v>
      </c>
      <c r="BE962" s="4" t="e">
        <f t="shared" si="152"/>
        <v>#VALUE!</v>
      </c>
      <c r="BF962" s="56" t="e">
        <f t="shared" si="153"/>
        <v>#VALUE!</v>
      </c>
      <c r="BG962" s="56" t="e">
        <f>IF(BE962="否",0,AF962*(1-VLOOKUP(X962,折旧码!B:D,3,FALSE))/BC962)</f>
        <v>#VALUE!</v>
      </c>
      <c r="BH962" s="56" t="e">
        <f t="shared" si="154"/>
        <v>#VALUE!</v>
      </c>
      <c r="BI962" s="4" t="e">
        <f>IF(OR(BE962="否",BC962&lt;=BD962),ROUND(AF962-ABS(AG962)-ABS(AI962)-AF962*VLOOKUP(X962,折旧码!B:D,3,FALSE),2)=0,ROUND(AF962-ABS(AG962)-ABS(AI962)-AF962*VLOOKUP(X962,折旧码!B:D,3,FALSE),2)&lt;&gt;0)</f>
        <v>#VALUE!</v>
      </c>
      <c r="BJ962" s="4" t="e">
        <f>ROUND(AF962-ABS(AG962)-ABS(AI962)-AF962*VLOOKUP(X962,折旧码!B:D,3,FALSE),2)</f>
        <v>#N/A</v>
      </c>
    </row>
    <row r="963" spans="40:62" x14ac:dyDescent="0.35">
      <c r="AX963" s="5" t="b">
        <f t="shared" si="147"/>
        <v>0</v>
      </c>
      <c r="AY963" s="59" t="e">
        <f>IF(((2015-LEFT(AD963,4))*12+12-MID(AD963,5,2)+1)/(Z963*12+AB963)&gt;1,AF963*(1-VLOOKUP(X963,折旧码!B:D,3,FALSE)),AF963*(1-VLOOKUP(X963,折旧码!B:D,3,FALSE))*((2015-LEFT(AD963,4))*12+12-MID(AD963,5,2)+1)/(Z963*12+AB963))</f>
        <v>#VALUE!</v>
      </c>
      <c r="AZ963" s="60" t="e">
        <f t="shared" si="148"/>
        <v>#VALUE!</v>
      </c>
      <c r="BA963" s="5" t="e">
        <f>IF(((2015-LEFT(AD963,4))*12+12-MID(AD963,5,2)+1)/(Z963*12+AB963)&gt;1,0, AF963*(1-VLOOKUP(X963,折旧码!B:D,3,FALSE))*(12/(Z963*12+AB963)))</f>
        <v>#VALUE!</v>
      </c>
      <c r="BB963" s="2" t="e">
        <f t="shared" si="149"/>
        <v>#VALUE!</v>
      </c>
      <c r="BC963" s="2">
        <f t="shared" si="150"/>
        <v>0</v>
      </c>
      <c r="BD963" s="2" t="e">
        <f t="shared" si="151"/>
        <v>#VALUE!</v>
      </c>
      <c r="BE963" s="4" t="e">
        <f t="shared" si="152"/>
        <v>#VALUE!</v>
      </c>
      <c r="BF963" s="56" t="e">
        <f t="shared" si="153"/>
        <v>#VALUE!</v>
      </c>
      <c r="BG963" s="56" t="e">
        <f>IF(BE963="否",0,AF963*(1-VLOOKUP(X963,折旧码!B:D,3,FALSE))/BC963)</f>
        <v>#VALUE!</v>
      </c>
      <c r="BH963" s="56" t="e">
        <f t="shared" si="154"/>
        <v>#VALUE!</v>
      </c>
      <c r="BI963" s="4" t="e">
        <f>IF(OR(BE963="否",BC963&lt;=BD963),ROUND(AF963-ABS(AG963)-ABS(AI963)-AF963*VLOOKUP(X963,折旧码!B:D,3,FALSE),2)=0,ROUND(AF963-ABS(AG963)-ABS(AI963)-AF963*VLOOKUP(X963,折旧码!B:D,3,FALSE),2)&lt;&gt;0)</f>
        <v>#VALUE!</v>
      </c>
      <c r="BJ963" s="4" t="e">
        <f>ROUND(AF963-ABS(AG963)-ABS(AI963)-AF963*VLOOKUP(X963,折旧码!B:D,3,FALSE),2)</f>
        <v>#N/A</v>
      </c>
    </row>
    <row r="964" spans="40:62" x14ac:dyDescent="0.35">
      <c r="AX964" s="5" t="b">
        <f t="shared" ref="AX964:AX1027" si="155">AND(AND(LEN(I964)=8,IFERROR(FIND("/",I964),0)=0),AND(LEN(J964)=8,IFERROR(FIND("/",J964),0)=0),AND(LEN(K964)=8,IFERROR(FIND("/",K964),0)=0),AND(LEN(AD964)=8,IFERROR(FIND("/",AD964),0)=0),AND(LEN(AE964)=8,IFERROR(FIND("/",AE964),0)=0))</f>
        <v>0</v>
      </c>
      <c r="AY964" s="59" t="e">
        <f>IF(((2015-LEFT(AD964,4))*12+12-MID(AD964,5,2)+1)/(Z964*12+AB964)&gt;1,AF964*(1-VLOOKUP(X964,折旧码!B:D,3,FALSE)),AF964*(1-VLOOKUP(X964,折旧码!B:D,3,FALSE))*((2015-LEFT(AD964,4))*12+12-MID(AD964,5,2)+1)/(Z964*12+AB964))</f>
        <v>#VALUE!</v>
      </c>
      <c r="AZ964" s="60" t="e">
        <f t="shared" ref="AZ964:AZ1027" si="156">AY964+AK964</f>
        <v>#VALUE!</v>
      </c>
      <c r="BA964" s="5" t="e">
        <f>IF(((2015-LEFT(AD964,4))*12+12-MID(AD964,5,2)+1)/(Z964*12+AB964)&gt;1,0, AF964*(1-VLOOKUP(X964,折旧码!B:D,3,FALSE))*(12/(Z964*12+AB964)))</f>
        <v>#VALUE!</v>
      </c>
      <c r="BB964" s="2" t="e">
        <f t="shared" ref="BB964:BB1027" si="157">BA964+AM964</f>
        <v>#VALUE!</v>
      </c>
      <c r="BC964" s="2">
        <f t="shared" ref="BC964:BC1027" si="158">Z964*12+AB964</f>
        <v>0</v>
      </c>
      <c r="BD964" s="2" t="e">
        <f t="shared" ref="BD964:BD1027" si="159">(2015-LEFT(AD964,4))*12+(12-MID(AD964,5,2))+1+11</f>
        <v>#VALUE!</v>
      </c>
      <c r="BE964" s="4" t="e">
        <f t="shared" ref="BE964:BE1027" si="160">IF(BD964-BC964&gt;12,"否","是")</f>
        <v>#VALUE!</v>
      </c>
      <c r="BF964" s="56" t="e">
        <f t="shared" ref="BF964:BF1027" si="161">ABS(IF(BE964="否",0,IF(BC964&gt;=BD964,AI964/11,AI964/(BC964-BD964+11))))</f>
        <v>#VALUE!</v>
      </c>
      <c r="BG964" s="56" t="e">
        <f>IF(BE964="否",0,AF964*(1-VLOOKUP(X964,折旧码!B:D,3,FALSE))/BC964)</f>
        <v>#VALUE!</v>
      </c>
      <c r="BH964" s="56" t="e">
        <f t="shared" ref="BH964:BH1027" si="162">BG964-BF964</f>
        <v>#VALUE!</v>
      </c>
      <c r="BI964" s="4" t="e">
        <f>IF(OR(BE964="否",BC964&lt;=BD964),ROUND(AF964-ABS(AG964)-ABS(AI964)-AF964*VLOOKUP(X964,折旧码!B:D,3,FALSE),2)=0,ROUND(AF964-ABS(AG964)-ABS(AI964)-AF964*VLOOKUP(X964,折旧码!B:D,3,FALSE),2)&lt;&gt;0)</f>
        <v>#VALUE!</v>
      </c>
      <c r="BJ964" s="4" t="e">
        <f>ROUND(AF964-ABS(AG964)-ABS(AI964)-AF964*VLOOKUP(X964,折旧码!B:D,3,FALSE),2)</f>
        <v>#N/A</v>
      </c>
    </row>
    <row r="965" spans="40:62" x14ac:dyDescent="0.35">
      <c r="AX965" s="5" t="b">
        <f t="shared" si="155"/>
        <v>0</v>
      </c>
      <c r="AY965" s="59" t="e">
        <f>IF(((2015-LEFT(AD965,4))*12+12-MID(AD965,5,2)+1)/(Z965*12+AB965)&gt;1,AF965*(1-VLOOKUP(X965,折旧码!B:D,3,FALSE)),AF965*(1-VLOOKUP(X965,折旧码!B:D,3,FALSE))*((2015-LEFT(AD965,4))*12+12-MID(AD965,5,2)+1)/(Z965*12+AB965))</f>
        <v>#VALUE!</v>
      </c>
      <c r="AZ965" s="60" t="e">
        <f t="shared" si="156"/>
        <v>#VALUE!</v>
      </c>
      <c r="BA965" s="5" t="e">
        <f>IF(((2015-LEFT(AD965,4))*12+12-MID(AD965,5,2)+1)/(Z965*12+AB965)&gt;1,0, AF965*(1-VLOOKUP(X965,折旧码!B:D,3,FALSE))*(12/(Z965*12+AB965)))</f>
        <v>#VALUE!</v>
      </c>
      <c r="BB965" s="2" t="e">
        <f t="shared" si="157"/>
        <v>#VALUE!</v>
      </c>
      <c r="BC965" s="2">
        <f t="shared" si="158"/>
        <v>0</v>
      </c>
      <c r="BD965" s="2" t="e">
        <f t="shared" si="159"/>
        <v>#VALUE!</v>
      </c>
      <c r="BE965" s="4" t="e">
        <f t="shared" si="160"/>
        <v>#VALUE!</v>
      </c>
      <c r="BF965" s="56" t="e">
        <f t="shared" si="161"/>
        <v>#VALUE!</v>
      </c>
      <c r="BG965" s="56" t="e">
        <f>IF(BE965="否",0,AF965*(1-VLOOKUP(X965,折旧码!B:D,3,FALSE))/BC965)</f>
        <v>#VALUE!</v>
      </c>
      <c r="BH965" s="56" t="e">
        <f t="shared" si="162"/>
        <v>#VALUE!</v>
      </c>
      <c r="BI965" s="4" t="e">
        <f>IF(OR(BE965="否",BC965&lt;=BD965),ROUND(AF965-ABS(AG965)-ABS(AI965)-AF965*VLOOKUP(X965,折旧码!B:D,3,FALSE),2)=0,ROUND(AF965-ABS(AG965)-ABS(AI965)-AF965*VLOOKUP(X965,折旧码!B:D,3,FALSE),2)&lt;&gt;0)</f>
        <v>#VALUE!</v>
      </c>
      <c r="BJ965" s="4" t="e">
        <f>ROUND(AF965-ABS(AG965)-ABS(AI965)-AF965*VLOOKUP(X965,折旧码!B:D,3,FALSE),2)</f>
        <v>#N/A</v>
      </c>
    </row>
    <row r="966" spans="40:62" x14ac:dyDescent="0.35">
      <c r="AX966" s="5" t="b">
        <f t="shared" si="155"/>
        <v>0</v>
      </c>
      <c r="AY966" s="59" t="e">
        <f>IF(((2015-LEFT(AD966,4))*12+12-MID(AD966,5,2)+1)/(Z966*12+AB966)&gt;1,AF966*(1-VLOOKUP(X966,折旧码!B:D,3,FALSE)),AF966*(1-VLOOKUP(X966,折旧码!B:D,3,FALSE))*((2015-LEFT(AD966,4))*12+12-MID(AD966,5,2)+1)/(Z966*12+AB966))</f>
        <v>#VALUE!</v>
      </c>
      <c r="AZ966" s="60" t="e">
        <f t="shared" si="156"/>
        <v>#VALUE!</v>
      </c>
      <c r="BA966" s="5" t="e">
        <f>IF(((2015-LEFT(AD966,4))*12+12-MID(AD966,5,2)+1)/(Z966*12+AB966)&gt;1,0, AF966*(1-VLOOKUP(X966,折旧码!B:D,3,FALSE))*(12/(Z966*12+AB966)))</f>
        <v>#VALUE!</v>
      </c>
      <c r="BB966" s="2" t="e">
        <f t="shared" si="157"/>
        <v>#VALUE!</v>
      </c>
      <c r="BC966" s="2">
        <f t="shared" si="158"/>
        <v>0</v>
      </c>
      <c r="BD966" s="2" t="e">
        <f t="shared" si="159"/>
        <v>#VALUE!</v>
      </c>
      <c r="BE966" s="4" t="e">
        <f t="shared" si="160"/>
        <v>#VALUE!</v>
      </c>
      <c r="BF966" s="56" t="e">
        <f t="shared" si="161"/>
        <v>#VALUE!</v>
      </c>
      <c r="BG966" s="56" t="e">
        <f>IF(BE966="否",0,AF966*(1-VLOOKUP(X966,折旧码!B:D,3,FALSE))/BC966)</f>
        <v>#VALUE!</v>
      </c>
      <c r="BH966" s="56" t="e">
        <f t="shared" si="162"/>
        <v>#VALUE!</v>
      </c>
      <c r="BI966" s="4" t="e">
        <f>IF(OR(BE966="否",BC966&lt;=BD966),ROUND(AF966-ABS(AG966)-ABS(AI966)-AF966*VLOOKUP(X966,折旧码!B:D,3,FALSE),2)=0,ROUND(AF966-ABS(AG966)-ABS(AI966)-AF966*VLOOKUP(X966,折旧码!B:D,3,FALSE),2)&lt;&gt;0)</f>
        <v>#VALUE!</v>
      </c>
      <c r="BJ966" s="4" t="e">
        <f>ROUND(AF966-ABS(AG966)-ABS(AI966)-AF966*VLOOKUP(X966,折旧码!B:D,3,FALSE),2)</f>
        <v>#N/A</v>
      </c>
    </row>
    <row r="967" spans="40:62" x14ac:dyDescent="0.35">
      <c r="AX967" s="5" t="b">
        <f t="shared" si="155"/>
        <v>0</v>
      </c>
      <c r="AY967" s="59" t="e">
        <f>IF(((2015-LEFT(AD967,4))*12+12-MID(AD967,5,2)+1)/(Z967*12+AB967)&gt;1,AF967*(1-VLOOKUP(X967,折旧码!B:D,3,FALSE)),AF967*(1-VLOOKUP(X967,折旧码!B:D,3,FALSE))*((2015-LEFT(AD967,4))*12+12-MID(AD967,5,2)+1)/(Z967*12+AB967))</f>
        <v>#VALUE!</v>
      </c>
      <c r="AZ967" s="60" t="e">
        <f t="shared" si="156"/>
        <v>#VALUE!</v>
      </c>
      <c r="BA967" s="5" t="e">
        <f>IF(((2015-LEFT(AD967,4))*12+12-MID(AD967,5,2)+1)/(Z967*12+AB967)&gt;1,0, AF967*(1-VLOOKUP(X967,折旧码!B:D,3,FALSE))*(12/(Z967*12+AB967)))</f>
        <v>#VALUE!</v>
      </c>
      <c r="BB967" s="2" t="e">
        <f t="shared" si="157"/>
        <v>#VALUE!</v>
      </c>
      <c r="BC967" s="2">
        <f t="shared" si="158"/>
        <v>0</v>
      </c>
      <c r="BD967" s="2" t="e">
        <f t="shared" si="159"/>
        <v>#VALUE!</v>
      </c>
      <c r="BE967" s="4" t="e">
        <f t="shared" si="160"/>
        <v>#VALUE!</v>
      </c>
      <c r="BF967" s="56" t="e">
        <f t="shared" si="161"/>
        <v>#VALUE!</v>
      </c>
      <c r="BG967" s="56" t="e">
        <f>IF(BE967="否",0,AF967*(1-VLOOKUP(X967,折旧码!B:D,3,FALSE))/BC967)</f>
        <v>#VALUE!</v>
      </c>
      <c r="BH967" s="56" t="e">
        <f t="shared" si="162"/>
        <v>#VALUE!</v>
      </c>
      <c r="BI967" s="4" t="e">
        <f>IF(OR(BE967="否",BC967&lt;=BD967),ROUND(AF967-ABS(AG967)-ABS(AI967)-AF967*VLOOKUP(X967,折旧码!B:D,3,FALSE),2)=0,ROUND(AF967-ABS(AG967)-ABS(AI967)-AF967*VLOOKUP(X967,折旧码!B:D,3,FALSE),2)&lt;&gt;0)</f>
        <v>#VALUE!</v>
      </c>
      <c r="BJ967" s="4" t="e">
        <f>ROUND(AF967-ABS(AG967)-ABS(AI967)-AF967*VLOOKUP(X967,折旧码!B:D,3,FALSE),2)</f>
        <v>#N/A</v>
      </c>
    </row>
    <row r="968" spans="40:62" x14ac:dyDescent="0.35">
      <c r="AX968" s="5" t="b">
        <f t="shared" si="155"/>
        <v>0</v>
      </c>
      <c r="AY968" s="59" t="e">
        <f>IF(((2015-LEFT(AD968,4))*12+12-MID(AD968,5,2)+1)/(Z968*12+AB968)&gt;1,AF968*(1-VLOOKUP(X968,折旧码!B:D,3,FALSE)),AF968*(1-VLOOKUP(X968,折旧码!B:D,3,FALSE))*((2015-LEFT(AD968,4))*12+12-MID(AD968,5,2)+1)/(Z968*12+AB968))</f>
        <v>#VALUE!</v>
      </c>
      <c r="AZ968" s="60" t="e">
        <f t="shared" si="156"/>
        <v>#VALUE!</v>
      </c>
      <c r="BA968" s="5" t="e">
        <f>IF(((2015-LEFT(AD968,4))*12+12-MID(AD968,5,2)+1)/(Z968*12+AB968)&gt;1,0, AF968*(1-VLOOKUP(X968,折旧码!B:D,3,FALSE))*(12/(Z968*12+AB968)))</f>
        <v>#VALUE!</v>
      </c>
      <c r="BB968" s="2" t="e">
        <f t="shared" si="157"/>
        <v>#VALUE!</v>
      </c>
      <c r="BC968" s="2">
        <f t="shared" si="158"/>
        <v>0</v>
      </c>
      <c r="BD968" s="2" t="e">
        <f t="shared" si="159"/>
        <v>#VALUE!</v>
      </c>
      <c r="BE968" s="4" t="e">
        <f t="shared" si="160"/>
        <v>#VALUE!</v>
      </c>
      <c r="BF968" s="56" t="e">
        <f t="shared" si="161"/>
        <v>#VALUE!</v>
      </c>
      <c r="BG968" s="56" t="e">
        <f>IF(BE968="否",0,AF968*(1-VLOOKUP(X968,折旧码!B:D,3,FALSE))/BC968)</f>
        <v>#VALUE!</v>
      </c>
      <c r="BH968" s="56" t="e">
        <f t="shared" si="162"/>
        <v>#VALUE!</v>
      </c>
      <c r="BI968" s="4" t="e">
        <f>IF(OR(BE968="否",BC968&lt;=BD968),ROUND(AF968-ABS(AG968)-ABS(AI968)-AF968*VLOOKUP(X968,折旧码!B:D,3,FALSE),2)=0,ROUND(AF968-ABS(AG968)-ABS(AI968)-AF968*VLOOKUP(X968,折旧码!B:D,3,FALSE),2)&lt;&gt;0)</f>
        <v>#VALUE!</v>
      </c>
      <c r="BJ968" s="4" t="e">
        <f>ROUND(AF968-ABS(AG968)-ABS(AI968)-AF968*VLOOKUP(X968,折旧码!B:D,3,FALSE),2)</f>
        <v>#N/A</v>
      </c>
    </row>
    <row r="969" spans="40:62" x14ac:dyDescent="0.35">
      <c r="AX969" s="5" t="b">
        <f t="shared" si="155"/>
        <v>0</v>
      </c>
      <c r="AY969" s="59" t="e">
        <f>IF(((2015-LEFT(AD969,4))*12+12-MID(AD969,5,2)+1)/(Z969*12+AB969)&gt;1,AF969*(1-VLOOKUP(X969,折旧码!B:D,3,FALSE)),AF969*(1-VLOOKUP(X969,折旧码!B:D,3,FALSE))*((2015-LEFT(AD969,4))*12+12-MID(AD969,5,2)+1)/(Z969*12+AB969))</f>
        <v>#VALUE!</v>
      </c>
      <c r="AZ969" s="60" t="e">
        <f t="shared" si="156"/>
        <v>#VALUE!</v>
      </c>
      <c r="BA969" s="5" t="e">
        <f>IF(((2015-LEFT(AD969,4))*12+12-MID(AD969,5,2)+1)/(Z969*12+AB969)&gt;1,0, AF969*(1-VLOOKUP(X969,折旧码!B:D,3,FALSE))*(12/(Z969*12+AB969)))</f>
        <v>#VALUE!</v>
      </c>
      <c r="BB969" s="2" t="e">
        <f t="shared" si="157"/>
        <v>#VALUE!</v>
      </c>
      <c r="BC969" s="2">
        <f t="shared" si="158"/>
        <v>0</v>
      </c>
      <c r="BD969" s="2" t="e">
        <f t="shared" si="159"/>
        <v>#VALUE!</v>
      </c>
      <c r="BE969" s="4" t="e">
        <f t="shared" si="160"/>
        <v>#VALUE!</v>
      </c>
      <c r="BF969" s="56" t="e">
        <f t="shared" si="161"/>
        <v>#VALUE!</v>
      </c>
      <c r="BG969" s="56" t="e">
        <f>IF(BE969="否",0,AF969*(1-VLOOKUP(X969,折旧码!B:D,3,FALSE))/BC969)</f>
        <v>#VALUE!</v>
      </c>
      <c r="BH969" s="56" t="e">
        <f t="shared" si="162"/>
        <v>#VALUE!</v>
      </c>
      <c r="BI969" s="4" t="e">
        <f>IF(OR(BE969="否",BC969&lt;=BD969),ROUND(AF969-ABS(AG969)-ABS(AI969)-AF969*VLOOKUP(X969,折旧码!B:D,3,FALSE),2)=0,ROUND(AF969-ABS(AG969)-ABS(AI969)-AF969*VLOOKUP(X969,折旧码!B:D,3,FALSE),2)&lt;&gt;0)</f>
        <v>#VALUE!</v>
      </c>
      <c r="BJ969" s="4" t="e">
        <f>ROUND(AF969-ABS(AG969)-ABS(AI969)-AF969*VLOOKUP(X969,折旧码!B:D,3,FALSE),2)</f>
        <v>#N/A</v>
      </c>
    </row>
    <row r="970" spans="40:62" x14ac:dyDescent="0.35">
      <c r="AX970" s="5" t="b">
        <f t="shared" si="155"/>
        <v>0</v>
      </c>
      <c r="AY970" s="59" t="e">
        <f>IF(((2015-LEFT(AD970,4))*12+12-MID(AD970,5,2)+1)/(Z970*12+AB970)&gt;1,AF970*(1-VLOOKUP(X970,折旧码!B:D,3,FALSE)),AF970*(1-VLOOKUP(X970,折旧码!B:D,3,FALSE))*((2015-LEFT(AD970,4))*12+12-MID(AD970,5,2)+1)/(Z970*12+AB970))</f>
        <v>#VALUE!</v>
      </c>
      <c r="AZ970" s="60" t="e">
        <f t="shared" si="156"/>
        <v>#VALUE!</v>
      </c>
      <c r="BA970" s="5" t="e">
        <f>IF(((2015-LEFT(AD970,4))*12+12-MID(AD970,5,2)+1)/(Z970*12+AB970)&gt;1,0, AF970*(1-VLOOKUP(X970,折旧码!B:D,3,FALSE))*(12/(Z970*12+AB970)))</f>
        <v>#VALUE!</v>
      </c>
      <c r="BB970" s="2" t="e">
        <f t="shared" si="157"/>
        <v>#VALUE!</v>
      </c>
      <c r="BC970" s="2">
        <f t="shared" si="158"/>
        <v>0</v>
      </c>
      <c r="BD970" s="2" t="e">
        <f t="shared" si="159"/>
        <v>#VALUE!</v>
      </c>
      <c r="BE970" s="4" t="e">
        <f t="shared" si="160"/>
        <v>#VALUE!</v>
      </c>
      <c r="BF970" s="56" t="e">
        <f t="shared" si="161"/>
        <v>#VALUE!</v>
      </c>
      <c r="BG970" s="56" t="e">
        <f>IF(BE970="否",0,AF970*(1-VLOOKUP(X970,折旧码!B:D,3,FALSE))/BC970)</f>
        <v>#VALUE!</v>
      </c>
      <c r="BH970" s="56" t="e">
        <f t="shared" si="162"/>
        <v>#VALUE!</v>
      </c>
      <c r="BI970" s="4" t="e">
        <f>IF(OR(BE970="否",BC970&lt;=BD970),ROUND(AF970-ABS(AG970)-ABS(AI970)-AF970*VLOOKUP(X970,折旧码!B:D,3,FALSE),2)=0,ROUND(AF970-ABS(AG970)-ABS(AI970)-AF970*VLOOKUP(X970,折旧码!B:D,3,FALSE),2)&lt;&gt;0)</f>
        <v>#VALUE!</v>
      </c>
      <c r="BJ970" s="4" t="e">
        <f>ROUND(AF970-ABS(AG970)-ABS(AI970)-AF970*VLOOKUP(X970,折旧码!B:D,3,FALSE),2)</f>
        <v>#N/A</v>
      </c>
    </row>
    <row r="971" spans="40:62" x14ac:dyDescent="0.35">
      <c r="AN971" s="4" t="b">
        <f>COUNTIF(资产分类!B:B,以前年度!A971)=1</f>
        <v>0</v>
      </c>
      <c r="AO971" s="4" t="b">
        <f>COUNTIF(单位编码!C:C,H971)=1</f>
        <v>0</v>
      </c>
      <c r="AR971" s="4" t="b">
        <f>COUNTIF(成本中心!B:B,以前年度!M971)=1</f>
        <v>0</v>
      </c>
      <c r="AS971" s="4" t="b">
        <f>COUNTIF(成本中心!B:B,以前年度!N971)=1</f>
        <v>0</v>
      </c>
      <c r="AU971" s="4" t="b">
        <f>COUNTIF(资产增加、减少方式!B:C,以前年度!R971)=1</f>
        <v>0</v>
      </c>
      <c r="AX971" s="5" t="b">
        <f t="shared" si="155"/>
        <v>0</v>
      </c>
      <c r="AY971" s="59" t="e">
        <f>IF(((2015-LEFT(AD971,4))*12+12-MID(AD971,5,2)+1)/(Z971*12+AB971)&gt;1,AF971*(1-VLOOKUP(X971,折旧码!B:D,3,FALSE)),AF971*(1-VLOOKUP(X971,折旧码!B:D,3,FALSE))*((2015-LEFT(AD971,4))*12+12-MID(AD971,5,2)+1)/(Z971*12+AB971))</f>
        <v>#VALUE!</v>
      </c>
      <c r="AZ971" s="60" t="e">
        <f t="shared" si="156"/>
        <v>#VALUE!</v>
      </c>
      <c r="BA971" s="5" t="e">
        <f>IF(((2015-LEFT(AD971,4))*12+12-MID(AD971,5,2)+1)/(Z971*12+AB971)&gt;1,0, AF971*(1-VLOOKUP(X971,折旧码!B:D,3,FALSE))*(12/(Z971*12+AB971)))</f>
        <v>#VALUE!</v>
      </c>
      <c r="BB971" s="2" t="e">
        <f t="shared" si="157"/>
        <v>#VALUE!</v>
      </c>
      <c r="BC971" s="2">
        <f t="shared" si="158"/>
        <v>0</v>
      </c>
      <c r="BD971" s="2" t="e">
        <f t="shared" si="159"/>
        <v>#VALUE!</v>
      </c>
      <c r="BE971" s="4" t="e">
        <f t="shared" si="160"/>
        <v>#VALUE!</v>
      </c>
      <c r="BF971" s="56" t="e">
        <f t="shared" si="161"/>
        <v>#VALUE!</v>
      </c>
      <c r="BG971" s="56" t="e">
        <f>IF(BE971="否",0,AF971*(1-VLOOKUP(X971,折旧码!B:D,3,FALSE))/BC971)</f>
        <v>#VALUE!</v>
      </c>
      <c r="BH971" s="56" t="e">
        <f t="shared" si="162"/>
        <v>#VALUE!</v>
      </c>
      <c r="BI971" s="4" t="e">
        <f>IF(OR(BE971="否",BC971&lt;=BD971),ROUND(AF971-ABS(AG971)-ABS(AI971)-AF971*VLOOKUP(X971,折旧码!B:D,3,FALSE),2)=0,ROUND(AF971-ABS(AG971)-ABS(AI971)-AF971*VLOOKUP(X971,折旧码!B:D,3,FALSE),2)&lt;&gt;0)</f>
        <v>#VALUE!</v>
      </c>
      <c r="BJ971" s="4" t="e">
        <f>ROUND(AF971-ABS(AG971)-ABS(AI971)-AF971*VLOOKUP(X971,折旧码!B:D,3,FALSE),2)</f>
        <v>#N/A</v>
      </c>
    </row>
    <row r="972" spans="40:62" x14ac:dyDescent="0.35">
      <c r="AX972" s="5" t="b">
        <f t="shared" si="155"/>
        <v>0</v>
      </c>
      <c r="AY972" s="59" t="e">
        <f>IF(((2015-LEFT(AD972,4))*12+12-MID(AD972,5,2)+1)/(Z972*12+AB972)&gt;1,AF972*(1-VLOOKUP(X972,折旧码!B:D,3,FALSE)),AF972*(1-VLOOKUP(X972,折旧码!B:D,3,FALSE))*((2015-LEFT(AD972,4))*12+12-MID(AD972,5,2)+1)/(Z972*12+AB972))</f>
        <v>#VALUE!</v>
      </c>
      <c r="AZ972" s="60" t="e">
        <f t="shared" si="156"/>
        <v>#VALUE!</v>
      </c>
      <c r="BA972" s="5" t="e">
        <f>IF(((2015-LEFT(AD972,4))*12+12-MID(AD972,5,2)+1)/(Z972*12+AB972)&gt;1,0, AF972*(1-VLOOKUP(X972,折旧码!B:D,3,FALSE))*(12/(Z972*12+AB972)))</f>
        <v>#VALUE!</v>
      </c>
      <c r="BB972" s="2" t="e">
        <f t="shared" si="157"/>
        <v>#VALUE!</v>
      </c>
      <c r="BC972" s="2">
        <f t="shared" si="158"/>
        <v>0</v>
      </c>
      <c r="BD972" s="2" t="e">
        <f t="shared" si="159"/>
        <v>#VALUE!</v>
      </c>
      <c r="BE972" s="4" t="e">
        <f t="shared" si="160"/>
        <v>#VALUE!</v>
      </c>
      <c r="BF972" s="56" t="e">
        <f t="shared" si="161"/>
        <v>#VALUE!</v>
      </c>
      <c r="BG972" s="56" t="e">
        <f>IF(BE972="否",0,AF972*(1-VLOOKUP(X972,折旧码!B:D,3,FALSE))/BC972)</f>
        <v>#VALUE!</v>
      </c>
      <c r="BH972" s="56" t="e">
        <f t="shared" si="162"/>
        <v>#VALUE!</v>
      </c>
      <c r="BI972" s="4" t="e">
        <f>IF(OR(BE972="否",BC972&lt;=BD972),ROUND(AF972-ABS(AG972)-ABS(AI972)-AF972*VLOOKUP(X972,折旧码!B:D,3,FALSE),2)=0,ROUND(AF972-ABS(AG972)-ABS(AI972)-AF972*VLOOKUP(X972,折旧码!B:D,3,FALSE),2)&lt;&gt;0)</f>
        <v>#VALUE!</v>
      </c>
      <c r="BJ972" s="4" t="e">
        <f>ROUND(AF972-ABS(AG972)-ABS(AI972)-AF972*VLOOKUP(X972,折旧码!B:D,3,FALSE),2)</f>
        <v>#N/A</v>
      </c>
    </row>
    <row r="973" spans="40:62" x14ac:dyDescent="0.35">
      <c r="AX973" s="5" t="b">
        <f t="shared" si="155"/>
        <v>0</v>
      </c>
      <c r="AY973" s="59" t="e">
        <f>IF(((2015-LEFT(AD973,4))*12+12-MID(AD973,5,2)+1)/(Z973*12+AB973)&gt;1,AF973*(1-VLOOKUP(X973,折旧码!B:D,3,FALSE)),AF973*(1-VLOOKUP(X973,折旧码!B:D,3,FALSE))*((2015-LEFT(AD973,4))*12+12-MID(AD973,5,2)+1)/(Z973*12+AB973))</f>
        <v>#VALUE!</v>
      </c>
      <c r="AZ973" s="60" t="e">
        <f t="shared" si="156"/>
        <v>#VALUE!</v>
      </c>
      <c r="BA973" s="5" t="e">
        <f>IF(((2015-LEFT(AD973,4))*12+12-MID(AD973,5,2)+1)/(Z973*12+AB973)&gt;1,0, AF973*(1-VLOOKUP(X973,折旧码!B:D,3,FALSE))*(12/(Z973*12+AB973)))</f>
        <v>#VALUE!</v>
      </c>
      <c r="BB973" s="2" t="e">
        <f t="shared" si="157"/>
        <v>#VALUE!</v>
      </c>
      <c r="BC973" s="2">
        <f t="shared" si="158"/>
        <v>0</v>
      </c>
      <c r="BD973" s="2" t="e">
        <f t="shared" si="159"/>
        <v>#VALUE!</v>
      </c>
      <c r="BE973" s="4" t="e">
        <f t="shared" si="160"/>
        <v>#VALUE!</v>
      </c>
      <c r="BF973" s="56" t="e">
        <f t="shared" si="161"/>
        <v>#VALUE!</v>
      </c>
      <c r="BG973" s="56" t="e">
        <f>IF(BE973="否",0,AF973*(1-VLOOKUP(X973,折旧码!B:D,3,FALSE))/BC973)</f>
        <v>#VALUE!</v>
      </c>
      <c r="BH973" s="56" t="e">
        <f t="shared" si="162"/>
        <v>#VALUE!</v>
      </c>
      <c r="BI973" s="4" t="e">
        <f>IF(OR(BE973="否",BC973&lt;=BD973),ROUND(AF973-ABS(AG973)-ABS(AI973)-AF973*VLOOKUP(X973,折旧码!B:D,3,FALSE),2)=0,ROUND(AF973-ABS(AG973)-ABS(AI973)-AF973*VLOOKUP(X973,折旧码!B:D,3,FALSE),2)&lt;&gt;0)</f>
        <v>#VALUE!</v>
      </c>
      <c r="BJ973" s="4" t="e">
        <f>ROUND(AF973-ABS(AG973)-ABS(AI973)-AF973*VLOOKUP(X973,折旧码!B:D,3,FALSE),2)</f>
        <v>#N/A</v>
      </c>
    </row>
    <row r="974" spans="40:62" x14ac:dyDescent="0.35">
      <c r="AN974" s="4" t="b">
        <f>COUNTIF(资产分类!B:B,以前年度!A974)=1</f>
        <v>0</v>
      </c>
      <c r="AO974" s="4" t="b">
        <f>COUNTIF(单位编码!C:C,H974)=1</f>
        <v>0</v>
      </c>
      <c r="AR974" s="4" t="b">
        <f>COUNTIF(成本中心!B:B,以前年度!M974)=1</f>
        <v>0</v>
      </c>
      <c r="AS974" s="4" t="b">
        <f>COUNTIF(成本中心!B:B,以前年度!N974)=1</f>
        <v>0</v>
      </c>
      <c r="AU974" s="4" t="b">
        <f>COUNTIF(资产增加、减少方式!B:C,以前年度!R974)=1</f>
        <v>0</v>
      </c>
      <c r="AX974" s="5" t="b">
        <f t="shared" si="155"/>
        <v>0</v>
      </c>
      <c r="AY974" s="59" t="e">
        <f>IF(((2015-LEFT(AD974,4))*12+12-MID(AD974,5,2)+1)/(Z974*12+AB974)&gt;1,AF974*(1-VLOOKUP(X974,折旧码!B:D,3,FALSE)),AF974*(1-VLOOKUP(X974,折旧码!B:D,3,FALSE))*((2015-LEFT(AD974,4))*12+12-MID(AD974,5,2)+1)/(Z974*12+AB974))</f>
        <v>#VALUE!</v>
      </c>
      <c r="AZ974" s="60" t="e">
        <f t="shared" si="156"/>
        <v>#VALUE!</v>
      </c>
      <c r="BA974" s="5" t="e">
        <f>IF(((2015-LEFT(AD974,4))*12+12-MID(AD974,5,2)+1)/(Z974*12+AB974)&gt;1,0, AF974*(1-VLOOKUP(X974,折旧码!B:D,3,FALSE))*(12/(Z974*12+AB974)))</f>
        <v>#VALUE!</v>
      </c>
      <c r="BB974" s="2" t="e">
        <f t="shared" si="157"/>
        <v>#VALUE!</v>
      </c>
      <c r="BC974" s="2">
        <f t="shared" si="158"/>
        <v>0</v>
      </c>
      <c r="BD974" s="2" t="e">
        <f t="shared" si="159"/>
        <v>#VALUE!</v>
      </c>
      <c r="BE974" s="4" t="e">
        <f t="shared" si="160"/>
        <v>#VALUE!</v>
      </c>
      <c r="BF974" s="56" t="e">
        <f t="shared" si="161"/>
        <v>#VALUE!</v>
      </c>
      <c r="BG974" s="56" t="e">
        <f>IF(BE974="否",0,AF974*(1-VLOOKUP(X974,折旧码!B:D,3,FALSE))/BC974)</f>
        <v>#VALUE!</v>
      </c>
      <c r="BH974" s="56" t="e">
        <f t="shared" si="162"/>
        <v>#VALUE!</v>
      </c>
      <c r="BI974" s="4" t="e">
        <f>IF(OR(BE974="否",BC974&lt;=BD974),ROUND(AF974-ABS(AG974)-ABS(AI974)-AF974*VLOOKUP(X974,折旧码!B:D,3,FALSE),2)=0,ROUND(AF974-ABS(AG974)-ABS(AI974)-AF974*VLOOKUP(X974,折旧码!B:D,3,FALSE),2)&lt;&gt;0)</f>
        <v>#VALUE!</v>
      </c>
      <c r="BJ974" s="4" t="e">
        <f>ROUND(AF974-ABS(AG974)-ABS(AI974)-AF974*VLOOKUP(X974,折旧码!B:D,3,FALSE),2)</f>
        <v>#N/A</v>
      </c>
    </row>
    <row r="975" spans="40:62" x14ac:dyDescent="0.35">
      <c r="AX975" s="5" t="b">
        <f t="shared" si="155"/>
        <v>0</v>
      </c>
      <c r="AY975" s="59" t="e">
        <f>IF(((2015-LEFT(AD975,4))*12+12-MID(AD975,5,2)+1)/(Z975*12+AB975)&gt;1,AF975*(1-VLOOKUP(X975,折旧码!B:D,3,FALSE)),AF975*(1-VLOOKUP(X975,折旧码!B:D,3,FALSE))*((2015-LEFT(AD975,4))*12+12-MID(AD975,5,2)+1)/(Z975*12+AB975))</f>
        <v>#VALUE!</v>
      </c>
      <c r="AZ975" s="60" t="e">
        <f t="shared" si="156"/>
        <v>#VALUE!</v>
      </c>
      <c r="BA975" s="5" t="e">
        <f>IF(((2015-LEFT(AD975,4))*12+12-MID(AD975,5,2)+1)/(Z975*12+AB975)&gt;1,0, AF975*(1-VLOOKUP(X975,折旧码!B:D,3,FALSE))*(12/(Z975*12+AB975)))</f>
        <v>#VALUE!</v>
      </c>
      <c r="BB975" s="2" t="e">
        <f t="shared" si="157"/>
        <v>#VALUE!</v>
      </c>
      <c r="BC975" s="2">
        <f t="shared" si="158"/>
        <v>0</v>
      </c>
      <c r="BD975" s="2" t="e">
        <f t="shared" si="159"/>
        <v>#VALUE!</v>
      </c>
      <c r="BE975" s="4" t="e">
        <f t="shared" si="160"/>
        <v>#VALUE!</v>
      </c>
      <c r="BF975" s="56" t="e">
        <f t="shared" si="161"/>
        <v>#VALUE!</v>
      </c>
      <c r="BG975" s="56" t="e">
        <f>IF(BE975="否",0,AF975*(1-VLOOKUP(X975,折旧码!B:D,3,FALSE))/BC975)</f>
        <v>#VALUE!</v>
      </c>
      <c r="BH975" s="56" t="e">
        <f t="shared" si="162"/>
        <v>#VALUE!</v>
      </c>
      <c r="BI975" s="4" t="e">
        <f>IF(OR(BE975="否",BC975&lt;=BD975),ROUND(AF975-ABS(AG975)-ABS(AI975)-AF975*VLOOKUP(X975,折旧码!B:D,3,FALSE),2)=0,ROUND(AF975-ABS(AG975)-ABS(AI975)-AF975*VLOOKUP(X975,折旧码!B:D,3,FALSE),2)&lt;&gt;0)</f>
        <v>#VALUE!</v>
      </c>
      <c r="BJ975" s="4" t="e">
        <f>ROUND(AF975-ABS(AG975)-ABS(AI975)-AF975*VLOOKUP(X975,折旧码!B:D,3,FALSE),2)</f>
        <v>#N/A</v>
      </c>
    </row>
    <row r="976" spans="40:62" x14ac:dyDescent="0.35">
      <c r="AX976" s="5" t="b">
        <f t="shared" si="155"/>
        <v>0</v>
      </c>
      <c r="AY976" s="59" t="e">
        <f>IF(((2015-LEFT(AD976,4))*12+12-MID(AD976,5,2)+1)/(Z976*12+AB976)&gt;1,AF976*(1-VLOOKUP(X976,折旧码!B:D,3,FALSE)),AF976*(1-VLOOKUP(X976,折旧码!B:D,3,FALSE))*((2015-LEFT(AD976,4))*12+12-MID(AD976,5,2)+1)/(Z976*12+AB976))</f>
        <v>#VALUE!</v>
      </c>
      <c r="AZ976" s="60" t="e">
        <f t="shared" si="156"/>
        <v>#VALUE!</v>
      </c>
      <c r="BA976" s="5" t="e">
        <f>IF(((2015-LEFT(AD976,4))*12+12-MID(AD976,5,2)+1)/(Z976*12+AB976)&gt;1,0, AF976*(1-VLOOKUP(X976,折旧码!B:D,3,FALSE))*(12/(Z976*12+AB976)))</f>
        <v>#VALUE!</v>
      </c>
      <c r="BB976" s="2" t="e">
        <f t="shared" si="157"/>
        <v>#VALUE!</v>
      </c>
      <c r="BC976" s="2">
        <f t="shared" si="158"/>
        <v>0</v>
      </c>
      <c r="BD976" s="2" t="e">
        <f t="shared" si="159"/>
        <v>#VALUE!</v>
      </c>
      <c r="BE976" s="4" t="e">
        <f t="shared" si="160"/>
        <v>#VALUE!</v>
      </c>
      <c r="BF976" s="56" t="e">
        <f t="shared" si="161"/>
        <v>#VALUE!</v>
      </c>
      <c r="BG976" s="56" t="e">
        <f>IF(BE976="否",0,AF976*(1-VLOOKUP(X976,折旧码!B:D,3,FALSE))/BC976)</f>
        <v>#VALUE!</v>
      </c>
      <c r="BH976" s="56" t="e">
        <f t="shared" si="162"/>
        <v>#VALUE!</v>
      </c>
      <c r="BI976" s="4" t="e">
        <f>IF(OR(BE976="否",BC976&lt;=BD976),ROUND(AF976-ABS(AG976)-ABS(AI976)-AF976*VLOOKUP(X976,折旧码!B:D,3,FALSE),2)=0,ROUND(AF976-ABS(AG976)-ABS(AI976)-AF976*VLOOKUP(X976,折旧码!B:D,3,FALSE),2)&lt;&gt;0)</f>
        <v>#VALUE!</v>
      </c>
      <c r="BJ976" s="4" t="e">
        <f>ROUND(AF976-ABS(AG976)-ABS(AI976)-AF976*VLOOKUP(X976,折旧码!B:D,3,FALSE),2)</f>
        <v>#N/A</v>
      </c>
    </row>
    <row r="977" spans="40:62" x14ac:dyDescent="0.35">
      <c r="AX977" s="5" t="b">
        <f t="shared" si="155"/>
        <v>0</v>
      </c>
      <c r="AY977" s="59" t="e">
        <f>IF(((2015-LEFT(AD977,4))*12+12-MID(AD977,5,2)+1)/(Z977*12+AB977)&gt;1,AF977*(1-VLOOKUP(X977,折旧码!B:D,3,FALSE)),AF977*(1-VLOOKUP(X977,折旧码!B:D,3,FALSE))*((2015-LEFT(AD977,4))*12+12-MID(AD977,5,2)+1)/(Z977*12+AB977))</f>
        <v>#VALUE!</v>
      </c>
      <c r="AZ977" s="60" t="e">
        <f t="shared" si="156"/>
        <v>#VALUE!</v>
      </c>
      <c r="BA977" s="5" t="e">
        <f>IF(((2015-LEFT(AD977,4))*12+12-MID(AD977,5,2)+1)/(Z977*12+AB977)&gt;1,0, AF977*(1-VLOOKUP(X977,折旧码!B:D,3,FALSE))*(12/(Z977*12+AB977)))</f>
        <v>#VALUE!</v>
      </c>
      <c r="BB977" s="2" t="e">
        <f t="shared" si="157"/>
        <v>#VALUE!</v>
      </c>
      <c r="BC977" s="2">
        <f t="shared" si="158"/>
        <v>0</v>
      </c>
      <c r="BD977" s="2" t="e">
        <f t="shared" si="159"/>
        <v>#VALUE!</v>
      </c>
      <c r="BE977" s="4" t="e">
        <f t="shared" si="160"/>
        <v>#VALUE!</v>
      </c>
      <c r="BF977" s="56" t="e">
        <f t="shared" si="161"/>
        <v>#VALUE!</v>
      </c>
      <c r="BG977" s="56" t="e">
        <f>IF(BE977="否",0,AF977*(1-VLOOKUP(X977,折旧码!B:D,3,FALSE))/BC977)</f>
        <v>#VALUE!</v>
      </c>
      <c r="BH977" s="56" t="e">
        <f t="shared" si="162"/>
        <v>#VALUE!</v>
      </c>
      <c r="BI977" s="4" t="e">
        <f>IF(OR(BE977="否",BC977&lt;=BD977),ROUND(AF977-ABS(AG977)-ABS(AI977)-AF977*VLOOKUP(X977,折旧码!B:D,3,FALSE),2)=0,ROUND(AF977-ABS(AG977)-ABS(AI977)-AF977*VLOOKUP(X977,折旧码!B:D,3,FALSE),2)&lt;&gt;0)</f>
        <v>#VALUE!</v>
      </c>
      <c r="BJ977" s="4" t="e">
        <f>ROUND(AF977-ABS(AG977)-ABS(AI977)-AF977*VLOOKUP(X977,折旧码!B:D,3,FALSE),2)</f>
        <v>#N/A</v>
      </c>
    </row>
    <row r="978" spans="40:62" x14ac:dyDescent="0.35">
      <c r="AN978" s="4" t="b">
        <f>COUNTIF(资产分类!B:B,以前年度!A978)=1</f>
        <v>0</v>
      </c>
      <c r="AO978" s="4" t="b">
        <f>COUNTIF(单位编码!C:C,H978)=1</f>
        <v>0</v>
      </c>
      <c r="AR978" s="4" t="b">
        <f>COUNTIF(成本中心!B:B,以前年度!M978)=1</f>
        <v>0</v>
      </c>
      <c r="AS978" s="4" t="b">
        <f>COUNTIF(成本中心!B:B,以前年度!N978)=1</f>
        <v>0</v>
      </c>
      <c r="AU978" s="4" t="b">
        <f>COUNTIF(资产增加、减少方式!B:C,以前年度!R978)=1</f>
        <v>0</v>
      </c>
      <c r="AX978" s="5" t="b">
        <f t="shared" si="155"/>
        <v>0</v>
      </c>
      <c r="AY978" s="59" t="e">
        <f>IF(((2015-LEFT(AD978,4))*12+12-MID(AD978,5,2)+1)/(Z978*12+AB978)&gt;1,AF978*(1-VLOOKUP(X978,折旧码!B:D,3,FALSE)),AF978*(1-VLOOKUP(X978,折旧码!B:D,3,FALSE))*((2015-LEFT(AD978,4))*12+12-MID(AD978,5,2)+1)/(Z978*12+AB978))</f>
        <v>#VALUE!</v>
      </c>
      <c r="AZ978" s="60" t="e">
        <f t="shared" si="156"/>
        <v>#VALUE!</v>
      </c>
      <c r="BA978" s="5" t="e">
        <f>IF(((2015-LEFT(AD978,4))*12+12-MID(AD978,5,2)+1)/(Z978*12+AB978)&gt;1,0, AF978*(1-VLOOKUP(X978,折旧码!B:D,3,FALSE))*(12/(Z978*12+AB978)))</f>
        <v>#VALUE!</v>
      </c>
      <c r="BB978" s="2" t="e">
        <f t="shared" si="157"/>
        <v>#VALUE!</v>
      </c>
      <c r="BC978" s="2">
        <f t="shared" si="158"/>
        <v>0</v>
      </c>
      <c r="BD978" s="2" t="e">
        <f t="shared" si="159"/>
        <v>#VALUE!</v>
      </c>
      <c r="BE978" s="4" t="e">
        <f t="shared" si="160"/>
        <v>#VALUE!</v>
      </c>
      <c r="BF978" s="56" t="e">
        <f t="shared" si="161"/>
        <v>#VALUE!</v>
      </c>
      <c r="BG978" s="56" t="e">
        <f>IF(BE978="否",0,AF978*(1-VLOOKUP(X978,折旧码!B:D,3,FALSE))/BC978)</f>
        <v>#VALUE!</v>
      </c>
      <c r="BH978" s="56" t="e">
        <f t="shared" si="162"/>
        <v>#VALUE!</v>
      </c>
      <c r="BI978" s="4" t="e">
        <f>IF(OR(BE978="否",BC978&lt;=BD978),ROUND(AF978-ABS(AG978)-ABS(AI978)-AF978*VLOOKUP(X978,折旧码!B:D,3,FALSE),2)=0,ROUND(AF978-ABS(AG978)-ABS(AI978)-AF978*VLOOKUP(X978,折旧码!B:D,3,FALSE),2)&lt;&gt;0)</f>
        <v>#VALUE!</v>
      </c>
      <c r="BJ978" s="4" t="e">
        <f>ROUND(AF978-ABS(AG978)-ABS(AI978)-AF978*VLOOKUP(X978,折旧码!B:D,3,FALSE),2)</f>
        <v>#N/A</v>
      </c>
    </row>
    <row r="979" spans="40:62" x14ac:dyDescent="0.35">
      <c r="AX979" s="5" t="b">
        <f t="shared" si="155"/>
        <v>0</v>
      </c>
      <c r="AY979" s="59" t="e">
        <f>IF(((2015-LEFT(AD979,4))*12+12-MID(AD979,5,2)+1)/(Z979*12+AB979)&gt;1,AF979*(1-VLOOKUP(X979,折旧码!B:D,3,FALSE)),AF979*(1-VLOOKUP(X979,折旧码!B:D,3,FALSE))*((2015-LEFT(AD979,4))*12+12-MID(AD979,5,2)+1)/(Z979*12+AB979))</f>
        <v>#VALUE!</v>
      </c>
      <c r="AZ979" s="60" t="e">
        <f t="shared" si="156"/>
        <v>#VALUE!</v>
      </c>
      <c r="BA979" s="5" t="e">
        <f>IF(((2015-LEFT(AD979,4))*12+12-MID(AD979,5,2)+1)/(Z979*12+AB979)&gt;1,0, AF979*(1-VLOOKUP(X979,折旧码!B:D,3,FALSE))*(12/(Z979*12+AB979)))</f>
        <v>#VALUE!</v>
      </c>
      <c r="BB979" s="2" t="e">
        <f t="shared" si="157"/>
        <v>#VALUE!</v>
      </c>
      <c r="BC979" s="2">
        <f t="shared" si="158"/>
        <v>0</v>
      </c>
      <c r="BD979" s="2" t="e">
        <f t="shared" si="159"/>
        <v>#VALUE!</v>
      </c>
      <c r="BE979" s="4" t="e">
        <f t="shared" si="160"/>
        <v>#VALUE!</v>
      </c>
      <c r="BF979" s="56" t="e">
        <f t="shared" si="161"/>
        <v>#VALUE!</v>
      </c>
      <c r="BG979" s="56" t="e">
        <f>IF(BE979="否",0,AF979*(1-VLOOKUP(X979,折旧码!B:D,3,FALSE))/BC979)</f>
        <v>#VALUE!</v>
      </c>
      <c r="BH979" s="56" t="e">
        <f t="shared" si="162"/>
        <v>#VALUE!</v>
      </c>
      <c r="BI979" s="4" t="e">
        <f>IF(OR(BE979="否",BC979&lt;=BD979),ROUND(AF979-ABS(AG979)-ABS(AI979)-AF979*VLOOKUP(X979,折旧码!B:D,3,FALSE),2)=0,ROUND(AF979-ABS(AG979)-ABS(AI979)-AF979*VLOOKUP(X979,折旧码!B:D,3,FALSE),2)&lt;&gt;0)</f>
        <v>#VALUE!</v>
      </c>
      <c r="BJ979" s="4" t="e">
        <f>ROUND(AF979-ABS(AG979)-ABS(AI979)-AF979*VLOOKUP(X979,折旧码!B:D,3,FALSE),2)</f>
        <v>#N/A</v>
      </c>
    </row>
    <row r="980" spans="40:62" x14ac:dyDescent="0.35">
      <c r="AX980" s="5" t="b">
        <f t="shared" si="155"/>
        <v>0</v>
      </c>
      <c r="AY980" s="59" t="e">
        <f>IF(((2015-LEFT(AD980,4))*12+12-MID(AD980,5,2)+1)/(Z980*12+AB980)&gt;1,AF980*(1-VLOOKUP(X980,折旧码!B:D,3,FALSE)),AF980*(1-VLOOKUP(X980,折旧码!B:D,3,FALSE))*((2015-LEFT(AD980,4))*12+12-MID(AD980,5,2)+1)/(Z980*12+AB980))</f>
        <v>#VALUE!</v>
      </c>
      <c r="AZ980" s="60" t="e">
        <f t="shared" si="156"/>
        <v>#VALUE!</v>
      </c>
      <c r="BA980" s="5" t="e">
        <f>IF(((2015-LEFT(AD980,4))*12+12-MID(AD980,5,2)+1)/(Z980*12+AB980)&gt;1,0, AF980*(1-VLOOKUP(X980,折旧码!B:D,3,FALSE))*(12/(Z980*12+AB980)))</f>
        <v>#VALUE!</v>
      </c>
      <c r="BB980" s="2" t="e">
        <f t="shared" si="157"/>
        <v>#VALUE!</v>
      </c>
      <c r="BC980" s="2">
        <f t="shared" si="158"/>
        <v>0</v>
      </c>
      <c r="BD980" s="2" t="e">
        <f t="shared" si="159"/>
        <v>#VALUE!</v>
      </c>
      <c r="BE980" s="4" t="e">
        <f t="shared" si="160"/>
        <v>#VALUE!</v>
      </c>
      <c r="BF980" s="56" t="e">
        <f t="shared" si="161"/>
        <v>#VALUE!</v>
      </c>
      <c r="BG980" s="56" t="e">
        <f>IF(BE980="否",0,AF980*(1-VLOOKUP(X980,折旧码!B:D,3,FALSE))/BC980)</f>
        <v>#VALUE!</v>
      </c>
      <c r="BH980" s="56" t="e">
        <f t="shared" si="162"/>
        <v>#VALUE!</v>
      </c>
      <c r="BI980" s="4" t="e">
        <f>IF(OR(BE980="否",BC980&lt;=BD980),ROUND(AF980-ABS(AG980)-ABS(AI980)-AF980*VLOOKUP(X980,折旧码!B:D,3,FALSE),2)=0,ROUND(AF980-ABS(AG980)-ABS(AI980)-AF980*VLOOKUP(X980,折旧码!B:D,3,FALSE),2)&lt;&gt;0)</f>
        <v>#VALUE!</v>
      </c>
      <c r="BJ980" s="4" t="e">
        <f>ROUND(AF980-ABS(AG980)-ABS(AI980)-AF980*VLOOKUP(X980,折旧码!B:D,3,FALSE),2)</f>
        <v>#N/A</v>
      </c>
    </row>
    <row r="981" spans="40:62" x14ac:dyDescent="0.35">
      <c r="AX981" s="5" t="b">
        <f t="shared" si="155"/>
        <v>0</v>
      </c>
      <c r="AY981" s="59" t="e">
        <f>IF(((2015-LEFT(AD981,4))*12+12-MID(AD981,5,2)+1)/(Z981*12+AB981)&gt;1,AF981*(1-VLOOKUP(X981,折旧码!B:D,3,FALSE)),AF981*(1-VLOOKUP(X981,折旧码!B:D,3,FALSE))*((2015-LEFT(AD981,4))*12+12-MID(AD981,5,2)+1)/(Z981*12+AB981))</f>
        <v>#VALUE!</v>
      </c>
      <c r="AZ981" s="60" t="e">
        <f t="shared" si="156"/>
        <v>#VALUE!</v>
      </c>
      <c r="BA981" s="5" t="e">
        <f>IF(((2015-LEFT(AD981,4))*12+12-MID(AD981,5,2)+1)/(Z981*12+AB981)&gt;1,0, AF981*(1-VLOOKUP(X981,折旧码!B:D,3,FALSE))*(12/(Z981*12+AB981)))</f>
        <v>#VALUE!</v>
      </c>
      <c r="BB981" s="2" t="e">
        <f t="shared" si="157"/>
        <v>#VALUE!</v>
      </c>
      <c r="BC981" s="2">
        <f t="shared" si="158"/>
        <v>0</v>
      </c>
      <c r="BD981" s="2" t="e">
        <f t="shared" si="159"/>
        <v>#VALUE!</v>
      </c>
      <c r="BE981" s="4" t="e">
        <f t="shared" si="160"/>
        <v>#VALUE!</v>
      </c>
      <c r="BF981" s="56" t="e">
        <f t="shared" si="161"/>
        <v>#VALUE!</v>
      </c>
      <c r="BG981" s="56" t="e">
        <f>IF(BE981="否",0,AF981*(1-VLOOKUP(X981,折旧码!B:D,3,FALSE))/BC981)</f>
        <v>#VALUE!</v>
      </c>
      <c r="BH981" s="56" t="e">
        <f t="shared" si="162"/>
        <v>#VALUE!</v>
      </c>
      <c r="BI981" s="4" t="e">
        <f>IF(OR(BE981="否",BC981&lt;=BD981),ROUND(AF981-ABS(AG981)-ABS(AI981)-AF981*VLOOKUP(X981,折旧码!B:D,3,FALSE),2)=0,ROUND(AF981-ABS(AG981)-ABS(AI981)-AF981*VLOOKUP(X981,折旧码!B:D,3,FALSE),2)&lt;&gt;0)</f>
        <v>#VALUE!</v>
      </c>
      <c r="BJ981" s="4" t="e">
        <f>ROUND(AF981-ABS(AG981)-ABS(AI981)-AF981*VLOOKUP(X981,折旧码!B:D,3,FALSE),2)</f>
        <v>#N/A</v>
      </c>
    </row>
    <row r="982" spans="40:62" x14ac:dyDescent="0.35">
      <c r="AX982" s="5" t="b">
        <f t="shared" si="155"/>
        <v>0</v>
      </c>
      <c r="AY982" s="59" t="e">
        <f>IF(((2015-LEFT(AD982,4))*12+12-MID(AD982,5,2)+1)/(Z982*12+AB982)&gt;1,AF982*(1-VLOOKUP(X982,折旧码!B:D,3,FALSE)),AF982*(1-VLOOKUP(X982,折旧码!B:D,3,FALSE))*((2015-LEFT(AD982,4))*12+12-MID(AD982,5,2)+1)/(Z982*12+AB982))</f>
        <v>#VALUE!</v>
      </c>
      <c r="AZ982" s="60" t="e">
        <f t="shared" si="156"/>
        <v>#VALUE!</v>
      </c>
      <c r="BA982" s="5" t="e">
        <f>IF(((2015-LEFT(AD982,4))*12+12-MID(AD982,5,2)+1)/(Z982*12+AB982)&gt;1,0, AF982*(1-VLOOKUP(X982,折旧码!B:D,3,FALSE))*(12/(Z982*12+AB982)))</f>
        <v>#VALUE!</v>
      </c>
      <c r="BB982" s="2" t="e">
        <f t="shared" si="157"/>
        <v>#VALUE!</v>
      </c>
      <c r="BC982" s="2">
        <f t="shared" si="158"/>
        <v>0</v>
      </c>
      <c r="BD982" s="2" t="e">
        <f t="shared" si="159"/>
        <v>#VALUE!</v>
      </c>
      <c r="BE982" s="4" t="e">
        <f t="shared" si="160"/>
        <v>#VALUE!</v>
      </c>
      <c r="BF982" s="56" t="e">
        <f t="shared" si="161"/>
        <v>#VALUE!</v>
      </c>
      <c r="BG982" s="56" t="e">
        <f>IF(BE982="否",0,AF982*(1-VLOOKUP(X982,折旧码!B:D,3,FALSE))/BC982)</f>
        <v>#VALUE!</v>
      </c>
      <c r="BH982" s="56" t="e">
        <f t="shared" si="162"/>
        <v>#VALUE!</v>
      </c>
      <c r="BI982" s="4" t="e">
        <f>IF(OR(BE982="否",BC982&lt;=BD982),ROUND(AF982-ABS(AG982)-ABS(AI982)-AF982*VLOOKUP(X982,折旧码!B:D,3,FALSE),2)=0,ROUND(AF982-ABS(AG982)-ABS(AI982)-AF982*VLOOKUP(X982,折旧码!B:D,3,FALSE),2)&lt;&gt;0)</f>
        <v>#VALUE!</v>
      </c>
      <c r="BJ982" s="4" t="e">
        <f>ROUND(AF982-ABS(AG982)-ABS(AI982)-AF982*VLOOKUP(X982,折旧码!B:D,3,FALSE),2)</f>
        <v>#N/A</v>
      </c>
    </row>
    <row r="983" spans="40:62" x14ac:dyDescent="0.35">
      <c r="AX983" s="5" t="b">
        <f t="shared" si="155"/>
        <v>0</v>
      </c>
      <c r="AY983" s="59" t="e">
        <f>IF(((2015-LEFT(AD983,4))*12+12-MID(AD983,5,2)+1)/(Z983*12+AB983)&gt;1,AF983*(1-VLOOKUP(X983,折旧码!B:D,3,FALSE)),AF983*(1-VLOOKUP(X983,折旧码!B:D,3,FALSE))*((2015-LEFT(AD983,4))*12+12-MID(AD983,5,2)+1)/(Z983*12+AB983))</f>
        <v>#VALUE!</v>
      </c>
      <c r="AZ983" s="60" t="e">
        <f t="shared" si="156"/>
        <v>#VALUE!</v>
      </c>
      <c r="BA983" s="5" t="e">
        <f>IF(((2015-LEFT(AD983,4))*12+12-MID(AD983,5,2)+1)/(Z983*12+AB983)&gt;1,0, AF983*(1-VLOOKUP(X983,折旧码!B:D,3,FALSE))*(12/(Z983*12+AB983)))</f>
        <v>#VALUE!</v>
      </c>
      <c r="BB983" s="2" t="e">
        <f t="shared" si="157"/>
        <v>#VALUE!</v>
      </c>
      <c r="BC983" s="2">
        <f t="shared" si="158"/>
        <v>0</v>
      </c>
      <c r="BD983" s="2" t="e">
        <f t="shared" si="159"/>
        <v>#VALUE!</v>
      </c>
      <c r="BE983" s="4" t="e">
        <f t="shared" si="160"/>
        <v>#VALUE!</v>
      </c>
      <c r="BF983" s="56" t="e">
        <f t="shared" si="161"/>
        <v>#VALUE!</v>
      </c>
      <c r="BG983" s="56" t="e">
        <f>IF(BE983="否",0,AF983*(1-VLOOKUP(X983,折旧码!B:D,3,FALSE))/BC983)</f>
        <v>#VALUE!</v>
      </c>
      <c r="BH983" s="56" t="e">
        <f t="shared" si="162"/>
        <v>#VALUE!</v>
      </c>
      <c r="BI983" s="4" t="e">
        <f>IF(OR(BE983="否",BC983&lt;=BD983),ROUND(AF983-ABS(AG983)-ABS(AI983)-AF983*VLOOKUP(X983,折旧码!B:D,3,FALSE),2)=0,ROUND(AF983-ABS(AG983)-ABS(AI983)-AF983*VLOOKUP(X983,折旧码!B:D,3,FALSE),2)&lt;&gt;0)</f>
        <v>#VALUE!</v>
      </c>
      <c r="BJ983" s="4" t="e">
        <f>ROUND(AF983-ABS(AG983)-ABS(AI983)-AF983*VLOOKUP(X983,折旧码!B:D,3,FALSE),2)</f>
        <v>#N/A</v>
      </c>
    </row>
    <row r="984" spans="40:62" x14ac:dyDescent="0.35">
      <c r="AX984" s="5" t="b">
        <f t="shared" si="155"/>
        <v>0</v>
      </c>
      <c r="AY984" s="59" t="e">
        <f>IF(((2015-LEFT(AD984,4))*12+12-MID(AD984,5,2)+1)/(Z984*12+AB984)&gt;1,AF984*(1-VLOOKUP(X984,折旧码!B:D,3,FALSE)),AF984*(1-VLOOKUP(X984,折旧码!B:D,3,FALSE))*((2015-LEFT(AD984,4))*12+12-MID(AD984,5,2)+1)/(Z984*12+AB984))</f>
        <v>#VALUE!</v>
      </c>
      <c r="AZ984" s="60" t="e">
        <f t="shared" si="156"/>
        <v>#VALUE!</v>
      </c>
      <c r="BA984" s="5" t="e">
        <f>IF(((2015-LEFT(AD984,4))*12+12-MID(AD984,5,2)+1)/(Z984*12+AB984)&gt;1,0, AF984*(1-VLOOKUP(X984,折旧码!B:D,3,FALSE))*(12/(Z984*12+AB984)))</f>
        <v>#VALUE!</v>
      </c>
      <c r="BB984" s="2" t="e">
        <f t="shared" si="157"/>
        <v>#VALUE!</v>
      </c>
      <c r="BC984" s="2">
        <f t="shared" si="158"/>
        <v>0</v>
      </c>
      <c r="BD984" s="2" t="e">
        <f t="shared" si="159"/>
        <v>#VALUE!</v>
      </c>
      <c r="BE984" s="4" t="e">
        <f t="shared" si="160"/>
        <v>#VALUE!</v>
      </c>
      <c r="BF984" s="56" t="e">
        <f t="shared" si="161"/>
        <v>#VALUE!</v>
      </c>
      <c r="BG984" s="56" t="e">
        <f>IF(BE984="否",0,AF984*(1-VLOOKUP(X984,折旧码!B:D,3,FALSE))/BC984)</f>
        <v>#VALUE!</v>
      </c>
      <c r="BH984" s="56" t="e">
        <f t="shared" si="162"/>
        <v>#VALUE!</v>
      </c>
      <c r="BI984" s="4" t="e">
        <f>IF(OR(BE984="否",BC984&lt;=BD984),ROUND(AF984-ABS(AG984)-ABS(AI984)-AF984*VLOOKUP(X984,折旧码!B:D,3,FALSE),2)=0,ROUND(AF984-ABS(AG984)-ABS(AI984)-AF984*VLOOKUP(X984,折旧码!B:D,3,FALSE),2)&lt;&gt;0)</f>
        <v>#VALUE!</v>
      </c>
      <c r="BJ984" s="4" t="e">
        <f>ROUND(AF984-ABS(AG984)-ABS(AI984)-AF984*VLOOKUP(X984,折旧码!B:D,3,FALSE),2)</f>
        <v>#N/A</v>
      </c>
    </row>
    <row r="985" spans="40:62" x14ac:dyDescent="0.35">
      <c r="AX985" s="5" t="b">
        <f t="shared" si="155"/>
        <v>0</v>
      </c>
      <c r="AY985" s="59" t="e">
        <f>IF(((2015-LEFT(AD985,4))*12+12-MID(AD985,5,2)+1)/(Z985*12+AB985)&gt;1,AF985*(1-VLOOKUP(X985,折旧码!B:D,3,FALSE)),AF985*(1-VLOOKUP(X985,折旧码!B:D,3,FALSE))*((2015-LEFT(AD985,4))*12+12-MID(AD985,5,2)+1)/(Z985*12+AB985))</f>
        <v>#VALUE!</v>
      </c>
      <c r="AZ985" s="60" t="e">
        <f t="shared" si="156"/>
        <v>#VALUE!</v>
      </c>
      <c r="BA985" s="5" t="e">
        <f>IF(((2015-LEFT(AD985,4))*12+12-MID(AD985,5,2)+1)/(Z985*12+AB985)&gt;1,0, AF985*(1-VLOOKUP(X985,折旧码!B:D,3,FALSE))*(12/(Z985*12+AB985)))</f>
        <v>#VALUE!</v>
      </c>
      <c r="BB985" s="2" t="e">
        <f t="shared" si="157"/>
        <v>#VALUE!</v>
      </c>
      <c r="BC985" s="2">
        <f t="shared" si="158"/>
        <v>0</v>
      </c>
      <c r="BD985" s="2" t="e">
        <f t="shared" si="159"/>
        <v>#VALUE!</v>
      </c>
      <c r="BE985" s="4" t="e">
        <f t="shared" si="160"/>
        <v>#VALUE!</v>
      </c>
      <c r="BF985" s="56" t="e">
        <f t="shared" si="161"/>
        <v>#VALUE!</v>
      </c>
      <c r="BG985" s="56" t="e">
        <f>IF(BE985="否",0,AF985*(1-VLOOKUP(X985,折旧码!B:D,3,FALSE))/BC985)</f>
        <v>#VALUE!</v>
      </c>
      <c r="BH985" s="56" t="e">
        <f t="shared" si="162"/>
        <v>#VALUE!</v>
      </c>
      <c r="BI985" s="4" t="e">
        <f>IF(OR(BE985="否",BC985&lt;=BD985),ROUND(AF985-ABS(AG985)-ABS(AI985)-AF985*VLOOKUP(X985,折旧码!B:D,3,FALSE),2)=0,ROUND(AF985-ABS(AG985)-ABS(AI985)-AF985*VLOOKUP(X985,折旧码!B:D,3,FALSE),2)&lt;&gt;0)</f>
        <v>#VALUE!</v>
      </c>
      <c r="BJ985" s="4" t="e">
        <f>ROUND(AF985-ABS(AG985)-ABS(AI985)-AF985*VLOOKUP(X985,折旧码!B:D,3,FALSE),2)</f>
        <v>#N/A</v>
      </c>
    </row>
    <row r="986" spans="40:62" x14ac:dyDescent="0.35">
      <c r="AX986" s="5" t="b">
        <f t="shared" si="155"/>
        <v>0</v>
      </c>
      <c r="AY986" s="59" t="e">
        <f>IF(((2015-LEFT(AD986,4))*12+12-MID(AD986,5,2)+1)/(Z986*12+AB986)&gt;1,AF986*(1-VLOOKUP(X986,折旧码!B:D,3,FALSE)),AF986*(1-VLOOKUP(X986,折旧码!B:D,3,FALSE))*((2015-LEFT(AD986,4))*12+12-MID(AD986,5,2)+1)/(Z986*12+AB986))</f>
        <v>#VALUE!</v>
      </c>
      <c r="AZ986" s="60" t="e">
        <f t="shared" si="156"/>
        <v>#VALUE!</v>
      </c>
      <c r="BA986" s="5" t="e">
        <f>IF(((2015-LEFT(AD986,4))*12+12-MID(AD986,5,2)+1)/(Z986*12+AB986)&gt;1,0, AF986*(1-VLOOKUP(X986,折旧码!B:D,3,FALSE))*(12/(Z986*12+AB986)))</f>
        <v>#VALUE!</v>
      </c>
      <c r="BB986" s="2" t="e">
        <f t="shared" si="157"/>
        <v>#VALUE!</v>
      </c>
      <c r="BC986" s="2">
        <f t="shared" si="158"/>
        <v>0</v>
      </c>
      <c r="BD986" s="2" t="e">
        <f t="shared" si="159"/>
        <v>#VALUE!</v>
      </c>
      <c r="BE986" s="4" t="e">
        <f t="shared" si="160"/>
        <v>#VALUE!</v>
      </c>
      <c r="BF986" s="56" t="e">
        <f t="shared" si="161"/>
        <v>#VALUE!</v>
      </c>
      <c r="BG986" s="56" t="e">
        <f>IF(BE986="否",0,AF986*(1-VLOOKUP(X986,折旧码!B:D,3,FALSE))/BC986)</f>
        <v>#VALUE!</v>
      </c>
      <c r="BH986" s="56" t="e">
        <f t="shared" si="162"/>
        <v>#VALUE!</v>
      </c>
      <c r="BI986" s="4" t="e">
        <f>IF(OR(BE986="否",BC986&lt;=BD986),ROUND(AF986-ABS(AG986)-ABS(AI986)-AF986*VLOOKUP(X986,折旧码!B:D,3,FALSE),2)=0,ROUND(AF986-ABS(AG986)-ABS(AI986)-AF986*VLOOKUP(X986,折旧码!B:D,3,FALSE),2)&lt;&gt;0)</f>
        <v>#VALUE!</v>
      </c>
      <c r="BJ986" s="4" t="e">
        <f>ROUND(AF986-ABS(AG986)-ABS(AI986)-AF986*VLOOKUP(X986,折旧码!B:D,3,FALSE),2)</f>
        <v>#N/A</v>
      </c>
    </row>
    <row r="987" spans="40:62" x14ac:dyDescent="0.35">
      <c r="AX987" s="5" t="b">
        <f t="shared" si="155"/>
        <v>0</v>
      </c>
      <c r="AY987" s="59" t="e">
        <f>IF(((2015-LEFT(AD987,4))*12+12-MID(AD987,5,2)+1)/(Z987*12+AB987)&gt;1,AF987*(1-VLOOKUP(X987,折旧码!B:D,3,FALSE)),AF987*(1-VLOOKUP(X987,折旧码!B:D,3,FALSE))*((2015-LEFT(AD987,4))*12+12-MID(AD987,5,2)+1)/(Z987*12+AB987))</f>
        <v>#VALUE!</v>
      </c>
      <c r="AZ987" s="60" t="e">
        <f t="shared" si="156"/>
        <v>#VALUE!</v>
      </c>
      <c r="BA987" s="5" t="e">
        <f>IF(((2015-LEFT(AD987,4))*12+12-MID(AD987,5,2)+1)/(Z987*12+AB987)&gt;1,0, AF987*(1-VLOOKUP(X987,折旧码!B:D,3,FALSE))*(12/(Z987*12+AB987)))</f>
        <v>#VALUE!</v>
      </c>
      <c r="BB987" s="2" t="e">
        <f t="shared" si="157"/>
        <v>#VALUE!</v>
      </c>
      <c r="BC987" s="2">
        <f t="shared" si="158"/>
        <v>0</v>
      </c>
      <c r="BD987" s="2" t="e">
        <f t="shared" si="159"/>
        <v>#VALUE!</v>
      </c>
      <c r="BE987" s="4" t="e">
        <f t="shared" si="160"/>
        <v>#VALUE!</v>
      </c>
      <c r="BF987" s="56" t="e">
        <f t="shared" si="161"/>
        <v>#VALUE!</v>
      </c>
      <c r="BG987" s="56" t="e">
        <f>IF(BE987="否",0,AF987*(1-VLOOKUP(X987,折旧码!B:D,3,FALSE))/BC987)</f>
        <v>#VALUE!</v>
      </c>
      <c r="BH987" s="56" t="e">
        <f t="shared" si="162"/>
        <v>#VALUE!</v>
      </c>
      <c r="BI987" s="4" t="e">
        <f>IF(OR(BE987="否",BC987&lt;=BD987),ROUND(AF987-ABS(AG987)-ABS(AI987)-AF987*VLOOKUP(X987,折旧码!B:D,3,FALSE),2)=0,ROUND(AF987-ABS(AG987)-ABS(AI987)-AF987*VLOOKUP(X987,折旧码!B:D,3,FALSE),2)&lt;&gt;0)</f>
        <v>#VALUE!</v>
      </c>
      <c r="BJ987" s="4" t="e">
        <f>ROUND(AF987-ABS(AG987)-ABS(AI987)-AF987*VLOOKUP(X987,折旧码!B:D,3,FALSE),2)</f>
        <v>#N/A</v>
      </c>
    </row>
    <row r="988" spans="40:62" x14ac:dyDescent="0.35">
      <c r="AX988" s="5" t="b">
        <f t="shared" si="155"/>
        <v>0</v>
      </c>
      <c r="AY988" s="59" t="e">
        <f>IF(((2015-LEFT(AD988,4))*12+12-MID(AD988,5,2)+1)/(Z988*12+AB988)&gt;1,AF988*(1-VLOOKUP(X988,折旧码!B:D,3,FALSE)),AF988*(1-VLOOKUP(X988,折旧码!B:D,3,FALSE))*((2015-LEFT(AD988,4))*12+12-MID(AD988,5,2)+1)/(Z988*12+AB988))</f>
        <v>#VALUE!</v>
      </c>
      <c r="AZ988" s="60" t="e">
        <f t="shared" si="156"/>
        <v>#VALUE!</v>
      </c>
      <c r="BA988" s="5" t="e">
        <f>IF(((2015-LEFT(AD988,4))*12+12-MID(AD988,5,2)+1)/(Z988*12+AB988)&gt;1,0, AF988*(1-VLOOKUP(X988,折旧码!B:D,3,FALSE))*(12/(Z988*12+AB988)))</f>
        <v>#VALUE!</v>
      </c>
      <c r="BB988" s="2" t="e">
        <f t="shared" si="157"/>
        <v>#VALUE!</v>
      </c>
      <c r="BC988" s="2">
        <f t="shared" si="158"/>
        <v>0</v>
      </c>
      <c r="BD988" s="2" t="e">
        <f t="shared" si="159"/>
        <v>#VALUE!</v>
      </c>
      <c r="BE988" s="4" t="e">
        <f t="shared" si="160"/>
        <v>#VALUE!</v>
      </c>
      <c r="BF988" s="56" t="e">
        <f t="shared" si="161"/>
        <v>#VALUE!</v>
      </c>
      <c r="BG988" s="56" t="e">
        <f>IF(BE988="否",0,AF988*(1-VLOOKUP(X988,折旧码!B:D,3,FALSE))/BC988)</f>
        <v>#VALUE!</v>
      </c>
      <c r="BH988" s="56" t="e">
        <f t="shared" si="162"/>
        <v>#VALUE!</v>
      </c>
      <c r="BI988" s="4" t="e">
        <f>IF(OR(BE988="否",BC988&lt;=BD988),ROUND(AF988-ABS(AG988)-ABS(AI988)-AF988*VLOOKUP(X988,折旧码!B:D,3,FALSE),2)=0,ROUND(AF988-ABS(AG988)-ABS(AI988)-AF988*VLOOKUP(X988,折旧码!B:D,3,FALSE),2)&lt;&gt;0)</f>
        <v>#VALUE!</v>
      </c>
      <c r="BJ988" s="4" t="e">
        <f>ROUND(AF988-ABS(AG988)-ABS(AI988)-AF988*VLOOKUP(X988,折旧码!B:D,3,FALSE),2)</f>
        <v>#N/A</v>
      </c>
    </row>
    <row r="989" spans="40:62" x14ac:dyDescent="0.35">
      <c r="AX989" s="5" t="b">
        <f t="shared" si="155"/>
        <v>0</v>
      </c>
      <c r="AY989" s="59" t="e">
        <f>IF(((2015-LEFT(AD989,4))*12+12-MID(AD989,5,2)+1)/(Z989*12+AB989)&gt;1,AF989*(1-VLOOKUP(X989,折旧码!B:D,3,FALSE)),AF989*(1-VLOOKUP(X989,折旧码!B:D,3,FALSE))*((2015-LEFT(AD989,4))*12+12-MID(AD989,5,2)+1)/(Z989*12+AB989))</f>
        <v>#VALUE!</v>
      </c>
      <c r="AZ989" s="60" t="e">
        <f t="shared" si="156"/>
        <v>#VALUE!</v>
      </c>
      <c r="BA989" s="5" t="e">
        <f>IF(((2015-LEFT(AD989,4))*12+12-MID(AD989,5,2)+1)/(Z989*12+AB989)&gt;1,0, AF989*(1-VLOOKUP(X989,折旧码!B:D,3,FALSE))*(12/(Z989*12+AB989)))</f>
        <v>#VALUE!</v>
      </c>
      <c r="BB989" s="2" t="e">
        <f t="shared" si="157"/>
        <v>#VALUE!</v>
      </c>
      <c r="BC989" s="2">
        <f t="shared" si="158"/>
        <v>0</v>
      </c>
      <c r="BD989" s="2" t="e">
        <f t="shared" si="159"/>
        <v>#VALUE!</v>
      </c>
      <c r="BE989" s="4" t="e">
        <f t="shared" si="160"/>
        <v>#VALUE!</v>
      </c>
      <c r="BF989" s="56" t="e">
        <f t="shared" si="161"/>
        <v>#VALUE!</v>
      </c>
      <c r="BG989" s="56" t="e">
        <f>IF(BE989="否",0,AF989*(1-VLOOKUP(X989,折旧码!B:D,3,FALSE))/BC989)</f>
        <v>#VALUE!</v>
      </c>
      <c r="BH989" s="56" t="e">
        <f t="shared" si="162"/>
        <v>#VALUE!</v>
      </c>
      <c r="BI989" s="4" t="e">
        <f>IF(OR(BE989="否",BC989&lt;=BD989),ROUND(AF989-ABS(AG989)-ABS(AI989)-AF989*VLOOKUP(X989,折旧码!B:D,3,FALSE),2)=0,ROUND(AF989-ABS(AG989)-ABS(AI989)-AF989*VLOOKUP(X989,折旧码!B:D,3,FALSE),2)&lt;&gt;0)</f>
        <v>#VALUE!</v>
      </c>
      <c r="BJ989" s="4" t="e">
        <f>ROUND(AF989-ABS(AG989)-ABS(AI989)-AF989*VLOOKUP(X989,折旧码!B:D,3,FALSE),2)</f>
        <v>#N/A</v>
      </c>
    </row>
    <row r="990" spans="40:62" x14ac:dyDescent="0.35">
      <c r="AX990" s="5" t="b">
        <f t="shared" si="155"/>
        <v>0</v>
      </c>
      <c r="AY990" s="59" t="e">
        <f>IF(((2015-LEFT(AD990,4))*12+12-MID(AD990,5,2)+1)/(Z990*12+AB990)&gt;1,AF990*(1-VLOOKUP(X990,折旧码!B:D,3,FALSE)),AF990*(1-VLOOKUP(X990,折旧码!B:D,3,FALSE))*((2015-LEFT(AD990,4))*12+12-MID(AD990,5,2)+1)/(Z990*12+AB990))</f>
        <v>#VALUE!</v>
      </c>
      <c r="AZ990" s="60" t="e">
        <f t="shared" si="156"/>
        <v>#VALUE!</v>
      </c>
      <c r="BA990" s="5" t="e">
        <f>IF(((2015-LEFT(AD990,4))*12+12-MID(AD990,5,2)+1)/(Z990*12+AB990)&gt;1,0, AF990*(1-VLOOKUP(X990,折旧码!B:D,3,FALSE))*(12/(Z990*12+AB990)))</f>
        <v>#VALUE!</v>
      </c>
      <c r="BB990" s="2" t="e">
        <f t="shared" si="157"/>
        <v>#VALUE!</v>
      </c>
      <c r="BC990" s="2">
        <f t="shared" si="158"/>
        <v>0</v>
      </c>
      <c r="BD990" s="2" t="e">
        <f t="shared" si="159"/>
        <v>#VALUE!</v>
      </c>
      <c r="BE990" s="4" t="e">
        <f t="shared" si="160"/>
        <v>#VALUE!</v>
      </c>
      <c r="BF990" s="56" t="e">
        <f t="shared" si="161"/>
        <v>#VALUE!</v>
      </c>
      <c r="BG990" s="56" t="e">
        <f>IF(BE990="否",0,AF990*(1-VLOOKUP(X990,折旧码!B:D,3,FALSE))/BC990)</f>
        <v>#VALUE!</v>
      </c>
      <c r="BH990" s="56" t="e">
        <f t="shared" si="162"/>
        <v>#VALUE!</v>
      </c>
      <c r="BI990" s="4" t="e">
        <f>IF(OR(BE990="否",BC990&lt;=BD990),ROUND(AF990-ABS(AG990)-ABS(AI990)-AF990*VLOOKUP(X990,折旧码!B:D,3,FALSE),2)=0,ROUND(AF990-ABS(AG990)-ABS(AI990)-AF990*VLOOKUP(X990,折旧码!B:D,3,FALSE),2)&lt;&gt;0)</f>
        <v>#VALUE!</v>
      </c>
      <c r="BJ990" s="4" t="e">
        <f>ROUND(AF990-ABS(AG990)-ABS(AI990)-AF990*VLOOKUP(X990,折旧码!B:D,3,FALSE),2)</f>
        <v>#N/A</v>
      </c>
    </row>
    <row r="991" spans="40:62" x14ac:dyDescent="0.35">
      <c r="AX991" s="5" t="b">
        <f t="shared" si="155"/>
        <v>0</v>
      </c>
      <c r="AY991" s="59" t="e">
        <f>IF(((2015-LEFT(AD991,4))*12+12-MID(AD991,5,2)+1)/(Z991*12+AB991)&gt;1,AF991*(1-VLOOKUP(X991,折旧码!B:D,3,FALSE)),AF991*(1-VLOOKUP(X991,折旧码!B:D,3,FALSE))*((2015-LEFT(AD991,4))*12+12-MID(AD991,5,2)+1)/(Z991*12+AB991))</f>
        <v>#VALUE!</v>
      </c>
      <c r="AZ991" s="60" t="e">
        <f t="shared" si="156"/>
        <v>#VALUE!</v>
      </c>
      <c r="BA991" s="5" t="e">
        <f>IF(((2015-LEFT(AD991,4))*12+12-MID(AD991,5,2)+1)/(Z991*12+AB991)&gt;1,0, AF991*(1-VLOOKUP(X991,折旧码!B:D,3,FALSE))*(12/(Z991*12+AB991)))</f>
        <v>#VALUE!</v>
      </c>
      <c r="BB991" s="2" t="e">
        <f t="shared" si="157"/>
        <v>#VALUE!</v>
      </c>
      <c r="BC991" s="2">
        <f t="shared" si="158"/>
        <v>0</v>
      </c>
      <c r="BD991" s="2" t="e">
        <f t="shared" si="159"/>
        <v>#VALUE!</v>
      </c>
      <c r="BE991" s="4" t="e">
        <f t="shared" si="160"/>
        <v>#VALUE!</v>
      </c>
      <c r="BF991" s="56" t="e">
        <f t="shared" si="161"/>
        <v>#VALUE!</v>
      </c>
      <c r="BG991" s="56" t="e">
        <f>IF(BE991="否",0,AF991*(1-VLOOKUP(X991,折旧码!B:D,3,FALSE))/BC991)</f>
        <v>#VALUE!</v>
      </c>
      <c r="BH991" s="56" t="e">
        <f t="shared" si="162"/>
        <v>#VALUE!</v>
      </c>
      <c r="BI991" s="4" t="e">
        <f>IF(OR(BE991="否",BC991&lt;=BD991),ROUND(AF991-ABS(AG991)-ABS(AI991)-AF991*VLOOKUP(X991,折旧码!B:D,3,FALSE),2)=0,ROUND(AF991-ABS(AG991)-ABS(AI991)-AF991*VLOOKUP(X991,折旧码!B:D,3,FALSE),2)&lt;&gt;0)</f>
        <v>#VALUE!</v>
      </c>
      <c r="BJ991" s="4" t="e">
        <f>ROUND(AF991-ABS(AG991)-ABS(AI991)-AF991*VLOOKUP(X991,折旧码!B:D,3,FALSE),2)</f>
        <v>#N/A</v>
      </c>
    </row>
    <row r="992" spans="40:62" x14ac:dyDescent="0.35">
      <c r="AX992" s="5" t="b">
        <f t="shared" si="155"/>
        <v>0</v>
      </c>
      <c r="AY992" s="59" t="e">
        <f>IF(((2015-LEFT(AD992,4))*12+12-MID(AD992,5,2)+1)/(Z992*12+AB992)&gt;1,AF992*(1-VLOOKUP(X992,折旧码!B:D,3,FALSE)),AF992*(1-VLOOKUP(X992,折旧码!B:D,3,FALSE))*((2015-LEFT(AD992,4))*12+12-MID(AD992,5,2)+1)/(Z992*12+AB992))</f>
        <v>#VALUE!</v>
      </c>
      <c r="AZ992" s="60" t="e">
        <f t="shared" si="156"/>
        <v>#VALUE!</v>
      </c>
      <c r="BA992" s="5" t="e">
        <f>IF(((2015-LEFT(AD992,4))*12+12-MID(AD992,5,2)+1)/(Z992*12+AB992)&gt;1,0, AF992*(1-VLOOKUP(X992,折旧码!B:D,3,FALSE))*(12/(Z992*12+AB992)))</f>
        <v>#VALUE!</v>
      </c>
      <c r="BB992" s="2" t="e">
        <f t="shared" si="157"/>
        <v>#VALUE!</v>
      </c>
      <c r="BC992" s="2">
        <f t="shared" si="158"/>
        <v>0</v>
      </c>
      <c r="BD992" s="2" t="e">
        <f t="shared" si="159"/>
        <v>#VALUE!</v>
      </c>
      <c r="BE992" s="4" t="e">
        <f t="shared" si="160"/>
        <v>#VALUE!</v>
      </c>
      <c r="BF992" s="56" t="e">
        <f t="shared" si="161"/>
        <v>#VALUE!</v>
      </c>
      <c r="BG992" s="56" t="e">
        <f>IF(BE992="否",0,AF992*(1-VLOOKUP(X992,折旧码!B:D,3,FALSE))/BC992)</f>
        <v>#VALUE!</v>
      </c>
      <c r="BH992" s="56" t="e">
        <f t="shared" si="162"/>
        <v>#VALUE!</v>
      </c>
      <c r="BI992" s="4" t="e">
        <f>IF(OR(BE992="否",BC992&lt;=BD992),ROUND(AF992-ABS(AG992)-ABS(AI992)-AF992*VLOOKUP(X992,折旧码!B:D,3,FALSE),2)=0,ROUND(AF992-ABS(AG992)-ABS(AI992)-AF992*VLOOKUP(X992,折旧码!B:D,3,FALSE),2)&lt;&gt;0)</f>
        <v>#VALUE!</v>
      </c>
      <c r="BJ992" s="4" t="e">
        <f>ROUND(AF992-ABS(AG992)-ABS(AI992)-AF992*VLOOKUP(X992,折旧码!B:D,3,FALSE),2)</f>
        <v>#N/A</v>
      </c>
    </row>
    <row r="993" spans="50:62" x14ac:dyDescent="0.35">
      <c r="AX993" s="5" t="b">
        <f t="shared" si="155"/>
        <v>0</v>
      </c>
      <c r="AY993" s="59" t="e">
        <f>IF(((2015-LEFT(AD993,4))*12+12-MID(AD993,5,2)+1)/(Z993*12+AB993)&gt;1,AF993*(1-VLOOKUP(X993,折旧码!B:D,3,FALSE)),AF993*(1-VLOOKUP(X993,折旧码!B:D,3,FALSE))*((2015-LEFT(AD993,4))*12+12-MID(AD993,5,2)+1)/(Z993*12+AB993))</f>
        <v>#VALUE!</v>
      </c>
      <c r="AZ993" s="60" t="e">
        <f t="shared" si="156"/>
        <v>#VALUE!</v>
      </c>
      <c r="BA993" s="5" t="e">
        <f>IF(((2015-LEFT(AD993,4))*12+12-MID(AD993,5,2)+1)/(Z993*12+AB993)&gt;1,0, AF993*(1-VLOOKUP(X993,折旧码!B:D,3,FALSE))*(12/(Z993*12+AB993)))</f>
        <v>#VALUE!</v>
      </c>
      <c r="BB993" s="2" t="e">
        <f t="shared" si="157"/>
        <v>#VALUE!</v>
      </c>
      <c r="BC993" s="2">
        <f t="shared" si="158"/>
        <v>0</v>
      </c>
      <c r="BD993" s="2" t="e">
        <f t="shared" si="159"/>
        <v>#VALUE!</v>
      </c>
      <c r="BE993" s="4" t="e">
        <f t="shared" si="160"/>
        <v>#VALUE!</v>
      </c>
      <c r="BF993" s="56" t="e">
        <f t="shared" si="161"/>
        <v>#VALUE!</v>
      </c>
      <c r="BG993" s="56" t="e">
        <f>IF(BE993="否",0,AF993*(1-VLOOKUP(X993,折旧码!B:D,3,FALSE))/BC993)</f>
        <v>#VALUE!</v>
      </c>
      <c r="BH993" s="56" t="e">
        <f t="shared" si="162"/>
        <v>#VALUE!</v>
      </c>
      <c r="BI993" s="4" t="e">
        <f>IF(OR(BE993="否",BC993&lt;=BD993),ROUND(AF993-ABS(AG993)-ABS(AI993)-AF993*VLOOKUP(X993,折旧码!B:D,3,FALSE),2)=0,ROUND(AF993-ABS(AG993)-ABS(AI993)-AF993*VLOOKUP(X993,折旧码!B:D,3,FALSE),2)&lt;&gt;0)</f>
        <v>#VALUE!</v>
      </c>
      <c r="BJ993" s="4" t="e">
        <f>ROUND(AF993-ABS(AG993)-ABS(AI993)-AF993*VLOOKUP(X993,折旧码!B:D,3,FALSE),2)</f>
        <v>#N/A</v>
      </c>
    </row>
    <row r="994" spans="50:62" x14ac:dyDescent="0.35">
      <c r="AX994" s="5" t="b">
        <f t="shared" si="155"/>
        <v>0</v>
      </c>
      <c r="AY994" s="59" t="e">
        <f>IF(((2015-LEFT(AD994,4))*12+12-MID(AD994,5,2)+1)/(Z994*12+AB994)&gt;1,AF994*(1-VLOOKUP(X994,折旧码!B:D,3,FALSE)),AF994*(1-VLOOKUP(X994,折旧码!B:D,3,FALSE))*((2015-LEFT(AD994,4))*12+12-MID(AD994,5,2)+1)/(Z994*12+AB994))</f>
        <v>#VALUE!</v>
      </c>
      <c r="AZ994" s="60" t="e">
        <f t="shared" si="156"/>
        <v>#VALUE!</v>
      </c>
      <c r="BA994" s="5" t="e">
        <f>IF(((2015-LEFT(AD994,4))*12+12-MID(AD994,5,2)+1)/(Z994*12+AB994)&gt;1,0, AF994*(1-VLOOKUP(X994,折旧码!B:D,3,FALSE))*(12/(Z994*12+AB994)))</f>
        <v>#VALUE!</v>
      </c>
      <c r="BB994" s="2" t="e">
        <f t="shared" si="157"/>
        <v>#VALUE!</v>
      </c>
      <c r="BC994" s="2">
        <f t="shared" si="158"/>
        <v>0</v>
      </c>
      <c r="BD994" s="2" t="e">
        <f t="shared" si="159"/>
        <v>#VALUE!</v>
      </c>
      <c r="BE994" s="4" t="e">
        <f t="shared" si="160"/>
        <v>#VALUE!</v>
      </c>
      <c r="BF994" s="56" t="e">
        <f t="shared" si="161"/>
        <v>#VALUE!</v>
      </c>
      <c r="BG994" s="56" t="e">
        <f>IF(BE994="否",0,AF994*(1-VLOOKUP(X994,折旧码!B:D,3,FALSE))/BC994)</f>
        <v>#VALUE!</v>
      </c>
      <c r="BH994" s="56" t="e">
        <f t="shared" si="162"/>
        <v>#VALUE!</v>
      </c>
      <c r="BI994" s="4" t="e">
        <f>IF(OR(BE994="否",BC994&lt;=BD994),ROUND(AF994-ABS(AG994)-ABS(AI994)-AF994*VLOOKUP(X994,折旧码!B:D,3,FALSE),2)=0,ROUND(AF994-ABS(AG994)-ABS(AI994)-AF994*VLOOKUP(X994,折旧码!B:D,3,FALSE),2)&lt;&gt;0)</f>
        <v>#VALUE!</v>
      </c>
      <c r="BJ994" s="4" t="e">
        <f>ROUND(AF994-ABS(AG994)-ABS(AI994)-AF994*VLOOKUP(X994,折旧码!B:D,3,FALSE),2)</f>
        <v>#N/A</v>
      </c>
    </row>
    <row r="995" spans="50:62" x14ac:dyDescent="0.35">
      <c r="AX995" s="5" t="b">
        <f t="shared" si="155"/>
        <v>0</v>
      </c>
      <c r="AY995" s="59" t="e">
        <f>IF(((2015-LEFT(AD995,4))*12+12-MID(AD995,5,2)+1)/(Z995*12+AB995)&gt;1,AF995*(1-VLOOKUP(X995,折旧码!B:D,3,FALSE)),AF995*(1-VLOOKUP(X995,折旧码!B:D,3,FALSE))*((2015-LEFT(AD995,4))*12+12-MID(AD995,5,2)+1)/(Z995*12+AB995))</f>
        <v>#VALUE!</v>
      </c>
      <c r="AZ995" s="60" t="e">
        <f t="shared" si="156"/>
        <v>#VALUE!</v>
      </c>
      <c r="BA995" s="5" t="e">
        <f>IF(((2015-LEFT(AD995,4))*12+12-MID(AD995,5,2)+1)/(Z995*12+AB995)&gt;1,0, AF995*(1-VLOOKUP(X995,折旧码!B:D,3,FALSE))*(12/(Z995*12+AB995)))</f>
        <v>#VALUE!</v>
      </c>
      <c r="BB995" s="2" t="e">
        <f t="shared" si="157"/>
        <v>#VALUE!</v>
      </c>
      <c r="BC995" s="2">
        <f t="shared" si="158"/>
        <v>0</v>
      </c>
      <c r="BD995" s="2" t="e">
        <f t="shared" si="159"/>
        <v>#VALUE!</v>
      </c>
      <c r="BE995" s="4" t="e">
        <f t="shared" si="160"/>
        <v>#VALUE!</v>
      </c>
      <c r="BF995" s="56" t="e">
        <f t="shared" si="161"/>
        <v>#VALUE!</v>
      </c>
      <c r="BG995" s="56" t="e">
        <f>IF(BE995="否",0,AF995*(1-VLOOKUP(X995,折旧码!B:D,3,FALSE))/BC995)</f>
        <v>#VALUE!</v>
      </c>
      <c r="BH995" s="56" t="e">
        <f t="shared" si="162"/>
        <v>#VALUE!</v>
      </c>
      <c r="BI995" s="4" t="e">
        <f>IF(OR(BE995="否",BC995&lt;=BD995),ROUND(AF995-ABS(AG995)-ABS(AI995)-AF995*VLOOKUP(X995,折旧码!B:D,3,FALSE),2)=0,ROUND(AF995-ABS(AG995)-ABS(AI995)-AF995*VLOOKUP(X995,折旧码!B:D,3,FALSE),2)&lt;&gt;0)</f>
        <v>#VALUE!</v>
      </c>
      <c r="BJ995" s="4" t="e">
        <f>ROUND(AF995-ABS(AG995)-ABS(AI995)-AF995*VLOOKUP(X995,折旧码!B:D,3,FALSE),2)</f>
        <v>#N/A</v>
      </c>
    </row>
    <row r="996" spans="50:62" x14ac:dyDescent="0.35">
      <c r="AX996" s="5" t="b">
        <f t="shared" si="155"/>
        <v>0</v>
      </c>
      <c r="AY996" s="59" t="e">
        <f>IF(((2015-LEFT(AD996,4))*12+12-MID(AD996,5,2)+1)/(Z996*12+AB996)&gt;1,AF996*(1-VLOOKUP(X996,折旧码!B:D,3,FALSE)),AF996*(1-VLOOKUP(X996,折旧码!B:D,3,FALSE))*((2015-LEFT(AD996,4))*12+12-MID(AD996,5,2)+1)/(Z996*12+AB996))</f>
        <v>#VALUE!</v>
      </c>
      <c r="AZ996" s="60" t="e">
        <f t="shared" si="156"/>
        <v>#VALUE!</v>
      </c>
      <c r="BA996" s="5" t="e">
        <f>IF(((2015-LEFT(AD996,4))*12+12-MID(AD996,5,2)+1)/(Z996*12+AB996)&gt;1,0, AF996*(1-VLOOKUP(X996,折旧码!B:D,3,FALSE))*(12/(Z996*12+AB996)))</f>
        <v>#VALUE!</v>
      </c>
      <c r="BB996" s="2" t="e">
        <f t="shared" si="157"/>
        <v>#VALUE!</v>
      </c>
      <c r="BC996" s="2">
        <f t="shared" si="158"/>
        <v>0</v>
      </c>
      <c r="BD996" s="2" t="e">
        <f t="shared" si="159"/>
        <v>#VALUE!</v>
      </c>
      <c r="BE996" s="4" t="e">
        <f t="shared" si="160"/>
        <v>#VALUE!</v>
      </c>
      <c r="BF996" s="56" t="e">
        <f t="shared" si="161"/>
        <v>#VALUE!</v>
      </c>
      <c r="BG996" s="56" t="e">
        <f>IF(BE996="否",0,AF996*(1-VLOOKUP(X996,折旧码!B:D,3,FALSE))/BC996)</f>
        <v>#VALUE!</v>
      </c>
      <c r="BH996" s="56" t="e">
        <f t="shared" si="162"/>
        <v>#VALUE!</v>
      </c>
      <c r="BI996" s="4" t="e">
        <f>IF(OR(BE996="否",BC996&lt;=BD996),ROUND(AF996-ABS(AG996)-ABS(AI996)-AF996*VLOOKUP(X996,折旧码!B:D,3,FALSE),2)=0,ROUND(AF996-ABS(AG996)-ABS(AI996)-AF996*VLOOKUP(X996,折旧码!B:D,3,FALSE),2)&lt;&gt;0)</f>
        <v>#VALUE!</v>
      </c>
      <c r="BJ996" s="4" t="e">
        <f>ROUND(AF996-ABS(AG996)-ABS(AI996)-AF996*VLOOKUP(X996,折旧码!B:D,3,FALSE),2)</f>
        <v>#N/A</v>
      </c>
    </row>
    <row r="997" spans="50:62" x14ac:dyDescent="0.35">
      <c r="AX997" s="5" t="b">
        <f t="shared" si="155"/>
        <v>0</v>
      </c>
      <c r="AY997" s="59" t="e">
        <f>IF(((2015-LEFT(AD997,4))*12+12-MID(AD997,5,2)+1)/(Z997*12+AB997)&gt;1,AF997*(1-VLOOKUP(X997,折旧码!B:D,3,FALSE)),AF997*(1-VLOOKUP(X997,折旧码!B:D,3,FALSE))*((2015-LEFT(AD997,4))*12+12-MID(AD997,5,2)+1)/(Z997*12+AB997))</f>
        <v>#VALUE!</v>
      </c>
      <c r="AZ997" s="60" t="e">
        <f t="shared" si="156"/>
        <v>#VALUE!</v>
      </c>
      <c r="BA997" s="5" t="e">
        <f>IF(((2015-LEFT(AD997,4))*12+12-MID(AD997,5,2)+1)/(Z997*12+AB997)&gt;1,0, AF997*(1-VLOOKUP(X997,折旧码!B:D,3,FALSE))*(12/(Z997*12+AB997)))</f>
        <v>#VALUE!</v>
      </c>
      <c r="BB997" s="2" t="e">
        <f t="shared" si="157"/>
        <v>#VALUE!</v>
      </c>
      <c r="BC997" s="2">
        <f t="shared" si="158"/>
        <v>0</v>
      </c>
      <c r="BD997" s="2" t="e">
        <f t="shared" si="159"/>
        <v>#VALUE!</v>
      </c>
      <c r="BE997" s="4" t="e">
        <f t="shared" si="160"/>
        <v>#VALUE!</v>
      </c>
      <c r="BF997" s="56" t="e">
        <f t="shared" si="161"/>
        <v>#VALUE!</v>
      </c>
      <c r="BG997" s="56" t="e">
        <f>IF(BE997="否",0,AF997*(1-VLOOKUP(X997,折旧码!B:D,3,FALSE))/BC997)</f>
        <v>#VALUE!</v>
      </c>
      <c r="BH997" s="56" t="e">
        <f t="shared" si="162"/>
        <v>#VALUE!</v>
      </c>
      <c r="BI997" s="4" t="e">
        <f>IF(OR(BE997="否",BC997&lt;=BD997),ROUND(AF997-ABS(AG997)-ABS(AI997)-AF997*VLOOKUP(X997,折旧码!B:D,3,FALSE),2)=0,ROUND(AF997-ABS(AG997)-ABS(AI997)-AF997*VLOOKUP(X997,折旧码!B:D,3,FALSE),2)&lt;&gt;0)</f>
        <v>#VALUE!</v>
      </c>
      <c r="BJ997" s="4" t="e">
        <f>ROUND(AF997-ABS(AG997)-ABS(AI997)-AF997*VLOOKUP(X997,折旧码!B:D,3,FALSE),2)</f>
        <v>#N/A</v>
      </c>
    </row>
    <row r="998" spans="50:62" x14ac:dyDescent="0.35">
      <c r="AX998" s="5" t="b">
        <f t="shared" si="155"/>
        <v>0</v>
      </c>
      <c r="AY998" s="59" t="e">
        <f>IF(((2015-LEFT(AD998,4))*12+12-MID(AD998,5,2)+1)/(Z998*12+AB998)&gt;1,AF998*(1-VLOOKUP(X998,折旧码!B:D,3,FALSE)),AF998*(1-VLOOKUP(X998,折旧码!B:D,3,FALSE))*((2015-LEFT(AD998,4))*12+12-MID(AD998,5,2)+1)/(Z998*12+AB998))</f>
        <v>#VALUE!</v>
      </c>
      <c r="AZ998" s="60" t="e">
        <f t="shared" si="156"/>
        <v>#VALUE!</v>
      </c>
      <c r="BA998" s="5" t="e">
        <f>IF(((2015-LEFT(AD998,4))*12+12-MID(AD998,5,2)+1)/(Z998*12+AB998)&gt;1,0, AF998*(1-VLOOKUP(X998,折旧码!B:D,3,FALSE))*(12/(Z998*12+AB998)))</f>
        <v>#VALUE!</v>
      </c>
      <c r="BB998" s="2" t="e">
        <f t="shared" si="157"/>
        <v>#VALUE!</v>
      </c>
      <c r="BC998" s="2">
        <f t="shared" si="158"/>
        <v>0</v>
      </c>
      <c r="BD998" s="2" t="e">
        <f t="shared" si="159"/>
        <v>#VALUE!</v>
      </c>
      <c r="BE998" s="4" t="e">
        <f t="shared" si="160"/>
        <v>#VALUE!</v>
      </c>
      <c r="BF998" s="56" t="e">
        <f t="shared" si="161"/>
        <v>#VALUE!</v>
      </c>
      <c r="BG998" s="56" t="e">
        <f>IF(BE998="否",0,AF998*(1-VLOOKUP(X998,折旧码!B:D,3,FALSE))/BC998)</f>
        <v>#VALUE!</v>
      </c>
      <c r="BH998" s="56" t="e">
        <f t="shared" si="162"/>
        <v>#VALUE!</v>
      </c>
      <c r="BI998" s="4" t="e">
        <f>IF(OR(BE998="否",BC998&lt;=BD998),ROUND(AF998-ABS(AG998)-ABS(AI998)-AF998*VLOOKUP(X998,折旧码!B:D,3,FALSE),2)=0,ROUND(AF998-ABS(AG998)-ABS(AI998)-AF998*VLOOKUP(X998,折旧码!B:D,3,FALSE),2)&lt;&gt;0)</f>
        <v>#VALUE!</v>
      </c>
      <c r="BJ998" s="4" t="e">
        <f>ROUND(AF998-ABS(AG998)-ABS(AI998)-AF998*VLOOKUP(X998,折旧码!B:D,3,FALSE),2)</f>
        <v>#N/A</v>
      </c>
    </row>
    <row r="999" spans="50:62" x14ac:dyDescent="0.35">
      <c r="AX999" s="5" t="b">
        <f t="shared" si="155"/>
        <v>0</v>
      </c>
      <c r="AY999" s="59" t="e">
        <f>IF(((2015-LEFT(AD999,4))*12+12-MID(AD999,5,2)+1)/(Z999*12+AB999)&gt;1,AF999*(1-VLOOKUP(X999,折旧码!B:D,3,FALSE)),AF999*(1-VLOOKUP(X999,折旧码!B:D,3,FALSE))*((2015-LEFT(AD999,4))*12+12-MID(AD999,5,2)+1)/(Z999*12+AB999))</f>
        <v>#VALUE!</v>
      </c>
      <c r="AZ999" s="60" t="e">
        <f t="shared" si="156"/>
        <v>#VALUE!</v>
      </c>
      <c r="BA999" s="5" t="e">
        <f>IF(((2015-LEFT(AD999,4))*12+12-MID(AD999,5,2)+1)/(Z999*12+AB999)&gt;1,0, AF999*(1-VLOOKUP(X999,折旧码!B:D,3,FALSE))*(12/(Z999*12+AB999)))</f>
        <v>#VALUE!</v>
      </c>
      <c r="BB999" s="2" t="e">
        <f t="shared" si="157"/>
        <v>#VALUE!</v>
      </c>
      <c r="BC999" s="2">
        <f t="shared" si="158"/>
        <v>0</v>
      </c>
      <c r="BD999" s="2" t="e">
        <f t="shared" si="159"/>
        <v>#VALUE!</v>
      </c>
      <c r="BE999" s="4" t="e">
        <f t="shared" si="160"/>
        <v>#VALUE!</v>
      </c>
      <c r="BF999" s="56" t="e">
        <f t="shared" si="161"/>
        <v>#VALUE!</v>
      </c>
      <c r="BG999" s="56" t="e">
        <f>IF(BE999="否",0,AF999*(1-VLOOKUP(X999,折旧码!B:D,3,FALSE))/BC999)</f>
        <v>#VALUE!</v>
      </c>
      <c r="BH999" s="56" t="e">
        <f t="shared" si="162"/>
        <v>#VALUE!</v>
      </c>
      <c r="BI999" s="4" t="e">
        <f>IF(OR(BE999="否",BC999&lt;=BD999),ROUND(AF999-ABS(AG999)-ABS(AI999)-AF999*VLOOKUP(X999,折旧码!B:D,3,FALSE),2)=0,ROUND(AF999-ABS(AG999)-ABS(AI999)-AF999*VLOOKUP(X999,折旧码!B:D,3,FALSE),2)&lt;&gt;0)</f>
        <v>#VALUE!</v>
      </c>
      <c r="BJ999" s="4" t="e">
        <f>ROUND(AF999-ABS(AG999)-ABS(AI999)-AF999*VLOOKUP(X999,折旧码!B:D,3,FALSE),2)</f>
        <v>#N/A</v>
      </c>
    </row>
    <row r="1000" spans="50:62" x14ac:dyDescent="0.35">
      <c r="AX1000" s="5" t="b">
        <f t="shared" si="155"/>
        <v>0</v>
      </c>
      <c r="AY1000" s="59" t="e">
        <f>IF(((2015-LEFT(AD1000,4))*12+12-MID(AD1000,5,2)+1)/(Z1000*12+AB1000)&gt;1,AF1000*(1-VLOOKUP(X1000,折旧码!B:D,3,FALSE)),AF1000*(1-VLOOKUP(X1000,折旧码!B:D,3,FALSE))*((2015-LEFT(AD1000,4))*12+12-MID(AD1000,5,2)+1)/(Z1000*12+AB1000))</f>
        <v>#VALUE!</v>
      </c>
      <c r="AZ1000" s="60" t="e">
        <f t="shared" si="156"/>
        <v>#VALUE!</v>
      </c>
      <c r="BA1000" s="5" t="e">
        <f>IF(((2015-LEFT(AD1000,4))*12+12-MID(AD1000,5,2)+1)/(Z1000*12+AB1000)&gt;1,0, AF1000*(1-VLOOKUP(X1000,折旧码!B:D,3,FALSE))*(12/(Z1000*12+AB1000)))</f>
        <v>#VALUE!</v>
      </c>
      <c r="BB1000" s="2" t="e">
        <f t="shared" si="157"/>
        <v>#VALUE!</v>
      </c>
      <c r="BC1000" s="2">
        <f t="shared" si="158"/>
        <v>0</v>
      </c>
      <c r="BD1000" s="2" t="e">
        <f t="shared" si="159"/>
        <v>#VALUE!</v>
      </c>
      <c r="BE1000" s="4" t="e">
        <f t="shared" si="160"/>
        <v>#VALUE!</v>
      </c>
      <c r="BF1000" s="56" t="e">
        <f t="shared" si="161"/>
        <v>#VALUE!</v>
      </c>
      <c r="BG1000" s="56" t="e">
        <f>IF(BE1000="否",0,AF1000*(1-VLOOKUP(X1000,折旧码!B:D,3,FALSE))/BC1000)</f>
        <v>#VALUE!</v>
      </c>
      <c r="BH1000" s="56" t="e">
        <f t="shared" si="162"/>
        <v>#VALUE!</v>
      </c>
      <c r="BI1000" s="4" t="e">
        <f>IF(OR(BE1000="否",BC1000&lt;=BD1000),ROUND(AF1000-ABS(AG1000)-ABS(AI1000)-AF1000*VLOOKUP(X1000,折旧码!B:D,3,FALSE),2)=0,ROUND(AF1000-ABS(AG1000)-ABS(AI1000)-AF1000*VLOOKUP(X1000,折旧码!B:D,3,FALSE),2)&lt;&gt;0)</f>
        <v>#VALUE!</v>
      </c>
      <c r="BJ1000" s="4" t="e">
        <f>ROUND(AF1000-ABS(AG1000)-ABS(AI1000)-AF1000*VLOOKUP(X1000,折旧码!B:D,3,FALSE),2)</f>
        <v>#N/A</v>
      </c>
    </row>
    <row r="1001" spans="50:62" x14ac:dyDescent="0.35">
      <c r="AX1001" s="5" t="b">
        <f t="shared" si="155"/>
        <v>0</v>
      </c>
      <c r="AY1001" s="59" t="e">
        <f>IF(((2015-LEFT(AD1001,4))*12+12-MID(AD1001,5,2)+1)/(Z1001*12+AB1001)&gt;1,AF1001*(1-VLOOKUP(X1001,折旧码!B:D,3,FALSE)),AF1001*(1-VLOOKUP(X1001,折旧码!B:D,3,FALSE))*((2015-LEFT(AD1001,4))*12+12-MID(AD1001,5,2)+1)/(Z1001*12+AB1001))</f>
        <v>#VALUE!</v>
      </c>
      <c r="AZ1001" s="60" t="e">
        <f t="shared" si="156"/>
        <v>#VALUE!</v>
      </c>
      <c r="BA1001" s="5" t="e">
        <f>IF(((2015-LEFT(AD1001,4))*12+12-MID(AD1001,5,2)+1)/(Z1001*12+AB1001)&gt;1,0, AF1001*(1-VLOOKUP(X1001,折旧码!B:D,3,FALSE))*(12/(Z1001*12+AB1001)))</f>
        <v>#VALUE!</v>
      </c>
      <c r="BB1001" s="2" t="e">
        <f t="shared" si="157"/>
        <v>#VALUE!</v>
      </c>
      <c r="BC1001" s="2">
        <f t="shared" si="158"/>
        <v>0</v>
      </c>
      <c r="BD1001" s="2" t="e">
        <f t="shared" si="159"/>
        <v>#VALUE!</v>
      </c>
      <c r="BE1001" s="4" t="e">
        <f t="shared" si="160"/>
        <v>#VALUE!</v>
      </c>
      <c r="BF1001" s="56" t="e">
        <f t="shared" si="161"/>
        <v>#VALUE!</v>
      </c>
      <c r="BG1001" s="56" t="e">
        <f>IF(BE1001="否",0,AF1001*(1-VLOOKUP(X1001,折旧码!B:D,3,FALSE))/BC1001)</f>
        <v>#VALUE!</v>
      </c>
      <c r="BH1001" s="56" t="e">
        <f t="shared" si="162"/>
        <v>#VALUE!</v>
      </c>
      <c r="BI1001" s="4" t="e">
        <f>IF(OR(BE1001="否",BC1001&lt;=BD1001),ROUND(AF1001-ABS(AG1001)-ABS(AI1001)-AF1001*VLOOKUP(X1001,折旧码!B:D,3,FALSE),2)=0,ROUND(AF1001-ABS(AG1001)-ABS(AI1001)-AF1001*VLOOKUP(X1001,折旧码!B:D,3,FALSE),2)&lt;&gt;0)</f>
        <v>#VALUE!</v>
      </c>
      <c r="BJ1001" s="4" t="e">
        <f>ROUND(AF1001-ABS(AG1001)-ABS(AI1001)-AF1001*VLOOKUP(X1001,折旧码!B:D,3,FALSE),2)</f>
        <v>#N/A</v>
      </c>
    </row>
    <row r="1002" spans="50:62" x14ac:dyDescent="0.35">
      <c r="AX1002" s="5" t="b">
        <f t="shared" si="155"/>
        <v>0</v>
      </c>
      <c r="AY1002" s="59" t="e">
        <f>IF(((2015-LEFT(AD1002,4))*12+12-MID(AD1002,5,2)+1)/(Z1002*12+AB1002)&gt;1,AF1002*(1-VLOOKUP(X1002,折旧码!B:D,3,FALSE)),AF1002*(1-VLOOKUP(X1002,折旧码!B:D,3,FALSE))*((2015-LEFT(AD1002,4))*12+12-MID(AD1002,5,2)+1)/(Z1002*12+AB1002))</f>
        <v>#VALUE!</v>
      </c>
      <c r="AZ1002" s="60" t="e">
        <f t="shared" si="156"/>
        <v>#VALUE!</v>
      </c>
      <c r="BA1002" s="5" t="e">
        <f>IF(((2015-LEFT(AD1002,4))*12+12-MID(AD1002,5,2)+1)/(Z1002*12+AB1002)&gt;1,0, AF1002*(1-VLOOKUP(X1002,折旧码!B:D,3,FALSE))*(12/(Z1002*12+AB1002)))</f>
        <v>#VALUE!</v>
      </c>
      <c r="BB1002" s="2" t="e">
        <f t="shared" si="157"/>
        <v>#VALUE!</v>
      </c>
      <c r="BC1002" s="2">
        <f t="shared" si="158"/>
        <v>0</v>
      </c>
      <c r="BD1002" s="2" t="e">
        <f t="shared" si="159"/>
        <v>#VALUE!</v>
      </c>
      <c r="BE1002" s="4" t="e">
        <f t="shared" si="160"/>
        <v>#VALUE!</v>
      </c>
      <c r="BF1002" s="56" t="e">
        <f t="shared" si="161"/>
        <v>#VALUE!</v>
      </c>
      <c r="BG1002" s="56" t="e">
        <f>IF(BE1002="否",0,AF1002*(1-VLOOKUP(X1002,折旧码!B:D,3,FALSE))/BC1002)</f>
        <v>#VALUE!</v>
      </c>
      <c r="BH1002" s="56" t="e">
        <f t="shared" si="162"/>
        <v>#VALUE!</v>
      </c>
      <c r="BI1002" s="4" t="e">
        <f>IF(OR(BE1002="否",BC1002&lt;=BD1002),ROUND(AF1002-ABS(AG1002)-ABS(AI1002)-AF1002*VLOOKUP(X1002,折旧码!B:D,3,FALSE),2)=0,ROUND(AF1002-ABS(AG1002)-ABS(AI1002)-AF1002*VLOOKUP(X1002,折旧码!B:D,3,FALSE),2)&lt;&gt;0)</f>
        <v>#VALUE!</v>
      </c>
      <c r="BJ1002" s="4" t="e">
        <f>ROUND(AF1002-ABS(AG1002)-ABS(AI1002)-AF1002*VLOOKUP(X1002,折旧码!B:D,3,FALSE),2)</f>
        <v>#N/A</v>
      </c>
    </row>
    <row r="1003" spans="50:62" x14ac:dyDescent="0.35">
      <c r="AX1003" s="5" t="b">
        <f t="shared" si="155"/>
        <v>0</v>
      </c>
      <c r="AY1003" s="59" t="e">
        <f>IF(((2015-LEFT(AD1003,4))*12+12-MID(AD1003,5,2)+1)/(Z1003*12+AB1003)&gt;1,AF1003*(1-VLOOKUP(X1003,折旧码!B:D,3,FALSE)),AF1003*(1-VLOOKUP(X1003,折旧码!B:D,3,FALSE))*((2015-LEFT(AD1003,4))*12+12-MID(AD1003,5,2)+1)/(Z1003*12+AB1003))</f>
        <v>#VALUE!</v>
      </c>
      <c r="AZ1003" s="60" t="e">
        <f t="shared" si="156"/>
        <v>#VALUE!</v>
      </c>
      <c r="BA1003" s="5" t="e">
        <f>IF(((2015-LEFT(AD1003,4))*12+12-MID(AD1003,5,2)+1)/(Z1003*12+AB1003)&gt;1,0, AF1003*(1-VLOOKUP(X1003,折旧码!B:D,3,FALSE))*(12/(Z1003*12+AB1003)))</f>
        <v>#VALUE!</v>
      </c>
      <c r="BB1003" s="2" t="e">
        <f t="shared" si="157"/>
        <v>#VALUE!</v>
      </c>
      <c r="BC1003" s="2">
        <f t="shared" si="158"/>
        <v>0</v>
      </c>
      <c r="BD1003" s="2" t="e">
        <f t="shared" si="159"/>
        <v>#VALUE!</v>
      </c>
      <c r="BE1003" s="4" t="e">
        <f t="shared" si="160"/>
        <v>#VALUE!</v>
      </c>
      <c r="BF1003" s="56" t="e">
        <f t="shared" si="161"/>
        <v>#VALUE!</v>
      </c>
      <c r="BG1003" s="56" t="e">
        <f>IF(BE1003="否",0,AF1003*(1-VLOOKUP(X1003,折旧码!B:D,3,FALSE))/BC1003)</f>
        <v>#VALUE!</v>
      </c>
      <c r="BH1003" s="56" t="e">
        <f t="shared" si="162"/>
        <v>#VALUE!</v>
      </c>
      <c r="BI1003" s="4" t="e">
        <f>IF(OR(BE1003="否",BC1003&lt;=BD1003),ROUND(AF1003-ABS(AG1003)-ABS(AI1003)-AF1003*VLOOKUP(X1003,折旧码!B:D,3,FALSE),2)=0,ROUND(AF1003-ABS(AG1003)-ABS(AI1003)-AF1003*VLOOKUP(X1003,折旧码!B:D,3,FALSE),2)&lt;&gt;0)</f>
        <v>#VALUE!</v>
      </c>
      <c r="BJ1003" s="4" t="e">
        <f>ROUND(AF1003-ABS(AG1003)-ABS(AI1003)-AF1003*VLOOKUP(X1003,折旧码!B:D,3,FALSE),2)</f>
        <v>#N/A</v>
      </c>
    </row>
    <row r="1004" spans="50:62" x14ac:dyDescent="0.35">
      <c r="AX1004" s="5" t="b">
        <f t="shared" si="155"/>
        <v>0</v>
      </c>
      <c r="AY1004" s="59" t="e">
        <f>IF(((2015-LEFT(AD1004,4))*12+12-MID(AD1004,5,2)+1)/(Z1004*12+AB1004)&gt;1,AF1004*(1-VLOOKUP(X1004,折旧码!B:D,3,FALSE)),AF1004*(1-VLOOKUP(X1004,折旧码!B:D,3,FALSE))*((2015-LEFT(AD1004,4))*12+12-MID(AD1004,5,2)+1)/(Z1004*12+AB1004))</f>
        <v>#VALUE!</v>
      </c>
      <c r="AZ1004" s="60" t="e">
        <f t="shared" si="156"/>
        <v>#VALUE!</v>
      </c>
      <c r="BA1004" s="5" t="e">
        <f>IF(((2015-LEFT(AD1004,4))*12+12-MID(AD1004,5,2)+1)/(Z1004*12+AB1004)&gt;1,0, AF1004*(1-VLOOKUP(X1004,折旧码!B:D,3,FALSE))*(12/(Z1004*12+AB1004)))</f>
        <v>#VALUE!</v>
      </c>
      <c r="BB1004" s="2" t="e">
        <f t="shared" si="157"/>
        <v>#VALUE!</v>
      </c>
      <c r="BC1004" s="2">
        <f t="shared" si="158"/>
        <v>0</v>
      </c>
      <c r="BD1004" s="2" t="e">
        <f t="shared" si="159"/>
        <v>#VALUE!</v>
      </c>
      <c r="BE1004" s="4" t="e">
        <f t="shared" si="160"/>
        <v>#VALUE!</v>
      </c>
      <c r="BF1004" s="56" t="e">
        <f t="shared" si="161"/>
        <v>#VALUE!</v>
      </c>
      <c r="BG1004" s="56" t="e">
        <f>IF(BE1004="否",0,AF1004*(1-VLOOKUP(X1004,折旧码!B:D,3,FALSE))/BC1004)</f>
        <v>#VALUE!</v>
      </c>
      <c r="BH1004" s="56" t="e">
        <f t="shared" si="162"/>
        <v>#VALUE!</v>
      </c>
      <c r="BI1004" s="4" t="e">
        <f>IF(OR(BE1004="否",BC1004&lt;=BD1004),ROUND(AF1004-ABS(AG1004)-ABS(AI1004)-AF1004*VLOOKUP(X1004,折旧码!B:D,3,FALSE),2)=0,ROUND(AF1004-ABS(AG1004)-ABS(AI1004)-AF1004*VLOOKUP(X1004,折旧码!B:D,3,FALSE),2)&lt;&gt;0)</f>
        <v>#VALUE!</v>
      </c>
      <c r="BJ1004" s="4" t="e">
        <f>ROUND(AF1004-ABS(AG1004)-ABS(AI1004)-AF1004*VLOOKUP(X1004,折旧码!B:D,3,FALSE),2)</f>
        <v>#N/A</v>
      </c>
    </row>
    <row r="1005" spans="50:62" x14ac:dyDescent="0.35">
      <c r="AX1005" s="5" t="b">
        <f t="shared" si="155"/>
        <v>0</v>
      </c>
      <c r="AY1005" s="59" t="e">
        <f>IF(((2015-LEFT(AD1005,4))*12+12-MID(AD1005,5,2)+1)/(Z1005*12+AB1005)&gt;1,AF1005*(1-VLOOKUP(X1005,折旧码!B:D,3,FALSE)),AF1005*(1-VLOOKUP(X1005,折旧码!B:D,3,FALSE))*((2015-LEFT(AD1005,4))*12+12-MID(AD1005,5,2)+1)/(Z1005*12+AB1005))</f>
        <v>#VALUE!</v>
      </c>
      <c r="AZ1005" s="60" t="e">
        <f t="shared" si="156"/>
        <v>#VALUE!</v>
      </c>
      <c r="BA1005" s="5" t="e">
        <f>IF(((2015-LEFT(AD1005,4))*12+12-MID(AD1005,5,2)+1)/(Z1005*12+AB1005)&gt;1,0, AF1005*(1-VLOOKUP(X1005,折旧码!B:D,3,FALSE))*(12/(Z1005*12+AB1005)))</f>
        <v>#VALUE!</v>
      </c>
      <c r="BB1005" s="2" t="e">
        <f t="shared" si="157"/>
        <v>#VALUE!</v>
      </c>
      <c r="BC1005" s="2">
        <f t="shared" si="158"/>
        <v>0</v>
      </c>
      <c r="BD1005" s="2" t="e">
        <f t="shared" si="159"/>
        <v>#VALUE!</v>
      </c>
      <c r="BE1005" s="4" t="e">
        <f t="shared" si="160"/>
        <v>#VALUE!</v>
      </c>
      <c r="BF1005" s="56" t="e">
        <f t="shared" si="161"/>
        <v>#VALUE!</v>
      </c>
      <c r="BG1005" s="56" t="e">
        <f>IF(BE1005="否",0,AF1005*(1-VLOOKUP(X1005,折旧码!B:D,3,FALSE))/BC1005)</f>
        <v>#VALUE!</v>
      </c>
      <c r="BH1005" s="56" t="e">
        <f t="shared" si="162"/>
        <v>#VALUE!</v>
      </c>
      <c r="BI1005" s="4" t="e">
        <f>IF(OR(BE1005="否",BC1005&lt;=BD1005),ROUND(AF1005-ABS(AG1005)-ABS(AI1005)-AF1005*VLOOKUP(X1005,折旧码!B:D,3,FALSE),2)=0,ROUND(AF1005-ABS(AG1005)-ABS(AI1005)-AF1005*VLOOKUP(X1005,折旧码!B:D,3,FALSE),2)&lt;&gt;0)</f>
        <v>#VALUE!</v>
      </c>
      <c r="BJ1005" s="4" t="e">
        <f>ROUND(AF1005-ABS(AG1005)-ABS(AI1005)-AF1005*VLOOKUP(X1005,折旧码!B:D,3,FALSE),2)</f>
        <v>#N/A</v>
      </c>
    </row>
    <row r="1006" spans="50:62" x14ac:dyDescent="0.35">
      <c r="AX1006" s="5" t="b">
        <f t="shared" si="155"/>
        <v>0</v>
      </c>
      <c r="AY1006" s="59" t="e">
        <f>IF(((2015-LEFT(AD1006,4))*12+12-MID(AD1006,5,2)+1)/(Z1006*12+AB1006)&gt;1,AF1006*(1-VLOOKUP(X1006,折旧码!B:D,3,FALSE)),AF1006*(1-VLOOKUP(X1006,折旧码!B:D,3,FALSE))*((2015-LEFT(AD1006,4))*12+12-MID(AD1006,5,2)+1)/(Z1006*12+AB1006))</f>
        <v>#VALUE!</v>
      </c>
      <c r="AZ1006" s="60" t="e">
        <f t="shared" si="156"/>
        <v>#VALUE!</v>
      </c>
      <c r="BA1006" s="5" t="e">
        <f>IF(((2015-LEFT(AD1006,4))*12+12-MID(AD1006,5,2)+1)/(Z1006*12+AB1006)&gt;1,0, AF1006*(1-VLOOKUP(X1006,折旧码!B:D,3,FALSE))*(12/(Z1006*12+AB1006)))</f>
        <v>#VALUE!</v>
      </c>
      <c r="BB1006" s="2" t="e">
        <f t="shared" si="157"/>
        <v>#VALUE!</v>
      </c>
      <c r="BC1006" s="2">
        <f t="shared" si="158"/>
        <v>0</v>
      </c>
      <c r="BD1006" s="2" t="e">
        <f t="shared" si="159"/>
        <v>#VALUE!</v>
      </c>
      <c r="BE1006" s="4" t="e">
        <f t="shared" si="160"/>
        <v>#VALUE!</v>
      </c>
      <c r="BF1006" s="56" t="e">
        <f t="shared" si="161"/>
        <v>#VALUE!</v>
      </c>
      <c r="BG1006" s="56" t="e">
        <f>IF(BE1006="否",0,AF1006*(1-VLOOKUP(X1006,折旧码!B:D,3,FALSE))/BC1006)</f>
        <v>#VALUE!</v>
      </c>
      <c r="BH1006" s="56" t="e">
        <f t="shared" si="162"/>
        <v>#VALUE!</v>
      </c>
      <c r="BI1006" s="4" t="e">
        <f>IF(OR(BE1006="否",BC1006&lt;=BD1006),ROUND(AF1006-ABS(AG1006)-ABS(AI1006)-AF1006*VLOOKUP(X1006,折旧码!B:D,3,FALSE),2)=0,ROUND(AF1006-ABS(AG1006)-ABS(AI1006)-AF1006*VLOOKUP(X1006,折旧码!B:D,3,FALSE),2)&lt;&gt;0)</f>
        <v>#VALUE!</v>
      </c>
      <c r="BJ1006" s="4" t="e">
        <f>ROUND(AF1006-ABS(AG1006)-ABS(AI1006)-AF1006*VLOOKUP(X1006,折旧码!B:D,3,FALSE),2)</f>
        <v>#N/A</v>
      </c>
    </row>
    <row r="1007" spans="50:62" x14ac:dyDescent="0.35">
      <c r="AX1007" s="5" t="b">
        <f t="shared" si="155"/>
        <v>0</v>
      </c>
      <c r="AY1007" s="59" t="e">
        <f>IF(((2015-LEFT(AD1007,4))*12+12-MID(AD1007,5,2)+1)/(Z1007*12+AB1007)&gt;1,AF1007*(1-VLOOKUP(X1007,折旧码!B:D,3,FALSE)),AF1007*(1-VLOOKUP(X1007,折旧码!B:D,3,FALSE))*((2015-LEFT(AD1007,4))*12+12-MID(AD1007,5,2)+1)/(Z1007*12+AB1007))</f>
        <v>#VALUE!</v>
      </c>
      <c r="AZ1007" s="60" t="e">
        <f t="shared" si="156"/>
        <v>#VALUE!</v>
      </c>
      <c r="BA1007" s="5" t="e">
        <f>IF(((2015-LEFT(AD1007,4))*12+12-MID(AD1007,5,2)+1)/(Z1007*12+AB1007)&gt;1,0, AF1007*(1-VLOOKUP(X1007,折旧码!B:D,3,FALSE))*(12/(Z1007*12+AB1007)))</f>
        <v>#VALUE!</v>
      </c>
      <c r="BB1007" s="2" t="e">
        <f t="shared" si="157"/>
        <v>#VALUE!</v>
      </c>
      <c r="BC1007" s="2">
        <f t="shared" si="158"/>
        <v>0</v>
      </c>
      <c r="BD1007" s="2" t="e">
        <f t="shared" si="159"/>
        <v>#VALUE!</v>
      </c>
      <c r="BE1007" s="4" t="e">
        <f t="shared" si="160"/>
        <v>#VALUE!</v>
      </c>
      <c r="BF1007" s="56" t="e">
        <f t="shared" si="161"/>
        <v>#VALUE!</v>
      </c>
      <c r="BG1007" s="56" t="e">
        <f>IF(BE1007="否",0,AF1007*(1-VLOOKUP(X1007,折旧码!B:D,3,FALSE))/BC1007)</f>
        <v>#VALUE!</v>
      </c>
      <c r="BH1007" s="56" t="e">
        <f t="shared" si="162"/>
        <v>#VALUE!</v>
      </c>
      <c r="BI1007" s="4" t="e">
        <f>IF(OR(BE1007="否",BC1007&lt;=BD1007),ROUND(AF1007-ABS(AG1007)-ABS(AI1007)-AF1007*VLOOKUP(X1007,折旧码!B:D,3,FALSE),2)=0,ROUND(AF1007-ABS(AG1007)-ABS(AI1007)-AF1007*VLOOKUP(X1007,折旧码!B:D,3,FALSE),2)&lt;&gt;0)</f>
        <v>#VALUE!</v>
      </c>
      <c r="BJ1007" s="4" t="e">
        <f>ROUND(AF1007-ABS(AG1007)-ABS(AI1007)-AF1007*VLOOKUP(X1007,折旧码!B:D,3,FALSE),2)</f>
        <v>#N/A</v>
      </c>
    </row>
    <row r="1008" spans="50:62" x14ac:dyDescent="0.35">
      <c r="AX1008" s="5" t="b">
        <f t="shared" si="155"/>
        <v>0</v>
      </c>
      <c r="AY1008" s="59" t="e">
        <f>IF(((2015-LEFT(AD1008,4))*12+12-MID(AD1008,5,2)+1)/(Z1008*12+AB1008)&gt;1,AF1008*(1-VLOOKUP(X1008,折旧码!B:D,3,FALSE)),AF1008*(1-VLOOKUP(X1008,折旧码!B:D,3,FALSE))*((2015-LEFT(AD1008,4))*12+12-MID(AD1008,5,2)+1)/(Z1008*12+AB1008))</f>
        <v>#VALUE!</v>
      </c>
      <c r="AZ1008" s="60" t="e">
        <f t="shared" si="156"/>
        <v>#VALUE!</v>
      </c>
      <c r="BA1008" s="5" t="e">
        <f>IF(((2015-LEFT(AD1008,4))*12+12-MID(AD1008,5,2)+1)/(Z1008*12+AB1008)&gt;1,0, AF1008*(1-VLOOKUP(X1008,折旧码!B:D,3,FALSE))*(12/(Z1008*12+AB1008)))</f>
        <v>#VALUE!</v>
      </c>
      <c r="BB1008" s="2" t="e">
        <f t="shared" si="157"/>
        <v>#VALUE!</v>
      </c>
      <c r="BC1008" s="2">
        <f t="shared" si="158"/>
        <v>0</v>
      </c>
      <c r="BD1008" s="2" t="e">
        <f t="shared" si="159"/>
        <v>#VALUE!</v>
      </c>
      <c r="BE1008" s="4" t="e">
        <f t="shared" si="160"/>
        <v>#VALUE!</v>
      </c>
      <c r="BF1008" s="56" t="e">
        <f t="shared" si="161"/>
        <v>#VALUE!</v>
      </c>
      <c r="BG1008" s="56" t="e">
        <f>IF(BE1008="否",0,AF1008*(1-VLOOKUP(X1008,折旧码!B:D,3,FALSE))/BC1008)</f>
        <v>#VALUE!</v>
      </c>
      <c r="BH1008" s="56" t="e">
        <f t="shared" si="162"/>
        <v>#VALUE!</v>
      </c>
      <c r="BI1008" s="4" t="e">
        <f>IF(OR(BE1008="否",BC1008&lt;=BD1008),ROUND(AF1008-ABS(AG1008)-ABS(AI1008)-AF1008*VLOOKUP(X1008,折旧码!B:D,3,FALSE),2)=0,ROUND(AF1008-ABS(AG1008)-ABS(AI1008)-AF1008*VLOOKUP(X1008,折旧码!B:D,3,FALSE),2)&lt;&gt;0)</f>
        <v>#VALUE!</v>
      </c>
      <c r="BJ1008" s="4" t="e">
        <f>ROUND(AF1008-ABS(AG1008)-ABS(AI1008)-AF1008*VLOOKUP(X1008,折旧码!B:D,3,FALSE),2)</f>
        <v>#N/A</v>
      </c>
    </row>
    <row r="1009" spans="50:62" x14ac:dyDescent="0.35">
      <c r="AX1009" s="5" t="b">
        <f t="shared" si="155"/>
        <v>0</v>
      </c>
      <c r="AY1009" s="59" t="e">
        <f>IF(((2015-LEFT(AD1009,4))*12+12-MID(AD1009,5,2)+1)/(Z1009*12+AB1009)&gt;1,AF1009*(1-VLOOKUP(X1009,折旧码!B:D,3,FALSE)),AF1009*(1-VLOOKUP(X1009,折旧码!B:D,3,FALSE))*((2015-LEFT(AD1009,4))*12+12-MID(AD1009,5,2)+1)/(Z1009*12+AB1009))</f>
        <v>#VALUE!</v>
      </c>
      <c r="AZ1009" s="60" t="e">
        <f t="shared" si="156"/>
        <v>#VALUE!</v>
      </c>
      <c r="BA1009" s="5" t="e">
        <f>IF(((2015-LEFT(AD1009,4))*12+12-MID(AD1009,5,2)+1)/(Z1009*12+AB1009)&gt;1,0, AF1009*(1-VLOOKUP(X1009,折旧码!B:D,3,FALSE))*(12/(Z1009*12+AB1009)))</f>
        <v>#VALUE!</v>
      </c>
      <c r="BB1009" s="2" t="e">
        <f t="shared" si="157"/>
        <v>#VALUE!</v>
      </c>
      <c r="BC1009" s="2">
        <f t="shared" si="158"/>
        <v>0</v>
      </c>
      <c r="BD1009" s="2" t="e">
        <f t="shared" si="159"/>
        <v>#VALUE!</v>
      </c>
      <c r="BE1009" s="4" t="e">
        <f t="shared" si="160"/>
        <v>#VALUE!</v>
      </c>
      <c r="BF1009" s="56" t="e">
        <f t="shared" si="161"/>
        <v>#VALUE!</v>
      </c>
      <c r="BG1009" s="56" t="e">
        <f>IF(BE1009="否",0,AF1009*(1-VLOOKUP(X1009,折旧码!B:D,3,FALSE))/BC1009)</f>
        <v>#VALUE!</v>
      </c>
      <c r="BH1009" s="56" t="e">
        <f t="shared" si="162"/>
        <v>#VALUE!</v>
      </c>
      <c r="BI1009" s="4" t="e">
        <f>IF(OR(BE1009="否",BC1009&lt;=BD1009),ROUND(AF1009-ABS(AG1009)-ABS(AI1009)-AF1009*VLOOKUP(X1009,折旧码!B:D,3,FALSE),2)=0,ROUND(AF1009-ABS(AG1009)-ABS(AI1009)-AF1009*VLOOKUP(X1009,折旧码!B:D,3,FALSE),2)&lt;&gt;0)</f>
        <v>#VALUE!</v>
      </c>
      <c r="BJ1009" s="4" t="e">
        <f>ROUND(AF1009-ABS(AG1009)-ABS(AI1009)-AF1009*VLOOKUP(X1009,折旧码!B:D,3,FALSE),2)</f>
        <v>#N/A</v>
      </c>
    </row>
    <row r="1010" spans="50:62" x14ac:dyDescent="0.35">
      <c r="AX1010" s="5" t="b">
        <f t="shared" si="155"/>
        <v>0</v>
      </c>
      <c r="AY1010" s="59" t="e">
        <f>IF(((2015-LEFT(AD1010,4))*12+12-MID(AD1010,5,2)+1)/(Z1010*12+AB1010)&gt;1,AF1010*(1-VLOOKUP(X1010,折旧码!B:D,3,FALSE)),AF1010*(1-VLOOKUP(X1010,折旧码!B:D,3,FALSE))*((2015-LEFT(AD1010,4))*12+12-MID(AD1010,5,2)+1)/(Z1010*12+AB1010))</f>
        <v>#VALUE!</v>
      </c>
      <c r="AZ1010" s="60" t="e">
        <f t="shared" si="156"/>
        <v>#VALUE!</v>
      </c>
      <c r="BA1010" s="5" t="e">
        <f>IF(((2015-LEFT(AD1010,4))*12+12-MID(AD1010,5,2)+1)/(Z1010*12+AB1010)&gt;1,0, AF1010*(1-VLOOKUP(X1010,折旧码!B:D,3,FALSE))*(12/(Z1010*12+AB1010)))</f>
        <v>#VALUE!</v>
      </c>
      <c r="BB1010" s="2" t="e">
        <f t="shared" si="157"/>
        <v>#VALUE!</v>
      </c>
      <c r="BC1010" s="2">
        <f t="shared" si="158"/>
        <v>0</v>
      </c>
      <c r="BD1010" s="2" t="e">
        <f t="shared" si="159"/>
        <v>#VALUE!</v>
      </c>
      <c r="BE1010" s="4" t="e">
        <f t="shared" si="160"/>
        <v>#VALUE!</v>
      </c>
      <c r="BF1010" s="56" t="e">
        <f t="shared" si="161"/>
        <v>#VALUE!</v>
      </c>
      <c r="BG1010" s="56" t="e">
        <f>IF(BE1010="否",0,AF1010*(1-VLOOKUP(X1010,折旧码!B:D,3,FALSE))/BC1010)</f>
        <v>#VALUE!</v>
      </c>
      <c r="BH1010" s="56" t="e">
        <f t="shared" si="162"/>
        <v>#VALUE!</v>
      </c>
      <c r="BI1010" s="4" t="e">
        <f>IF(OR(BE1010="否",BC1010&lt;=BD1010),ROUND(AF1010-ABS(AG1010)-ABS(AI1010)-AF1010*VLOOKUP(X1010,折旧码!B:D,3,FALSE),2)=0,ROUND(AF1010-ABS(AG1010)-ABS(AI1010)-AF1010*VLOOKUP(X1010,折旧码!B:D,3,FALSE),2)&lt;&gt;0)</f>
        <v>#VALUE!</v>
      </c>
      <c r="BJ1010" s="4" t="e">
        <f>ROUND(AF1010-ABS(AG1010)-ABS(AI1010)-AF1010*VLOOKUP(X1010,折旧码!B:D,3,FALSE),2)</f>
        <v>#N/A</v>
      </c>
    </row>
    <row r="1011" spans="50:62" x14ac:dyDescent="0.35">
      <c r="AX1011" s="5" t="b">
        <f t="shared" si="155"/>
        <v>0</v>
      </c>
      <c r="AY1011" s="59" t="e">
        <f>IF(((2015-LEFT(AD1011,4))*12+12-MID(AD1011,5,2)+1)/(Z1011*12+AB1011)&gt;1,AF1011*(1-VLOOKUP(X1011,折旧码!B:D,3,FALSE)),AF1011*(1-VLOOKUP(X1011,折旧码!B:D,3,FALSE))*((2015-LEFT(AD1011,4))*12+12-MID(AD1011,5,2)+1)/(Z1011*12+AB1011))</f>
        <v>#VALUE!</v>
      </c>
      <c r="AZ1011" s="60" t="e">
        <f t="shared" si="156"/>
        <v>#VALUE!</v>
      </c>
      <c r="BA1011" s="5" t="e">
        <f>IF(((2015-LEFT(AD1011,4))*12+12-MID(AD1011,5,2)+1)/(Z1011*12+AB1011)&gt;1,0, AF1011*(1-VLOOKUP(X1011,折旧码!B:D,3,FALSE))*(12/(Z1011*12+AB1011)))</f>
        <v>#VALUE!</v>
      </c>
      <c r="BB1011" s="2" t="e">
        <f t="shared" si="157"/>
        <v>#VALUE!</v>
      </c>
      <c r="BC1011" s="2">
        <f t="shared" si="158"/>
        <v>0</v>
      </c>
      <c r="BD1011" s="2" t="e">
        <f t="shared" si="159"/>
        <v>#VALUE!</v>
      </c>
      <c r="BE1011" s="4" t="e">
        <f t="shared" si="160"/>
        <v>#VALUE!</v>
      </c>
      <c r="BF1011" s="56" t="e">
        <f t="shared" si="161"/>
        <v>#VALUE!</v>
      </c>
      <c r="BG1011" s="56" t="e">
        <f>IF(BE1011="否",0,AF1011*(1-VLOOKUP(X1011,折旧码!B:D,3,FALSE))/BC1011)</f>
        <v>#VALUE!</v>
      </c>
      <c r="BH1011" s="56" t="e">
        <f t="shared" si="162"/>
        <v>#VALUE!</v>
      </c>
      <c r="BI1011" s="4" t="e">
        <f>IF(OR(BE1011="否",BC1011&lt;=BD1011),ROUND(AF1011-ABS(AG1011)-ABS(AI1011)-AF1011*VLOOKUP(X1011,折旧码!B:D,3,FALSE),2)=0,ROUND(AF1011-ABS(AG1011)-ABS(AI1011)-AF1011*VLOOKUP(X1011,折旧码!B:D,3,FALSE),2)&lt;&gt;0)</f>
        <v>#VALUE!</v>
      </c>
      <c r="BJ1011" s="4" t="e">
        <f>ROUND(AF1011-ABS(AG1011)-ABS(AI1011)-AF1011*VLOOKUP(X1011,折旧码!B:D,3,FALSE),2)</f>
        <v>#N/A</v>
      </c>
    </row>
    <row r="1012" spans="50:62" x14ac:dyDescent="0.35">
      <c r="AX1012" s="5" t="b">
        <f t="shared" si="155"/>
        <v>0</v>
      </c>
      <c r="AY1012" s="59" t="e">
        <f>IF(((2015-LEFT(AD1012,4))*12+12-MID(AD1012,5,2)+1)/(Z1012*12+AB1012)&gt;1,AF1012*(1-VLOOKUP(X1012,折旧码!B:D,3,FALSE)),AF1012*(1-VLOOKUP(X1012,折旧码!B:D,3,FALSE))*((2015-LEFT(AD1012,4))*12+12-MID(AD1012,5,2)+1)/(Z1012*12+AB1012))</f>
        <v>#VALUE!</v>
      </c>
      <c r="AZ1012" s="60" t="e">
        <f t="shared" si="156"/>
        <v>#VALUE!</v>
      </c>
      <c r="BA1012" s="5" t="e">
        <f>IF(((2015-LEFT(AD1012,4))*12+12-MID(AD1012,5,2)+1)/(Z1012*12+AB1012)&gt;1,0, AF1012*(1-VLOOKUP(X1012,折旧码!B:D,3,FALSE))*(12/(Z1012*12+AB1012)))</f>
        <v>#VALUE!</v>
      </c>
      <c r="BB1012" s="2" t="e">
        <f t="shared" si="157"/>
        <v>#VALUE!</v>
      </c>
      <c r="BC1012" s="2">
        <f t="shared" si="158"/>
        <v>0</v>
      </c>
      <c r="BD1012" s="2" t="e">
        <f t="shared" si="159"/>
        <v>#VALUE!</v>
      </c>
      <c r="BE1012" s="4" t="e">
        <f t="shared" si="160"/>
        <v>#VALUE!</v>
      </c>
      <c r="BF1012" s="56" t="e">
        <f t="shared" si="161"/>
        <v>#VALUE!</v>
      </c>
      <c r="BG1012" s="56" t="e">
        <f>IF(BE1012="否",0,AF1012*(1-VLOOKUP(X1012,折旧码!B:D,3,FALSE))/BC1012)</f>
        <v>#VALUE!</v>
      </c>
      <c r="BH1012" s="56" t="e">
        <f t="shared" si="162"/>
        <v>#VALUE!</v>
      </c>
      <c r="BI1012" s="4" t="e">
        <f>IF(OR(BE1012="否",BC1012&lt;=BD1012),ROUND(AF1012-ABS(AG1012)-ABS(AI1012)-AF1012*VLOOKUP(X1012,折旧码!B:D,3,FALSE),2)=0,ROUND(AF1012-ABS(AG1012)-ABS(AI1012)-AF1012*VLOOKUP(X1012,折旧码!B:D,3,FALSE),2)&lt;&gt;0)</f>
        <v>#VALUE!</v>
      </c>
      <c r="BJ1012" s="4" t="e">
        <f>ROUND(AF1012-ABS(AG1012)-ABS(AI1012)-AF1012*VLOOKUP(X1012,折旧码!B:D,3,FALSE),2)</f>
        <v>#N/A</v>
      </c>
    </row>
    <row r="1013" spans="50:62" x14ac:dyDescent="0.35">
      <c r="AX1013" s="5" t="b">
        <f t="shared" si="155"/>
        <v>0</v>
      </c>
      <c r="AY1013" s="59" t="e">
        <f>IF(((2015-LEFT(AD1013,4))*12+12-MID(AD1013,5,2)+1)/(Z1013*12+AB1013)&gt;1,AF1013*(1-VLOOKUP(X1013,折旧码!B:D,3,FALSE)),AF1013*(1-VLOOKUP(X1013,折旧码!B:D,3,FALSE))*((2015-LEFT(AD1013,4))*12+12-MID(AD1013,5,2)+1)/(Z1013*12+AB1013))</f>
        <v>#VALUE!</v>
      </c>
      <c r="AZ1013" s="60" t="e">
        <f t="shared" si="156"/>
        <v>#VALUE!</v>
      </c>
      <c r="BA1013" s="5" t="e">
        <f>IF(((2015-LEFT(AD1013,4))*12+12-MID(AD1013,5,2)+1)/(Z1013*12+AB1013)&gt;1,0, AF1013*(1-VLOOKUP(X1013,折旧码!B:D,3,FALSE))*(12/(Z1013*12+AB1013)))</f>
        <v>#VALUE!</v>
      </c>
      <c r="BB1013" s="2" t="e">
        <f t="shared" si="157"/>
        <v>#VALUE!</v>
      </c>
      <c r="BC1013" s="2">
        <f t="shared" si="158"/>
        <v>0</v>
      </c>
      <c r="BD1013" s="2" t="e">
        <f t="shared" si="159"/>
        <v>#VALUE!</v>
      </c>
      <c r="BE1013" s="4" t="e">
        <f t="shared" si="160"/>
        <v>#VALUE!</v>
      </c>
      <c r="BF1013" s="56" t="e">
        <f t="shared" si="161"/>
        <v>#VALUE!</v>
      </c>
      <c r="BG1013" s="56" t="e">
        <f>IF(BE1013="否",0,AF1013*(1-VLOOKUP(X1013,折旧码!B:D,3,FALSE))/BC1013)</f>
        <v>#VALUE!</v>
      </c>
      <c r="BH1013" s="56" t="e">
        <f t="shared" si="162"/>
        <v>#VALUE!</v>
      </c>
      <c r="BI1013" s="4" t="e">
        <f>IF(OR(BE1013="否",BC1013&lt;=BD1013),ROUND(AF1013-ABS(AG1013)-ABS(AI1013)-AF1013*VLOOKUP(X1013,折旧码!B:D,3,FALSE),2)=0,ROUND(AF1013-ABS(AG1013)-ABS(AI1013)-AF1013*VLOOKUP(X1013,折旧码!B:D,3,FALSE),2)&lt;&gt;0)</f>
        <v>#VALUE!</v>
      </c>
      <c r="BJ1013" s="4" t="e">
        <f>ROUND(AF1013-ABS(AG1013)-ABS(AI1013)-AF1013*VLOOKUP(X1013,折旧码!B:D,3,FALSE),2)</f>
        <v>#N/A</v>
      </c>
    </row>
    <row r="1014" spans="50:62" x14ac:dyDescent="0.35">
      <c r="AX1014" s="5" t="b">
        <f t="shared" si="155"/>
        <v>0</v>
      </c>
      <c r="AY1014" s="59" t="e">
        <f>IF(((2015-LEFT(AD1014,4))*12+12-MID(AD1014,5,2)+1)/(Z1014*12+AB1014)&gt;1,AF1014*(1-VLOOKUP(X1014,折旧码!B:D,3,FALSE)),AF1014*(1-VLOOKUP(X1014,折旧码!B:D,3,FALSE))*((2015-LEFT(AD1014,4))*12+12-MID(AD1014,5,2)+1)/(Z1014*12+AB1014))</f>
        <v>#VALUE!</v>
      </c>
      <c r="AZ1014" s="60" t="e">
        <f t="shared" si="156"/>
        <v>#VALUE!</v>
      </c>
      <c r="BA1014" s="5" t="e">
        <f>IF(((2015-LEFT(AD1014,4))*12+12-MID(AD1014,5,2)+1)/(Z1014*12+AB1014)&gt;1,0, AF1014*(1-VLOOKUP(X1014,折旧码!B:D,3,FALSE))*(12/(Z1014*12+AB1014)))</f>
        <v>#VALUE!</v>
      </c>
      <c r="BB1014" s="2" t="e">
        <f t="shared" si="157"/>
        <v>#VALUE!</v>
      </c>
      <c r="BC1014" s="2">
        <f t="shared" si="158"/>
        <v>0</v>
      </c>
      <c r="BD1014" s="2" t="e">
        <f t="shared" si="159"/>
        <v>#VALUE!</v>
      </c>
      <c r="BE1014" s="4" t="e">
        <f t="shared" si="160"/>
        <v>#VALUE!</v>
      </c>
      <c r="BF1014" s="56" t="e">
        <f t="shared" si="161"/>
        <v>#VALUE!</v>
      </c>
      <c r="BG1014" s="56" t="e">
        <f>IF(BE1014="否",0,AF1014*(1-VLOOKUP(X1014,折旧码!B:D,3,FALSE))/BC1014)</f>
        <v>#VALUE!</v>
      </c>
      <c r="BH1014" s="56" t="e">
        <f t="shared" si="162"/>
        <v>#VALUE!</v>
      </c>
      <c r="BI1014" s="4" t="e">
        <f>IF(OR(BE1014="否",BC1014&lt;=BD1014),ROUND(AF1014-ABS(AG1014)-ABS(AI1014)-AF1014*VLOOKUP(X1014,折旧码!B:D,3,FALSE),2)=0,ROUND(AF1014-ABS(AG1014)-ABS(AI1014)-AF1014*VLOOKUP(X1014,折旧码!B:D,3,FALSE),2)&lt;&gt;0)</f>
        <v>#VALUE!</v>
      </c>
      <c r="BJ1014" s="4" t="e">
        <f>ROUND(AF1014-ABS(AG1014)-ABS(AI1014)-AF1014*VLOOKUP(X1014,折旧码!B:D,3,FALSE),2)</f>
        <v>#N/A</v>
      </c>
    </row>
    <row r="1015" spans="50:62" x14ac:dyDescent="0.35">
      <c r="AX1015" s="5" t="b">
        <f t="shared" si="155"/>
        <v>0</v>
      </c>
      <c r="AY1015" s="59" t="e">
        <f>IF(((2015-LEFT(AD1015,4))*12+12-MID(AD1015,5,2)+1)/(Z1015*12+AB1015)&gt;1,AF1015*(1-VLOOKUP(X1015,折旧码!B:D,3,FALSE)),AF1015*(1-VLOOKUP(X1015,折旧码!B:D,3,FALSE))*((2015-LEFT(AD1015,4))*12+12-MID(AD1015,5,2)+1)/(Z1015*12+AB1015))</f>
        <v>#VALUE!</v>
      </c>
      <c r="AZ1015" s="60" t="e">
        <f t="shared" si="156"/>
        <v>#VALUE!</v>
      </c>
      <c r="BA1015" s="5" t="e">
        <f>IF(((2015-LEFT(AD1015,4))*12+12-MID(AD1015,5,2)+1)/(Z1015*12+AB1015)&gt;1,0, AF1015*(1-VLOOKUP(X1015,折旧码!B:D,3,FALSE))*(12/(Z1015*12+AB1015)))</f>
        <v>#VALUE!</v>
      </c>
      <c r="BB1015" s="2" t="e">
        <f t="shared" si="157"/>
        <v>#VALUE!</v>
      </c>
      <c r="BC1015" s="2">
        <f t="shared" si="158"/>
        <v>0</v>
      </c>
      <c r="BD1015" s="2" t="e">
        <f t="shared" si="159"/>
        <v>#VALUE!</v>
      </c>
      <c r="BE1015" s="4" t="e">
        <f t="shared" si="160"/>
        <v>#VALUE!</v>
      </c>
      <c r="BF1015" s="56" t="e">
        <f t="shared" si="161"/>
        <v>#VALUE!</v>
      </c>
      <c r="BG1015" s="56" t="e">
        <f>IF(BE1015="否",0,AF1015*(1-VLOOKUP(X1015,折旧码!B:D,3,FALSE))/BC1015)</f>
        <v>#VALUE!</v>
      </c>
      <c r="BH1015" s="56" t="e">
        <f t="shared" si="162"/>
        <v>#VALUE!</v>
      </c>
      <c r="BI1015" s="4" t="e">
        <f>IF(OR(BE1015="否",BC1015&lt;=BD1015),ROUND(AF1015-ABS(AG1015)-ABS(AI1015)-AF1015*VLOOKUP(X1015,折旧码!B:D,3,FALSE),2)=0,ROUND(AF1015-ABS(AG1015)-ABS(AI1015)-AF1015*VLOOKUP(X1015,折旧码!B:D,3,FALSE),2)&lt;&gt;0)</f>
        <v>#VALUE!</v>
      </c>
      <c r="BJ1015" s="4" t="e">
        <f>ROUND(AF1015-ABS(AG1015)-ABS(AI1015)-AF1015*VLOOKUP(X1015,折旧码!B:D,3,FALSE),2)</f>
        <v>#N/A</v>
      </c>
    </row>
    <row r="1016" spans="50:62" x14ac:dyDescent="0.35">
      <c r="AX1016" s="5" t="b">
        <f t="shared" si="155"/>
        <v>0</v>
      </c>
      <c r="AY1016" s="59" t="e">
        <f>IF(((2015-LEFT(AD1016,4))*12+12-MID(AD1016,5,2)+1)/(Z1016*12+AB1016)&gt;1,AF1016*(1-VLOOKUP(X1016,折旧码!B:D,3,FALSE)),AF1016*(1-VLOOKUP(X1016,折旧码!B:D,3,FALSE))*((2015-LEFT(AD1016,4))*12+12-MID(AD1016,5,2)+1)/(Z1016*12+AB1016))</f>
        <v>#VALUE!</v>
      </c>
      <c r="AZ1016" s="60" t="e">
        <f t="shared" si="156"/>
        <v>#VALUE!</v>
      </c>
      <c r="BA1016" s="5" t="e">
        <f>IF(((2015-LEFT(AD1016,4))*12+12-MID(AD1016,5,2)+1)/(Z1016*12+AB1016)&gt;1,0, AF1016*(1-VLOOKUP(X1016,折旧码!B:D,3,FALSE))*(12/(Z1016*12+AB1016)))</f>
        <v>#VALUE!</v>
      </c>
      <c r="BB1016" s="2" t="e">
        <f t="shared" si="157"/>
        <v>#VALUE!</v>
      </c>
      <c r="BC1016" s="2">
        <f t="shared" si="158"/>
        <v>0</v>
      </c>
      <c r="BD1016" s="2" t="e">
        <f t="shared" si="159"/>
        <v>#VALUE!</v>
      </c>
      <c r="BE1016" s="4" t="e">
        <f t="shared" si="160"/>
        <v>#VALUE!</v>
      </c>
      <c r="BF1016" s="56" t="e">
        <f t="shared" si="161"/>
        <v>#VALUE!</v>
      </c>
      <c r="BG1016" s="56" t="e">
        <f>IF(BE1016="否",0,AF1016*(1-VLOOKUP(X1016,折旧码!B:D,3,FALSE))/BC1016)</f>
        <v>#VALUE!</v>
      </c>
      <c r="BH1016" s="56" t="e">
        <f t="shared" si="162"/>
        <v>#VALUE!</v>
      </c>
      <c r="BI1016" s="4" t="e">
        <f>IF(OR(BE1016="否",BC1016&lt;=BD1016),ROUND(AF1016-ABS(AG1016)-ABS(AI1016)-AF1016*VLOOKUP(X1016,折旧码!B:D,3,FALSE),2)=0,ROUND(AF1016-ABS(AG1016)-ABS(AI1016)-AF1016*VLOOKUP(X1016,折旧码!B:D,3,FALSE),2)&lt;&gt;0)</f>
        <v>#VALUE!</v>
      </c>
      <c r="BJ1016" s="4" t="e">
        <f>ROUND(AF1016-ABS(AG1016)-ABS(AI1016)-AF1016*VLOOKUP(X1016,折旧码!B:D,3,FALSE),2)</f>
        <v>#N/A</v>
      </c>
    </row>
    <row r="1017" spans="50:62" x14ac:dyDescent="0.35">
      <c r="AX1017" s="5" t="b">
        <f t="shared" si="155"/>
        <v>0</v>
      </c>
      <c r="AY1017" s="59" t="e">
        <f>IF(((2015-LEFT(AD1017,4))*12+12-MID(AD1017,5,2)+1)/(Z1017*12+AB1017)&gt;1,AF1017*(1-VLOOKUP(X1017,折旧码!B:D,3,FALSE)),AF1017*(1-VLOOKUP(X1017,折旧码!B:D,3,FALSE))*((2015-LEFT(AD1017,4))*12+12-MID(AD1017,5,2)+1)/(Z1017*12+AB1017))</f>
        <v>#VALUE!</v>
      </c>
      <c r="AZ1017" s="60" t="e">
        <f t="shared" si="156"/>
        <v>#VALUE!</v>
      </c>
      <c r="BA1017" s="5" t="e">
        <f>IF(((2015-LEFT(AD1017,4))*12+12-MID(AD1017,5,2)+1)/(Z1017*12+AB1017)&gt;1,0, AF1017*(1-VLOOKUP(X1017,折旧码!B:D,3,FALSE))*(12/(Z1017*12+AB1017)))</f>
        <v>#VALUE!</v>
      </c>
      <c r="BB1017" s="2" t="e">
        <f t="shared" si="157"/>
        <v>#VALUE!</v>
      </c>
      <c r="BC1017" s="2">
        <f t="shared" si="158"/>
        <v>0</v>
      </c>
      <c r="BD1017" s="2" t="e">
        <f t="shared" si="159"/>
        <v>#VALUE!</v>
      </c>
      <c r="BE1017" s="4" t="e">
        <f t="shared" si="160"/>
        <v>#VALUE!</v>
      </c>
      <c r="BF1017" s="56" t="e">
        <f t="shared" si="161"/>
        <v>#VALUE!</v>
      </c>
      <c r="BG1017" s="56" t="e">
        <f>IF(BE1017="否",0,AF1017*(1-VLOOKUP(X1017,折旧码!B:D,3,FALSE))/BC1017)</f>
        <v>#VALUE!</v>
      </c>
      <c r="BH1017" s="56" t="e">
        <f t="shared" si="162"/>
        <v>#VALUE!</v>
      </c>
      <c r="BI1017" s="4" t="e">
        <f>IF(OR(BE1017="否",BC1017&lt;=BD1017),ROUND(AF1017-ABS(AG1017)-ABS(AI1017)-AF1017*VLOOKUP(X1017,折旧码!B:D,3,FALSE),2)=0,ROUND(AF1017-ABS(AG1017)-ABS(AI1017)-AF1017*VLOOKUP(X1017,折旧码!B:D,3,FALSE),2)&lt;&gt;0)</f>
        <v>#VALUE!</v>
      </c>
      <c r="BJ1017" s="4" t="e">
        <f>ROUND(AF1017-ABS(AG1017)-ABS(AI1017)-AF1017*VLOOKUP(X1017,折旧码!B:D,3,FALSE),2)</f>
        <v>#N/A</v>
      </c>
    </row>
    <row r="1018" spans="50:62" x14ac:dyDescent="0.35">
      <c r="AX1018" s="5" t="b">
        <f t="shared" si="155"/>
        <v>0</v>
      </c>
      <c r="AY1018" s="59" t="e">
        <f>IF(((2015-LEFT(AD1018,4))*12+12-MID(AD1018,5,2)+1)/(Z1018*12+AB1018)&gt;1,AF1018*(1-VLOOKUP(X1018,折旧码!B:D,3,FALSE)),AF1018*(1-VLOOKUP(X1018,折旧码!B:D,3,FALSE))*((2015-LEFT(AD1018,4))*12+12-MID(AD1018,5,2)+1)/(Z1018*12+AB1018))</f>
        <v>#VALUE!</v>
      </c>
      <c r="AZ1018" s="60" t="e">
        <f t="shared" si="156"/>
        <v>#VALUE!</v>
      </c>
      <c r="BA1018" s="5" t="e">
        <f>IF(((2015-LEFT(AD1018,4))*12+12-MID(AD1018,5,2)+1)/(Z1018*12+AB1018)&gt;1,0, AF1018*(1-VLOOKUP(X1018,折旧码!B:D,3,FALSE))*(12/(Z1018*12+AB1018)))</f>
        <v>#VALUE!</v>
      </c>
      <c r="BB1018" s="2" t="e">
        <f t="shared" si="157"/>
        <v>#VALUE!</v>
      </c>
      <c r="BC1018" s="2">
        <f t="shared" si="158"/>
        <v>0</v>
      </c>
      <c r="BD1018" s="2" t="e">
        <f t="shared" si="159"/>
        <v>#VALUE!</v>
      </c>
      <c r="BE1018" s="4" t="e">
        <f t="shared" si="160"/>
        <v>#VALUE!</v>
      </c>
      <c r="BF1018" s="56" t="e">
        <f t="shared" si="161"/>
        <v>#VALUE!</v>
      </c>
      <c r="BG1018" s="56" t="e">
        <f>IF(BE1018="否",0,AF1018*(1-VLOOKUP(X1018,折旧码!B:D,3,FALSE))/BC1018)</f>
        <v>#VALUE!</v>
      </c>
      <c r="BH1018" s="56" t="e">
        <f t="shared" si="162"/>
        <v>#VALUE!</v>
      </c>
      <c r="BI1018" s="4" t="e">
        <f>IF(OR(BE1018="否",BC1018&lt;=BD1018),ROUND(AF1018-ABS(AG1018)-ABS(AI1018)-AF1018*VLOOKUP(X1018,折旧码!B:D,3,FALSE),2)=0,ROUND(AF1018-ABS(AG1018)-ABS(AI1018)-AF1018*VLOOKUP(X1018,折旧码!B:D,3,FALSE),2)&lt;&gt;0)</f>
        <v>#VALUE!</v>
      </c>
      <c r="BJ1018" s="4" t="e">
        <f>ROUND(AF1018-ABS(AG1018)-ABS(AI1018)-AF1018*VLOOKUP(X1018,折旧码!B:D,3,FALSE),2)</f>
        <v>#N/A</v>
      </c>
    </row>
    <row r="1019" spans="50:62" x14ac:dyDescent="0.35">
      <c r="AX1019" s="5" t="b">
        <f t="shared" si="155"/>
        <v>0</v>
      </c>
      <c r="AY1019" s="59" t="e">
        <f>IF(((2015-LEFT(AD1019,4))*12+12-MID(AD1019,5,2)+1)/(Z1019*12+AB1019)&gt;1,AF1019*(1-VLOOKUP(X1019,折旧码!B:D,3,FALSE)),AF1019*(1-VLOOKUP(X1019,折旧码!B:D,3,FALSE))*((2015-LEFT(AD1019,4))*12+12-MID(AD1019,5,2)+1)/(Z1019*12+AB1019))</f>
        <v>#VALUE!</v>
      </c>
      <c r="AZ1019" s="60" t="e">
        <f t="shared" si="156"/>
        <v>#VALUE!</v>
      </c>
      <c r="BA1019" s="5" t="e">
        <f>IF(((2015-LEFT(AD1019,4))*12+12-MID(AD1019,5,2)+1)/(Z1019*12+AB1019)&gt;1,0, AF1019*(1-VLOOKUP(X1019,折旧码!B:D,3,FALSE))*(12/(Z1019*12+AB1019)))</f>
        <v>#VALUE!</v>
      </c>
      <c r="BB1019" s="2" t="e">
        <f t="shared" si="157"/>
        <v>#VALUE!</v>
      </c>
      <c r="BC1019" s="2">
        <f t="shared" si="158"/>
        <v>0</v>
      </c>
      <c r="BD1019" s="2" t="e">
        <f t="shared" si="159"/>
        <v>#VALUE!</v>
      </c>
      <c r="BE1019" s="4" t="e">
        <f t="shared" si="160"/>
        <v>#VALUE!</v>
      </c>
      <c r="BF1019" s="56" t="e">
        <f t="shared" si="161"/>
        <v>#VALUE!</v>
      </c>
      <c r="BG1019" s="56" t="e">
        <f>IF(BE1019="否",0,AF1019*(1-VLOOKUP(X1019,折旧码!B:D,3,FALSE))/BC1019)</f>
        <v>#VALUE!</v>
      </c>
      <c r="BH1019" s="56" t="e">
        <f t="shared" si="162"/>
        <v>#VALUE!</v>
      </c>
      <c r="BI1019" s="4" t="e">
        <f>IF(OR(BE1019="否",BC1019&lt;=BD1019),ROUND(AF1019-ABS(AG1019)-ABS(AI1019)-AF1019*VLOOKUP(X1019,折旧码!B:D,3,FALSE),2)=0,ROUND(AF1019-ABS(AG1019)-ABS(AI1019)-AF1019*VLOOKUP(X1019,折旧码!B:D,3,FALSE),2)&lt;&gt;0)</f>
        <v>#VALUE!</v>
      </c>
      <c r="BJ1019" s="4" t="e">
        <f>ROUND(AF1019-ABS(AG1019)-ABS(AI1019)-AF1019*VLOOKUP(X1019,折旧码!B:D,3,FALSE),2)</f>
        <v>#N/A</v>
      </c>
    </row>
    <row r="1020" spans="50:62" x14ac:dyDescent="0.35">
      <c r="AX1020" s="5" t="b">
        <f t="shared" si="155"/>
        <v>0</v>
      </c>
      <c r="AY1020" s="59" t="e">
        <f>IF(((2015-LEFT(AD1020,4))*12+12-MID(AD1020,5,2)+1)/(Z1020*12+AB1020)&gt;1,AF1020*(1-VLOOKUP(X1020,折旧码!B:D,3,FALSE)),AF1020*(1-VLOOKUP(X1020,折旧码!B:D,3,FALSE))*((2015-LEFT(AD1020,4))*12+12-MID(AD1020,5,2)+1)/(Z1020*12+AB1020))</f>
        <v>#VALUE!</v>
      </c>
      <c r="AZ1020" s="60" t="e">
        <f t="shared" si="156"/>
        <v>#VALUE!</v>
      </c>
      <c r="BA1020" s="5" t="e">
        <f>IF(((2015-LEFT(AD1020,4))*12+12-MID(AD1020,5,2)+1)/(Z1020*12+AB1020)&gt;1,0, AF1020*(1-VLOOKUP(X1020,折旧码!B:D,3,FALSE))*(12/(Z1020*12+AB1020)))</f>
        <v>#VALUE!</v>
      </c>
      <c r="BB1020" s="2" t="e">
        <f t="shared" si="157"/>
        <v>#VALUE!</v>
      </c>
      <c r="BC1020" s="2">
        <f t="shared" si="158"/>
        <v>0</v>
      </c>
      <c r="BD1020" s="2" t="e">
        <f t="shared" si="159"/>
        <v>#VALUE!</v>
      </c>
      <c r="BE1020" s="4" t="e">
        <f t="shared" si="160"/>
        <v>#VALUE!</v>
      </c>
      <c r="BF1020" s="56" t="e">
        <f t="shared" si="161"/>
        <v>#VALUE!</v>
      </c>
      <c r="BG1020" s="56" t="e">
        <f>IF(BE1020="否",0,AF1020*(1-VLOOKUP(X1020,折旧码!B:D,3,FALSE))/BC1020)</f>
        <v>#VALUE!</v>
      </c>
      <c r="BH1020" s="56" t="e">
        <f t="shared" si="162"/>
        <v>#VALUE!</v>
      </c>
      <c r="BI1020" s="4" t="e">
        <f>IF(OR(BE1020="否",BC1020&lt;=BD1020),ROUND(AF1020-ABS(AG1020)-ABS(AI1020)-AF1020*VLOOKUP(X1020,折旧码!B:D,3,FALSE),2)=0,ROUND(AF1020-ABS(AG1020)-ABS(AI1020)-AF1020*VLOOKUP(X1020,折旧码!B:D,3,FALSE),2)&lt;&gt;0)</f>
        <v>#VALUE!</v>
      </c>
      <c r="BJ1020" s="4" t="e">
        <f>ROUND(AF1020-ABS(AG1020)-ABS(AI1020)-AF1020*VLOOKUP(X1020,折旧码!B:D,3,FALSE),2)</f>
        <v>#N/A</v>
      </c>
    </row>
    <row r="1021" spans="50:62" x14ac:dyDescent="0.35">
      <c r="AX1021" s="5" t="b">
        <f t="shared" si="155"/>
        <v>0</v>
      </c>
      <c r="AY1021" s="59" t="e">
        <f>IF(((2015-LEFT(AD1021,4))*12+12-MID(AD1021,5,2)+1)/(Z1021*12+AB1021)&gt;1,AF1021*(1-VLOOKUP(X1021,折旧码!B:D,3,FALSE)),AF1021*(1-VLOOKUP(X1021,折旧码!B:D,3,FALSE))*((2015-LEFT(AD1021,4))*12+12-MID(AD1021,5,2)+1)/(Z1021*12+AB1021))</f>
        <v>#VALUE!</v>
      </c>
      <c r="AZ1021" s="60" t="e">
        <f t="shared" si="156"/>
        <v>#VALUE!</v>
      </c>
      <c r="BA1021" s="5" t="e">
        <f>IF(((2015-LEFT(AD1021,4))*12+12-MID(AD1021,5,2)+1)/(Z1021*12+AB1021)&gt;1,0, AF1021*(1-VLOOKUP(X1021,折旧码!B:D,3,FALSE))*(12/(Z1021*12+AB1021)))</f>
        <v>#VALUE!</v>
      </c>
      <c r="BB1021" s="2" t="e">
        <f t="shared" si="157"/>
        <v>#VALUE!</v>
      </c>
      <c r="BC1021" s="2">
        <f t="shared" si="158"/>
        <v>0</v>
      </c>
      <c r="BD1021" s="2" t="e">
        <f t="shared" si="159"/>
        <v>#VALUE!</v>
      </c>
      <c r="BE1021" s="4" t="e">
        <f t="shared" si="160"/>
        <v>#VALUE!</v>
      </c>
      <c r="BF1021" s="56" t="e">
        <f t="shared" si="161"/>
        <v>#VALUE!</v>
      </c>
      <c r="BG1021" s="56" t="e">
        <f>IF(BE1021="否",0,AF1021*(1-VLOOKUP(X1021,折旧码!B:D,3,FALSE))/BC1021)</f>
        <v>#VALUE!</v>
      </c>
      <c r="BH1021" s="56" t="e">
        <f t="shared" si="162"/>
        <v>#VALUE!</v>
      </c>
      <c r="BI1021" s="4" t="e">
        <f>IF(OR(BE1021="否",BC1021&lt;=BD1021),ROUND(AF1021-ABS(AG1021)-ABS(AI1021)-AF1021*VLOOKUP(X1021,折旧码!B:D,3,FALSE),2)=0,ROUND(AF1021-ABS(AG1021)-ABS(AI1021)-AF1021*VLOOKUP(X1021,折旧码!B:D,3,FALSE),2)&lt;&gt;0)</f>
        <v>#VALUE!</v>
      </c>
      <c r="BJ1021" s="4" t="e">
        <f>ROUND(AF1021-ABS(AG1021)-ABS(AI1021)-AF1021*VLOOKUP(X1021,折旧码!B:D,3,FALSE),2)</f>
        <v>#N/A</v>
      </c>
    </row>
    <row r="1022" spans="50:62" x14ac:dyDescent="0.35">
      <c r="AX1022" s="5" t="b">
        <f t="shared" si="155"/>
        <v>0</v>
      </c>
      <c r="AY1022" s="59" t="e">
        <f>IF(((2015-LEFT(AD1022,4))*12+12-MID(AD1022,5,2)+1)/(Z1022*12+AB1022)&gt;1,AF1022*(1-VLOOKUP(X1022,折旧码!B:D,3,FALSE)),AF1022*(1-VLOOKUP(X1022,折旧码!B:D,3,FALSE))*((2015-LEFT(AD1022,4))*12+12-MID(AD1022,5,2)+1)/(Z1022*12+AB1022))</f>
        <v>#VALUE!</v>
      </c>
      <c r="AZ1022" s="60" t="e">
        <f t="shared" si="156"/>
        <v>#VALUE!</v>
      </c>
      <c r="BA1022" s="5" t="e">
        <f>IF(((2015-LEFT(AD1022,4))*12+12-MID(AD1022,5,2)+1)/(Z1022*12+AB1022)&gt;1,0, AF1022*(1-VLOOKUP(X1022,折旧码!B:D,3,FALSE))*(12/(Z1022*12+AB1022)))</f>
        <v>#VALUE!</v>
      </c>
      <c r="BB1022" s="2" t="e">
        <f t="shared" si="157"/>
        <v>#VALUE!</v>
      </c>
      <c r="BC1022" s="2">
        <f t="shared" si="158"/>
        <v>0</v>
      </c>
      <c r="BD1022" s="2" t="e">
        <f t="shared" si="159"/>
        <v>#VALUE!</v>
      </c>
      <c r="BE1022" s="4" t="e">
        <f t="shared" si="160"/>
        <v>#VALUE!</v>
      </c>
      <c r="BF1022" s="56" t="e">
        <f t="shared" si="161"/>
        <v>#VALUE!</v>
      </c>
      <c r="BG1022" s="56" t="e">
        <f>IF(BE1022="否",0,AF1022*(1-VLOOKUP(X1022,折旧码!B:D,3,FALSE))/BC1022)</f>
        <v>#VALUE!</v>
      </c>
      <c r="BH1022" s="56" t="e">
        <f t="shared" si="162"/>
        <v>#VALUE!</v>
      </c>
      <c r="BI1022" s="4" t="e">
        <f>IF(OR(BE1022="否",BC1022&lt;=BD1022),ROUND(AF1022-ABS(AG1022)-ABS(AI1022)-AF1022*VLOOKUP(X1022,折旧码!B:D,3,FALSE),2)=0,ROUND(AF1022-ABS(AG1022)-ABS(AI1022)-AF1022*VLOOKUP(X1022,折旧码!B:D,3,FALSE),2)&lt;&gt;0)</f>
        <v>#VALUE!</v>
      </c>
      <c r="BJ1022" s="4" t="e">
        <f>ROUND(AF1022-ABS(AG1022)-ABS(AI1022)-AF1022*VLOOKUP(X1022,折旧码!B:D,3,FALSE),2)</f>
        <v>#N/A</v>
      </c>
    </row>
    <row r="1023" spans="50:62" x14ac:dyDescent="0.35">
      <c r="AX1023" s="5" t="b">
        <f t="shared" si="155"/>
        <v>0</v>
      </c>
      <c r="AY1023" s="59" t="e">
        <f>IF(((2015-LEFT(AD1023,4))*12+12-MID(AD1023,5,2)+1)/(Z1023*12+AB1023)&gt;1,AF1023*(1-VLOOKUP(X1023,折旧码!B:D,3,FALSE)),AF1023*(1-VLOOKUP(X1023,折旧码!B:D,3,FALSE))*((2015-LEFT(AD1023,4))*12+12-MID(AD1023,5,2)+1)/(Z1023*12+AB1023))</f>
        <v>#VALUE!</v>
      </c>
      <c r="AZ1023" s="60" t="e">
        <f t="shared" si="156"/>
        <v>#VALUE!</v>
      </c>
      <c r="BA1023" s="5" t="e">
        <f>IF(((2015-LEFT(AD1023,4))*12+12-MID(AD1023,5,2)+1)/(Z1023*12+AB1023)&gt;1,0, AF1023*(1-VLOOKUP(X1023,折旧码!B:D,3,FALSE))*(12/(Z1023*12+AB1023)))</f>
        <v>#VALUE!</v>
      </c>
      <c r="BB1023" s="2" t="e">
        <f t="shared" si="157"/>
        <v>#VALUE!</v>
      </c>
      <c r="BC1023" s="2">
        <f t="shared" si="158"/>
        <v>0</v>
      </c>
      <c r="BD1023" s="2" t="e">
        <f t="shared" si="159"/>
        <v>#VALUE!</v>
      </c>
      <c r="BE1023" s="4" t="e">
        <f t="shared" si="160"/>
        <v>#VALUE!</v>
      </c>
      <c r="BF1023" s="56" t="e">
        <f t="shared" si="161"/>
        <v>#VALUE!</v>
      </c>
      <c r="BG1023" s="56" t="e">
        <f>IF(BE1023="否",0,AF1023*(1-VLOOKUP(X1023,折旧码!B:D,3,FALSE))/BC1023)</f>
        <v>#VALUE!</v>
      </c>
      <c r="BH1023" s="56" t="e">
        <f t="shared" si="162"/>
        <v>#VALUE!</v>
      </c>
      <c r="BI1023" s="4" t="e">
        <f>IF(OR(BE1023="否",BC1023&lt;=BD1023),ROUND(AF1023-ABS(AG1023)-ABS(AI1023)-AF1023*VLOOKUP(X1023,折旧码!B:D,3,FALSE),2)=0,ROUND(AF1023-ABS(AG1023)-ABS(AI1023)-AF1023*VLOOKUP(X1023,折旧码!B:D,3,FALSE),2)&lt;&gt;0)</f>
        <v>#VALUE!</v>
      </c>
      <c r="BJ1023" s="4" t="e">
        <f>ROUND(AF1023-ABS(AG1023)-ABS(AI1023)-AF1023*VLOOKUP(X1023,折旧码!B:D,3,FALSE),2)</f>
        <v>#N/A</v>
      </c>
    </row>
    <row r="1024" spans="50:62" x14ac:dyDescent="0.35">
      <c r="AX1024" s="5" t="b">
        <f t="shared" si="155"/>
        <v>0</v>
      </c>
      <c r="AY1024" s="59" t="e">
        <f>IF(((2015-LEFT(AD1024,4))*12+12-MID(AD1024,5,2)+1)/(Z1024*12+AB1024)&gt;1,AF1024*(1-VLOOKUP(X1024,折旧码!B:D,3,FALSE)),AF1024*(1-VLOOKUP(X1024,折旧码!B:D,3,FALSE))*((2015-LEFT(AD1024,4))*12+12-MID(AD1024,5,2)+1)/(Z1024*12+AB1024))</f>
        <v>#VALUE!</v>
      </c>
      <c r="AZ1024" s="60" t="e">
        <f t="shared" si="156"/>
        <v>#VALUE!</v>
      </c>
      <c r="BA1024" s="5" t="e">
        <f>IF(((2015-LEFT(AD1024,4))*12+12-MID(AD1024,5,2)+1)/(Z1024*12+AB1024)&gt;1,0, AF1024*(1-VLOOKUP(X1024,折旧码!B:D,3,FALSE))*(12/(Z1024*12+AB1024)))</f>
        <v>#VALUE!</v>
      </c>
      <c r="BB1024" s="2" t="e">
        <f t="shared" si="157"/>
        <v>#VALUE!</v>
      </c>
      <c r="BC1024" s="2">
        <f t="shared" si="158"/>
        <v>0</v>
      </c>
      <c r="BD1024" s="2" t="e">
        <f t="shared" si="159"/>
        <v>#VALUE!</v>
      </c>
      <c r="BE1024" s="4" t="e">
        <f t="shared" si="160"/>
        <v>#VALUE!</v>
      </c>
      <c r="BF1024" s="56" t="e">
        <f t="shared" si="161"/>
        <v>#VALUE!</v>
      </c>
      <c r="BG1024" s="56" t="e">
        <f>IF(BE1024="否",0,AF1024*(1-VLOOKUP(X1024,折旧码!B:D,3,FALSE))/BC1024)</f>
        <v>#VALUE!</v>
      </c>
      <c r="BH1024" s="56" t="e">
        <f t="shared" si="162"/>
        <v>#VALUE!</v>
      </c>
      <c r="BI1024" s="4" t="e">
        <f>IF(OR(BE1024="否",BC1024&lt;=BD1024),ROUND(AF1024-ABS(AG1024)-ABS(AI1024)-AF1024*VLOOKUP(X1024,折旧码!B:D,3,FALSE),2)=0,ROUND(AF1024-ABS(AG1024)-ABS(AI1024)-AF1024*VLOOKUP(X1024,折旧码!B:D,3,FALSE),2)&lt;&gt;0)</f>
        <v>#VALUE!</v>
      </c>
      <c r="BJ1024" s="4" t="e">
        <f>ROUND(AF1024-ABS(AG1024)-ABS(AI1024)-AF1024*VLOOKUP(X1024,折旧码!B:D,3,FALSE),2)</f>
        <v>#N/A</v>
      </c>
    </row>
    <row r="1025" spans="40:62" x14ac:dyDescent="0.35">
      <c r="AX1025" s="5" t="b">
        <f t="shared" si="155"/>
        <v>0</v>
      </c>
      <c r="AY1025" s="59" t="e">
        <f>IF(((2015-LEFT(AD1025,4))*12+12-MID(AD1025,5,2)+1)/(Z1025*12+AB1025)&gt;1,AF1025*(1-VLOOKUP(X1025,折旧码!B:D,3,FALSE)),AF1025*(1-VLOOKUP(X1025,折旧码!B:D,3,FALSE))*((2015-LEFT(AD1025,4))*12+12-MID(AD1025,5,2)+1)/(Z1025*12+AB1025))</f>
        <v>#VALUE!</v>
      </c>
      <c r="AZ1025" s="60" t="e">
        <f t="shared" si="156"/>
        <v>#VALUE!</v>
      </c>
      <c r="BA1025" s="5" t="e">
        <f>IF(((2015-LEFT(AD1025,4))*12+12-MID(AD1025,5,2)+1)/(Z1025*12+AB1025)&gt;1,0, AF1025*(1-VLOOKUP(X1025,折旧码!B:D,3,FALSE))*(12/(Z1025*12+AB1025)))</f>
        <v>#VALUE!</v>
      </c>
      <c r="BB1025" s="2" t="e">
        <f t="shared" si="157"/>
        <v>#VALUE!</v>
      </c>
      <c r="BC1025" s="2">
        <f t="shared" si="158"/>
        <v>0</v>
      </c>
      <c r="BD1025" s="2" t="e">
        <f t="shared" si="159"/>
        <v>#VALUE!</v>
      </c>
      <c r="BE1025" s="4" t="e">
        <f t="shared" si="160"/>
        <v>#VALUE!</v>
      </c>
      <c r="BF1025" s="56" t="e">
        <f t="shared" si="161"/>
        <v>#VALUE!</v>
      </c>
      <c r="BG1025" s="56" t="e">
        <f>IF(BE1025="否",0,AF1025*(1-VLOOKUP(X1025,折旧码!B:D,3,FALSE))/BC1025)</f>
        <v>#VALUE!</v>
      </c>
      <c r="BH1025" s="56" t="e">
        <f t="shared" si="162"/>
        <v>#VALUE!</v>
      </c>
      <c r="BI1025" s="4" t="e">
        <f>IF(OR(BE1025="否",BC1025&lt;=BD1025),ROUND(AF1025-ABS(AG1025)-ABS(AI1025)-AF1025*VLOOKUP(X1025,折旧码!B:D,3,FALSE),2)=0,ROUND(AF1025-ABS(AG1025)-ABS(AI1025)-AF1025*VLOOKUP(X1025,折旧码!B:D,3,FALSE),2)&lt;&gt;0)</f>
        <v>#VALUE!</v>
      </c>
      <c r="BJ1025" s="4" t="e">
        <f>ROUND(AF1025-ABS(AG1025)-ABS(AI1025)-AF1025*VLOOKUP(X1025,折旧码!B:D,3,FALSE),2)</f>
        <v>#N/A</v>
      </c>
    </row>
    <row r="1026" spans="40:62" x14ac:dyDescent="0.35">
      <c r="AX1026" s="5" t="b">
        <f t="shared" si="155"/>
        <v>0</v>
      </c>
      <c r="AY1026" s="59" t="e">
        <f>IF(((2015-LEFT(AD1026,4))*12+12-MID(AD1026,5,2)+1)/(Z1026*12+AB1026)&gt;1,AF1026*(1-VLOOKUP(X1026,折旧码!B:D,3,FALSE)),AF1026*(1-VLOOKUP(X1026,折旧码!B:D,3,FALSE))*((2015-LEFT(AD1026,4))*12+12-MID(AD1026,5,2)+1)/(Z1026*12+AB1026))</f>
        <v>#VALUE!</v>
      </c>
      <c r="AZ1026" s="60" t="e">
        <f t="shared" si="156"/>
        <v>#VALUE!</v>
      </c>
      <c r="BA1026" s="5" t="e">
        <f>IF(((2015-LEFT(AD1026,4))*12+12-MID(AD1026,5,2)+1)/(Z1026*12+AB1026)&gt;1,0, AF1026*(1-VLOOKUP(X1026,折旧码!B:D,3,FALSE))*(12/(Z1026*12+AB1026)))</f>
        <v>#VALUE!</v>
      </c>
      <c r="BB1026" s="2" t="e">
        <f t="shared" si="157"/>
        <v>#VALUE!</v>
      </c>
      <c r="BC1026" s="2">
        <f t="shared" si="158"/>
        <v>0</v>
      </c>
      <c r="BD1026" s="2" t="e">
        <f t="shared" si="159"/>
        <v>#VALUE!</v>
      </c>
      <c r="BE1026" s="4" t="e">
        <f t="shared" si="160"/>
        <v>#VALUE!</v>
      </c>
      <c r="BF1026" s="56" t="e">
        <f t="shared" si="161"/>
        <v>#VALUE!</v>
      </c>
      <c r="BG1026" s="56" t="e">
        <f>IF(BE1026="否",0,AF1026*(1-VLOOKUP(X1026,折旧码!B:D,3,FALSE))/BC1026)</f>
        <v>#VALUE!</v>
      </c>
      <c r="BH1026" s="56" t="e">
        <f t="shared" si="162"/>
        <v>#VALUE!</v>
      </c>
      <c r="BI1026" s="4" t="e">
        <f>IF(OR(BE1026="否",BC1026&lt;=BD1026),ROUND(AF1026-ABS(AG1026)-ABS(AI1026)-AF1026*VLOOKUP(X1026,折旧码!B:D,3,FALSE),2)=0,ROUND(AF1026-ABS(AG1026)-ABS(AI1026)-AF1026*VLOOKUP(X1026,折旧码!B:D,3,FALSE),2)&lt;&gt;0)</f>
        <v>#VALUE!</v>
      </c>
      <c r="BJ1026" s="4" t="e">
        <f>ROUND(AF1026-ABS(AG1026)-ABS(AI1026)-AF1026*VLOOKUP(X1026,折旧码!B:D,3,FALSE),2)</f>
        <v>#N/A</v>
      </c>
    </row>
    <row r="1027" spans="40:62" x14ac:dyDescent="0.35">
      <c r="AX1027" s="5" t="b">
        <f t="shared" si="155"/>
        <v>0</v>
      </c>
      <c r="AY1027" s="59" t="e">
        <f>IF(((2015-LEFT(AD1027,4))*12+12-MID(AD1027,5,2)+1)/(Z1027*12+AB1027)&gt;1,AF1027*(1-VLOOKUP(X1027,折旧码!B:D,3,FALSE)),AF1027*(1-VLOOKUP(X1027,折旧码!B:D,3,FALSE))*((2015-LEFT(AD1027,4))*12+12-MID(AD1027,5,2)+1)/(Z1027*12+AB1027))</f>
        <v>#VALUE!</v>
      </c>
      <c r="AZ1027" s="60" t="e">
        <f t="shared" si="156"/>
        <v>#VALUE!</v>
      </c>
      <c r="BA1027" s="5" t="e">
        <f>IF(((2015-LEFT(AD1027,4))*12+12-MID(AD1027,5,2)+1)/(Z1027*12+AB1027)&gt;1,0, AF1027*(1-VLOOKUP(X1027,折旧码!B:D,3,FALSE))*(12/(Z1027*12+AB1027)))</f>
        <v>#VALUE!</v>
      </c>
      <c r="BB1027" s="2" t="e">
        <f t="shared" si="157"/>
        <v>#VALUE!</v>
      </c>
      <c r="BC1027" s="2">
        <f t="shared" si="158"/>
        <v>0</v>
      </c>
      <c r="BD1027" s="2" t="e">
        <f t="shared" si="159"/>
        <v>#VALUE!</v>
      </c>
      <c r="BE1027" s="4" t="e">
        <f t="shared" si="160"/>
        <v>#VALUE!</v>
      </c>
      <c r="BF1027" s="56" t="e">
        <f t="shared" si="161"/>
        <v>#VALUE!</v>
      </c>
      <c r="BG1027" s="56" t="e">
        <f>IF(BE1027="否",0,AF1027*(1-VLOOKUP(X1027,折旧码!B:D,3,FALSE))/BC1027)</f>
        <v>#VALUE!</v>
      </c>
      <c r="BH1027" s="56" t="e">
        <f t="shared" si="162"/>
        <v>#VALUE!</v>
      </c>
      <c r="BI1027" s="4" t="e">
        <f>IF(OR(BE1027="否",BC1027&lt;=BD1027),ROUND(AF1027-ABS(AG1027)-ABS(AI1027)-AF1027*VLOOKUP(X1027,折旧码!B:D,3,FALSE),2)=0,ROUND(AF1027-ABS(AG1027)-ABS(AI1027)-AF1027*VLOOKUP(X1027,折旧码!B:D,3,FALSE),2)&lt;&gt;0)</f>
        <v>#VALUE!</v>
      </c>
      <c r="BJ1027" s="4" t="e">
        <f>ROUND(AF1027-ABS(AG1027)-ABS(AI1027)-AF1027*VLOOKUP(X1027,折旧码!B:D,3,FALSE),2)</f>
        <v>#N/A</v>
      </c>
    </row>
    <row r="1028" spans="40:62" x14ac:dyDescent="0.35">
      <c r="AX1028" s="5" t="b">
        <f t="shared" ref="AX1028:AX1091" si="163">AND(AND(LEN(I1028)=8,IFERROR(FIND("/",I1028),0)=0),AND(LEN(J1028)=8,IFERROR(FIND("/",J1028),0)=0),AND(LEN(K1028)=8,IFERROR(FIND("/",K1028),0)=0),AND(LEN(AD1028)=8,IFERROR(FIND("/",AD1028),0)=0),AND(LEN(AE1028)=8,IFERROR(FIND("/",AE1028),0)=0))</f>
        <v>0</v>
      </c>
      <c r="AY1028" s="59" t="e">
        <f>IF(((2015-LEFT(AD1028,4))*12+12-MID(AD1028,5,2)+1)/(Z1028*12+AB1028)&gt;1,AF1028*(1-VLOOKUP(X1028,折旧码!B:D,3,FALSE)),AF1028*(1-VLOOKUP(X1028,折旧码!B:D,3,FALSE))*((2015-LEFT(AD1028,4))*12+12-MID(AD1028,5,2)+1)/(Z1028*12+AB1028))</f>
        <v>#VALUE!</v>
      </c>
      <c r="AZ1028" s="60" t="e">
        <f t="shared" ref="AZ1028:AZ1091" si="164">AY1028+AK1028</f>
        <v>#VALUE!</v>
      </c>
      <c r="BA1028" s="5" t="e">
        <f>IF(((2015-LEFT(AD1028,4))*12+12-MID(AD1028,5,2)+1)/(Z1028*12+AB1028)&gt;1,0, AF1028*(1-VLOOKUP(X1028,折旧码!B:D,3,FALSE))*(12/(Z1028*12+AB1028)))</f>
        <v>#VALUE!</v>
      </c>
      <c r="BB1028" s="2" t="e">
        <f t="shared" ref="BB1028:BB1091" si="165">BA1028+AM1028</f>
        <v>#VALUE!</v>
      </c>
      <c r="BC1028" s="2">
        <f t="shared" ref="BC1028:BC1091" si="166">Z1028*12+AB1028</f>
        <v>0</v>
      </c>
      <c r="BD1028" s="2" t="e">
        <f t="shared" ref="BD1028:BD1091" si="167">(2015-LEFT(AD1028,4))*12+(12-MID(AD1028,5,2))+1+11</f>
        <v>#VALUE!</v>
      </c>
      <c r="BE1028" s="4" t="e">
        <f t="shared" ref="BE1028:BE1091" si="168">IF(BD1028-BC1028&gt;12,"否","是")</f>
        <v>#VALUE!</v>
      </c>
      <c r="BF1028" s="56" t="e">
        <f t="shared" ref="BF1028:BF1091" si="169">ABS(IF(BE1028="否",0,IF(BC1028&gt;=BD1028,AI1028/11,AI1028/(BC1028-BD1028+11))))</f>
        <v>#VALUE!</v>
      </c>
      <c r="BG1028" s="56" t="e">
        <f>IF(BE1028="否",0,AF1028*(1-VLOOKUP(X1028,折旧码!B:D,3,FALSE))/BC1028)</f>
        <v>#VALUE!</v>
      </c>
      <c r="BH1028" s="56" t="e">
        <f t="shared" ref="BH1028:BH1091" si="170">BG1028-BF1028</f>
        <v>#VALUE!</v>
      </c>
      <c r="BI1028" s="4" t="e">
        <f>IF(OR(BE1028="否",BC1028&lt;=BD1028),ROUND(AF1028-ABS(AG1028)-ABS(AI1028)-AF1028*VLOOKUP(X1028,折旧码!B:D,3,FALSE),2)=0,ROUND(AF1028-ABS(AG1028)-ABS(AI1028)-AF1028*VLOOKUP(X1028,折旧码!B:D,3,FALSE),2)&lt;&gt;0)</f>
        <v>#VALUE!</v>
      </c>
      <c r="BJ1028" s="4" t="e">
        <f>ROUND(AF1028-ABS(AG1028)-ABS(AI1028)-AF1028*VLOOKUP(X1028,折旧码!B:D,3,FALSE),2)</f>
        <v>#N/A</v>
      </c>
    </row>
    <row r="1029" spans="40:62" x14ac:dyDescent="0.35">
      <c r="AX1029" s="5" t="b">
        <f t="shared" si="163"/>
        <v>0</v>
      </c>
      <c r="AY1029" s="59" t="e">
        <f>IF(((2015-LEFT(AD1029,4))*12+12-MID(AD1029,5,2)+1)/(Z1029*12+AB1029)&gt;1,AF1029*(1-VLOOKUP(X1029,折旧码!B:D,3,FALSE)),AF1029*(1-VLOOKUP(X1029,折旧码!B:D,3,FALSE))*((2015-LEFT(AD1029,4))*12+12-MID(AD1029,5,2)+1)/(Z1029*12+AB1029))</f>
        <v>#VALUE!</v>
      </c>
      <c r="AZ1029" s="60" t="e">
        <f t="shared" si="164"/>
        <v>#VALUE!</v>
      </c>
      <c r="BA1029" s="5" t="e">
        <f>IF(((2015-LEFT(AD1029,4))*12+12-MID(AD1029,5,2)+1)/(Z1029*12+AB1029)&gt;1,0, AF1029*(1-VLOOKUP(X1029,折旧码!B:D,3,FALSE))*(12/(Z1029*12+AB1029)))</f>
        <v>#VALUE!</v>
      </c>
      <c r="BB1029" s="2" t="e">
        <f t="shared" si="165"/>
        <v>#VALUE!</v>
      </c>
      <c r="BC1029" s="2">
        <f t="shared" si="166"/>
        <v>0</v>
      </c>
      <c r="BD1029" s="2" t="e">
        <f t="shared" si="167"/>
        <v>#VALUE!</v>
      </c>
      <c r="BE1029" s="4" t="e">
        <f t="shared" si="168"/>
        <v>#VALUE!</v>
      </c>
      <c r="BF1029" s="56" t="e">
        <f t="shared" si="169"/>
        <v>#VALUE!</v>
      </c>
      <c r="BG1029" s="56" t="e">
        <f>IF(BE1029="否",0,AF1029*(1-VLOOKUP(X1029,折旧码!B:D,3,FALSE))/BC1029)</f>
        <v>#VALUE!</v>
      </c>
      <c r="BH1029" s="56" t="e">
        <f t="shared" si="170"/>
        <v>#VALUE!</v>
      </c>
      <c r="BI1029" s="4" t="e">
        <f>IF(OR(BE1029="否",BC1029&lt;=BD1029),ROUND(AF1029-ABS(AG1029)-ABS(AI1029)-AF1029*VLOOKUP(X1029,折旧码!B:D,3,FALSE),2)=0,ROUND(AF1029-ABS(AG1029)-ABS(AI1029)-AF1029*VLOOKUP(X1029,折旧码!B:D,3,FALSE),2)&lt;&gt;0)</f>
        <v>#VALUE!</v>
      </c>
      <c r="BJ1029" s="4" t="e">
        <f>ROUND(AF1029-ABS(AG1029)-ABS(AI1029)-AF1029*VLOOKUP(X1029,折旧码!B:D,3,FALSE),2)</f>
        <v>#N/A</v>
      </c>
    </row>
    <row r="1030" spans="40:62" x14ac:dyDescent="0.35">
      <c r="AX1030" s="5" t="b">
        <f t="shared" si="163"/>
        <v>0</v>
      </c>
      <c r="AY1030" s="59" t="e">
        <f>IF(((2015-LEFT(AD1030,4))*12+12-MID(AD1030,5,2)+1)/(Z1030*12+AB1030)&gt;1,AF1030*(1-VLOOKUP(X1030,折旧码!B:D,3,FALSE)),AF1030*(1-VLOOKUP(X1030,折旧码!B:D,3,FALSE))*((2015-LEFT(AD1030,4))*12+12-MID(AD1030,5,2)+1)/(Z1030*12+AB1030))</f>
        <v>#VALUE!</v>
      </c>
      <c r="AZ1030" s="60" t="e">
        <f t="shared" si="164"/>
        <v>#VALUE!</v>
      </c>
      <c r="BA1030" s="5" t="e">
        <f>IF(((2015-LEFT(AD1030,4))*12+12-MID(AD1030,5,2)+1)/(Z1030*12+AB1030)&gt;1,0, AF1030*(1-VLOOKUP(X1030,折旧码!B:D,3,FALSE))*(12/(Z1030*12+AB1030)))</f>
        <v>#VALUE!</v>
      </c>
      <c r="BB1030" s="2" t="e">
        <f t="shared" si="165"/>
        <v>#VALUE!</v>
      </c>
      <c r="BC1030" s="2">
        <f t="shared" si="166"/>
        <v>0</v>
      </c>
      <c r="BD1030" s="2" t="e">
        <f t="shared" si="167"/>
        <v>#VALUE!</v>
      </c>
      <c r="BE1030" s="4" t="e">
        <f t="shared" si="168"/>
        <v>#VALUE!</v>
      </c>
      <c r="BF1030" s="56" t="e">
        <f t="shared" si="169"/>
        <v>#VALUE!</v>
      </c>
      <c r="BG1030" s="56" t="e">
        <f>IF(BE1030="否",0,AF1030*(1-VLOOKUP(X1030,折旧码!B:D,3,FALSE))/BC1030)</f>
        <v>#VALUE!</v>
      </c>
      <c r="BH1030" s="56" t="e">
        <f t="shared" si="170"/>
        <v>#VALUE!</v>
      </c>
      <c r="BI1030" s="4" t="e">
        <f>IF(OR(BE1030="否",BC1030&lt;=BD1030),ROUND(AF1030-ABS(AG1030)-ABS(AI1030)-AF1030*VLOOKUP(X1030,折旧码!B:D,3,FALSE),2)=0,ROUND(AF1030-ABS(AG1030)-ABS(AI1030)-AF1030*VLOOKUP(X1030,折旧码!B:D,3,FALSE),2)&lt;&gt;0)</f>
        <v>#VALUE!</v>
      </c>
      <c r="BJ1030" s="4" t="e">
        <f>ROUND(AF1030-ABS(AG1030)-ABS(AI1030)-AF1030*VLOOKUP(X1030,折旧码!B:D,3,FALSE),2)</f>
        <v>#N/A</v>
      </c>
    </row>
    <row r="1031" spans="40:62" x14ac:dyDescent="0.35">
      <c r="AX1031" s="5" t="b">
        <f t="shared" si="163"/>
        <v>0</v>
      </c>
      <c r="AY1031" s="59" t="e">
        <f>IF(((2015-LEFT(AD1031,4))*12+12-MID(AD1031,5,2)+1)/(Z1031*12+AB1031)&gt;1,AF1031*(1-VLOOKUP(X1031,折旧码!B:D,3,FALSE)),AF1031*(1-VLOOKUP(X1031,折旧码!B:D,3,FALSE))*((2015-LEFT(AD1031,4))*12+12-MID(AD1031,5,2)+1)/(Z1031*12+AB1031))</f>
        <v>#VALUE!</v>
      </c>
      <c r="AZ1031" s="60" t="e">
        <f t="shared" si="164"/>
        <v>#VALUE!</v>
      </c>
      <c r="BA1031" s="5" t="e">
        <f>IF(((2015-LEFT(AD1031,4))*12+12-MID(AD1031,5,2)+1)/(Z1031*12+AB1031)&gt;1,0, AF1031*(1-VLOOKUP(X1031,折旧码!B:D,3,FALSE))*(12/(Z1031*12+AB1031)))</f>
        <v>#VALUE!</v>
      </c>
      <c r="BB1031" s="2" t="e">
        <f t="shared" si="165"/>
        <v>#VALUE!</v>
      </c>
      <c r="BC1031" s="2">
        <f t="shared" si="166"/>
        <v>0</v>
      </c>
      <c r="BD1031" s="2" t="e">
        <f t="shared" si="167"/>
        <v>#VALUE!</v>
      </c>
      <c r="BE1031" s="4" t="e">
        <f t="shared" si="168"/>
        <v>#VALUE!</v>
      </c>
      <c r="BF1031" s="56" t="e">
        <f t="shared" si="169"/>
        <v>#VALUE!</v>
      </c>
      <c r="BG1031" s="56" t="e">
        <f>IF(BE1031="否",0,AF1031*(1-VLOOKUP(X1031,折旧码!B:D,3,FALSE))/BC1031)</f>
        <v>#VALUE!</v>
      </c>
      <c r="BH1031" s="56" t="e">
        <f t="shared" si="170"/>
        <v>#VALUE!</v>
      </c>
      <c r="BI1031" s="4" t="e">
        <f>IF(OR(BE1031="否",BC1031&lt;=BD1031),ROUND(AF1031-ABS(AG1031)-ABS(AI1031)-AF1031*VLOOKUP(X1031,折旧码!B:D,3,FALSE),2)=0,ROUND(AF1031-ABS(AG1031)-ABS(AI1031)-AF1031*VLOOKUP(X1031,折旧码!B:D,3,FALSE),2)&lt;&gt;0)</f>
        <v>#VALUE!</v>
      </c>
      <c r="BJ1031" s="4" t="e">
        <f>ROUND(AF1031-ABS(AG1031)-ABS(AI1031)-AF1031*VLOOKUP(X1031,折旧码!B:D,3,FALSE),2)</f>
        <v>#N/A</v>
      </c>
    </row>
    <row r="1032" spans="40:62" x14ac:dyDescent="0.35">
      <c r="AX1032" s="5" t="b">
        <f t="shared" si="163"/>
        <v>0</v>
      </c>
      <c r="AY1032" s="59" t="e">
        <f>IF(((2015-LEFT(AD1032,4))*12+12-MID(AD1032,5,2)+1)/(Z1032*12+AB1032)&gt;1,AF1032*(1-VLOOKUP(X1032,折旧码!B:D,3,FALSE)),AF1032*(1-VLOOKUP(X1032,折旧码!B:D,3,FALSE))*((2015-LEFT(AD1032,4))*12+12-MID(AD1032,5,2)+1)/(Z1032*12+AB1032))</f>
        <v>#VALUE!</v>
      </c>
      <c r="AZ1032" s="60" t="e">
        <f t="shared" si="164"/>
        <v>#VALUE!</v>
      </c>
      <c r="BA1032" s="5" t="e">
        <f>IF(((2015-LEFT(AD1032,4))*12+12-MID(AD1032,5,2)+1)/(Z1032*12+AB1032)&gt;1,0, AF1032*(1-VLOOKUP(X1032,折旧码!B:D,3,FALSE))*(12/(Z1032*12+AB1032)))</f>
        <v>#VALUE!</v>
      </c>
      <c r="BB1032" s="2" t="e">
        <f t="shared" si="165"/>
        <v>#VALUE!</v>
      </c>
      <c r="BC1032" s="2">
        <f t="shared" si="166"/>
        <v>0</v>
      </c>
      <c r="BD1032" s="2" t="e">
        <f t="shared" si="167"/>
        <v>#VALUE!</v>
      </c>
      <c r="BE1032" s="4" t="e">
        <f t="shared" si="168"/>
        <v>#VALUE!</v>
      </c>
      <c r="BF1032" s="56" t="e">
        <f t="shared" si="169"/>
        <v>#VALUE!</v>
      </c>
      <c r="BG1032" s="56" t="e">
        <f>IF(BE1032="否",0,AF1032*(1-VLOOKUP(X1032,折旧码!B:D,3,FALSE))/BC1032)</f>
        <v>#VALUE!</v>
      </c>
      <c r="BH1032" s="56" t="e">
        <f t="shared" si="170"/>
        <v>#VALUE!</v>
      </c>
      <c r="BI1032" s="4" t="e">
        <f>IF(OR(BE1032="否",BC1032&lt;=BD1032),ROUND(AF1032-ABS(AG1032)-ABS(AI1032)-AF1032*VLOOKUP(X1032,折旧码!B:D,3,FALSE),2)=0,ROUND(AF1032-ABS(AG1032)-ABS(AI1032)-AF1032*VLOOKUP(X1032,折旧码!B:D,3,FALSE),2)&lt;&gt;0)</f>
        <v>#VALUE!</v>
      </c>
      <c r="BJ1032" s="4" t="e">
        <f>ROUND(AF1032-ABS(AG1032)-ABS(AI1032)-AF1032*VLOOKUP(X1032,折旧码!B:D,3,FALSE),2)</f>
        <v>#N/A</v>
      </c>
    </row>
    <row r="1033" spans="40:62" x14ac:dyDescent="0.35">
      <c r="AX1033" s="5" t="b">
        <f t="shared" si="163"/>
        <v>0</v>
      </c>
      <c r="AY1033" s="59" t="e">
        <f>IF(((2015-LEFT(AD1033,4))*12+12-MID(AD1033,5,2)+1)/(Z1033*12+AB1033)&gt;1,AF1033*(1-VLOOKUP(X1033,折旧码!B:D,3,FALSE)),AF1033*(1-VLOOKUP(X1033,折旧码!B:D,3,FALSE))*((2015-LEFT(AD1033,4))*12+12-MID(AD1033,5,2)+1)/(Z1033*12+AB1033))</f>
        <v>#VALUE!</v>
      </c>
      <c r="AZ1033" s="60" t="e">
        <f t="shared" si="164"/>
        <v>#VALUE!</v>
      </c>
      <c r="BA1033" s="5" t="e">
        <f>IF(((2015-LEFT(AD1033,4))*12+12-MID(AD1033,5,2)+1)/(Z1033*12+AB1033)&gt;1,0, AF1033*(1-VLOOKUP(X1033,折旧码!B:D,3,FALSE))*(12/(Z1033*12+AB1033)))</f>
        <v>#VALUE!</v>
      </c>
      <c r="BB1033" s="2" t="e">
        <f t="shared" si="165"/>
        <v>#VALUE!</v>
      </c>
      <c r="BC1033" s="2">
        <f t="shared" si="166"/>
        <v>0</v>
      </c>
      <c r="BD1033" s="2" t="e">
        <f t="shared" si="167"/>
        <v>#VALUE!</v>
      </c>
      <c r="BE1033" s="4" t="e">
        <f t="shared" si="168"/>
        <v>#VALUE!</v>
      </c>
      <c r="BF1033" s="56" t="e">
        <f t="shared" si="169"/>
        <v>#VALUE!</v>
      </c>
      <c r="BG1033" s="56" t="e">
        <f>IF(BE1033="否",0,AF1033*(1-VLOOKUP(X1033,折旧码!B:D,3,FALSE))/BC1033)</f>
        <v>#VALUE!</v>
      </c>
      <c r="BH1033" s="56" t="e">
        <f t="shared" si="170"/>
        <v>#VALUE!</v>
      </c>
      <c r="BI1033" s="4" t="e">
        <f>IF(OR(BE1033="否",BC1033&lt;=BD1033),ROUND(AF1033-ABS(AG1033)-ABS(AI1033)-AF1033*VLOOKUP(X1033,折旧码!B:D,3,FALSE),2)=0,ROUND(AF1033-ABS(AG1033)-ABS(AI1033)-AF1033*VLOOKUP(X1033,折旧码!B:D,3,FALSE),2)&lt;&gt;0)</f>
        <v>#VALUE!</v>
      </c>
      <c r="BJ1033" s="4" t="e">
        <f>ROUND(AF1033-ABS(AG1033)-ABS(AI1033)-AF1033*VLOOKUP(X1033,折旧码!B:D,3,FALSE),2)</f>
        <v>#N/A</v>
      </c>
    </row>
    <row r="1034" spans="40:62" x14ac:dyDescent="0.35">
      <c r="AN1034" s="4" t="b">
        <f>COUNTIF(资产分类!B:B,以前年度!A1034)=1</f>
        <v>0</v>
      </c>
      <c r="AO1034" s="4" t="b">
        <f>COUNTIF(单位编码!C:C,H1034)=1</f>
        <v>0</v>
      </c>
      <c r="AR1034" s="4" t="b">
        <f>COUNTIF(成本中心!B:B,以前年度!M1034)=1</f>
        <v>0</v>
      </c>
      <c r="AS1034" s="4" t="b">
        <f>COUNTIF(成本中心!B:B,以前年度!N1034)=1</f>
        <v>0</v>
      </c>
      <c r="AU1034" s="4" t="b">
        <f>COUNTIF(资产增加、减少方式!B:C,以前年度!R1034)=1</f>
        <v>0</v>
      </c>
      <c r="AX1034" s="5" t="b">
        <f t="shared" si="163"/>
        <v>0</v>
      </c>
      <c r="AY1034" s="59" t="e">
        <f>IF(((2015-LEFT(AD1034,4))*12+12-MID(AD1034,5,2)+1)/(Z1034*12+AB1034)&gt;1,AF1034*(1-VLOOKUP(X1034,折旧码!B:D,3,FALSE)),AF1034*(1-VLOOKUP(X1034,折旧码!B:D,3,FALSE))*((2015-LEFT(AD1034,4))*12+12-MID(AD1034,5,2)+1)/(Z1034*12+AB1034))</f>
        <v>#VALUE!</v>
      </c>
      <c r="AZ1034" s="60" t="e">
        <f t="shared" si="164"/>
        <v>#VALUE!</v>
      </c>
      <c r="BA1034" s="5" t="e">
        <f>IF(((2015-LEFT(AD1034,4))*12+12-MID(AD1034,5,2)+1)/(Z1034*12+AB1034)&gt;1,0, AF1034*(1-VLOOKUP(X1034,折旧码!B:D,3,FALSE))*(12/(Z1034*12+AB1034)))</f>
        <v>#VALUE!</v>
      </c>
      <c r="BB1034" s="2" t="e">
        <f t="shared" si="165"/>
        <v>#VALUE!</v>
      </c>
      <c r="BC1034" s="2">
        <f t="shared" si="166"/>
        <v>0</v>
      </c>
      <c r="BD1034" s="2" t="e">
        <f t="shared" si="167"/>
        <v>#VALUE!</v>
      </c>
      <c r="BE1034" s="4" t="e">
        <f t="shared" si="168"/>
        <v>#VALUE!</v>
      </c>
      <c r="BF1034" s="56" t="e">
        <f t="shared" si="169"/>
        <v>#VALUE!</v>
      </c>
      <c r="BG1034" s="56" t="e">
        <f>IF(BE1034="否",0,AF1034*(1-VLOOKUP(X1034,折旧码!B:D,3,FALSE))/BC1034)</f>
        <v>#VALUE!</v>
      </c>
      <c r="BH1034" s="56" t="e">
        <f t="shared" si="170"/>
        <v>#VALUE!</v>
      </c>
      <c r="BI1034" s="4" t="e">
        <f>IF(OR(BE1034="否",BC1034&lt;=BD1034),ROUND(AF1034-ABS(AG1034)-ABS(AI1034)-AF1034*VLOOKUP(X1034,折旧码!B:D,3,FALSE),2)=0,ROUND(AF1034-ABS(AG1034)-ABS(AI1034)-AF1034*VLOOKUP(X1034,折旧码!B:D,3,FALSE),2)&lt;&gt;0)</f>
        <v>#VALUE!</v>
      </c>
      <c r="BJ1034" s="4" t="e">
        <f>ROUND(AF1034-ABS(AG1034)-ABS(AI1034)-AF1034*VLOOKUP(X1034,折旧码!B:D,3,FALSE),2)</f>
        <v>#N/A</v>
      </c>
    </row>
    <row r="1035" spans="40:62" x14ac:dyDescent="0.35">
      <c r="AX1035" s="5" t="b">
        <f t="shared" si="163"/>
        <v>0</v>
      </c>
      <c r="AY1035" s="59" t="e">
        <f>IF(((2015-LEFT(AD1035,4))*12+12-MID(AD1035,5,2)+1)/(Z1035*12+AB1035)&gt;1,AF1035*(1-VLOOKUP(X1035,折旧码!B:D,3,FALSE)),AF1035*(1-VLOOKUP(X1035,折旧码!B:D,3,FALSE))*((2015-LEFT(AD1035,4))*12+12-MID(AD1035,5,2)+1)/(Z1035*12+AB1035))</f>
        <v>#VALUE!</v>
      </c>
      <c r="AZ1035" s="60" t="e">
        <f t="shared" si="164"/>
        <v>#VALUE!</v>
      </c>
      <c r="BA1035" s="5" t="e">
        <f>IF(((2015-LEFT(AD1035,4))*12+12-MID(AD1035,5,2)+1)/(Z1035*12+AB1035)&gt;1,0, AF1035*(1-VLOOKUP(X1035,折旧码!B:D,3,FALSE))*(12/(Z1035*12+AB1035)))</f>
        <v>#VALUE!</v>
      </c>
      <c r="BB1035" s="2" t="e">
        <f t="shared" si="165"/>
        <v>#VALUE!</v>
      </c>
      <c r="BC1035" s="2">
        <f t="shared" si="166"/>
        <v>0</v>
      </c>
      <c r="BD1035" s="2" t="e">
        <f t="shared" si="167"/>
        <v>#VALUE!</v>
      </c>
      <c r="BE1035" s="4" t="e">
        <f t="shared" si="168"/>
        <v>#VALUE!</v>
      </c>
      <c r="BF1035" s="56" t="e">
        <f t="shared" si="169"/>
        <v>#VALUE!</v>
      </c>
      <c r="BG1035" s="56" t="e">
        <f>IF(BE1035="否",0,AF1035*(1-VLOOKUP(X1035,折旧码!B:D,3,FALSE))/BC1035)</f>
        <v>#VALUE!</v>
      </c>
      <c r="BH1035" s="56" t="e">
        <f t="shared" si="170"/>
        <v>#VALUE!</v>
      </c>
      <c r="BI1035" s="4" t="e">
        <f>IF(OR(BE1035="否",BC1035&lt;=BD1035),ROUND(AF1035-ABS(AG1035)-ABS(AI1035)-AF1035*VLOOKUP(X1035,折旧码!B:D,3,FALSE),2)=0,ROUND(AF1035-ABS(AG1035)-ABS(AI1035)-AF1035*VLOOKUP(X1035,折旧码!B:D,3,FALSE),2)&lt;&gt;0)</f>
        <v>#VALUE!</v>
      </c>
      <c r="BJ1035" s="4" t="e">
        <f>ROUND(AF1035-ABS(AG1035)-ABS(AI1035)-AF1035*VLOOKUP(X1035,折旧码!B:D,3,FALSE),2)</f>
        <v>#N/A</v>
      </c>
    </row>
    <row r="1036" spans="40:62" x14ac:dyDescent="0.35">
      <c r="AX1036" s="5" t="b">
        <f t="shared" si="163"/>
        <v>0</v>
      </c>
      <c r="AY1036" s="59" t="e">
        <f>IF(((2015-LEFT(AD1036,4))*12+12-MID(AD1036,5,2)+1)/(Z1036*12+AB1036)&gt;1,AF1036*(1-VLOOKUP(X1036,折旧码!B:D,3,FALSE)),AF1036*(1-VLOOKUP(X1036,折旧码!B:D,3,FALSE))*((2015-LEFT(AD1036,4))*12+12-MID(AD1036,5,2)+1)/(Z1036*12+AB1036))</f>
        <v>#VALUE!</v>
      </c>
      <c r="AZ1036" s="60" t="e">
        <f t="shared" si="164"/>
        <v>#VALUE!</v>
      </c>
      <c r="BA1036" s="5" t="e">
        <f>IF(((2015-LEFT(AD1036,4))*12+12-MID(AD1036,5,2)+1)/(Z1036*12+AB1036)&gt;1,0, AF1036*(1-VLOOKUP(X1036,折旧码!B:D,3,FALSE))*(12/(Z1036*12+AB1036)))</f>
        <v>#VALUE!</v>
      </c>
      <c r="BB1036" s="2" t="e">
        <f t="shared" si="165"/>
        <v>#VALUE!</v>
      </c>
      <c r="BC1036" s="2">
        <f t="shared" si="166"/>
        <v>0</v>
      </c>
      <c r="BD1036" s="2" t="e">
        <f t="shared" si="167"/>
        <v>#VALUE!</v>
      </c>
      <c r="BE1036" s="4" t="e">
        <f t="shared" si="168"/>
        <v>#VALUE!</v>
      </c>
      <c r="BF1036" s="56" t="e">
        <f t="shared" si="169"/>
        <v>#VALUE!</v>
      </c>
      <c r="BG1036" s="56" t="e">
        <f>IF(BE1036="否",0,AF1036*(1-VLOOKUP(X1036,折旧码!B:D,3,FALSE))/BC1036)</f>
        <v>#VALUE!</v>
      </c>
      <c r="BH1036" s="56" t="e">
        <f t="shared" si="170"/>
        <v>#VALUE!</v>
      </c>
      <c r="BI1036" s="4" t="e">
        <f>IF(OR(BE1036="否",BC1036&lt;=BD1036),ROUND(AF1036-ABS(AG1036)-ABS(AI1036)-AF1036*VLOOKUP(X1036,折旧码!B:D,3,FALSE),2)=0,ROUND(AF1036-ABS(AG1036)-ABS(AI1036)-AF1036*VLOOKUP(X1036,折旧码!B:D,3,FALSE),2)&lt;&gt;0)</f>
        <v>#VALUE!</v>
      </c>
      <c r="BJ1036" s="4" t="e">
        <f>ROUND(AF1036-ABS(AG1036)-ABS(AI1036)-AF1036*VLOOKUP(X1036,折旧码!B:D,3,FALSE),2)</f>
        <v>#N/A</v>
      </c>
    </row>
    <row r="1037" spans="40:62" x14ac:dyDescent="0.35">
      <c r="AX1037" s="5" t="b">
        <f t="shared" si="163"/>
        <v>0</v>
      </c>
      <c r="AY1037" s="59" t="e">
        <f>IF(((2015-LEFT(AD1037,4))*12+12-MID(AD1037,5,2)+1)/(Z1037*12+AB1037)&gt;1,AF1037*(1-VLOOKUP(X1037,折旧码!B:D,3,FALSE)),AF1037*(1-VLOOKUP(X1037,折旧码!B:D,3,FALSE))*((2015-LEFT(AD1037,4))*12+12-MID(AD1037,5,2)+1)/(Z1037*12+AB1037))</f>
        <v>#VALUE!</v>
      </c>
      <c r="AZ1037" s="60" t="e">
        <f t="shared" si="164"/>
        <v>#VALUE!</v>
      </c>
      <c r="BA1037" s="5" t="e">
        <f>IF(((2015-LEFT(AD1037,4))*12+12-MID(AD1037,5,2)+1)/(Z1037*12+AB1037)&gt;1,0, AF1037*(1-VLOOKUP(X1037,折旧码!B:D,3,FALSE))*(12/(Z1037*12+AB1037)))</f>
        <v>#VALUE!</v>
      </c>
      <c r="BB1037" s="2" t="e">
        <f t="shared" si="165"/>
        <v>#VALUE!</v>
      </c>
      <c r="BC1037" s="2">
        <f t="shared" si="166"/>
        <v>0</v>
      </c>
      <c r="BD1037" s="2" t="e">
        <f t="shared" si="167"/>
        <v>#VALUE!</v>
      </c>
      <c r="BE1037" s="4" t="e">
        <f t="shared" si="168"/>
        <v>#VALUE!</v>
      </c>
      <c r="BF1037" s="56" t="e">
        <f t="shared" si="169"/>
        <v>#VALUE!</v>
      </c>
      <c r="BG1037" s="56" t="e">
        <f>IF(BE1037="否",0,AF1037*(1-VLOOKUP(X1037,折旧码!B:D,3,FALSE))/BC1037)</f>
        <v>#VALUE!</v>
      </c>
      <c r="BH1037" s="56" t="e">
        <f t="shared" si="170"/>
        <v>#VALUE!</v>
      </c>
      <c r="BI1037" s="4" t="e">
        <f>IF(OR(BE1037="否",BC1037&lt;=BD1037),ROUND(AF1037-ABS(AG1037)-ABS(AI1037)-AF1037*VLOOKUP(X1037,折旧码!B:D,3,FALSE),2)=0,ROUND(AF1037-ABS(AG1037)-ABS(AI1037)-AF1037*VLOOKUP(X1037,折旧码!B:D,3,FALSE),2)&lt;&gt;0)</f>
        <v>#VALUE!</v>
      </c>
      <c r="BJ1037" s="4" t="e">
        <f>ROUND(AF1037-ABS(AG1037)-ABS(AI1037)-AF1037*VLOOKUP(X1037,折旧码!B:D,3,FALSE),2)</f>
        <v>#N/A</v>
      </c>
    </row>
    <row r="1038" spans="40:62" x14ac:dyDescent="0.35">
      <c r="AX1038" s="5" t="b">
        <f t="shared" si="163"/>
        <v>0</v>
      </c>
      <c r="AY1038" s="59" t="e">
        <f>IF(((2015-LEFT(AD1038,4))*12+12-MID(AD1038,5,2)+1)/(Z1038*12+AB1038)&gt;1,AF1038*(1-VLOOKUP(X1038,折旧码!B:D,3,FALSE)),AF1038*(1-VLOOKUP(X1038,折旧码!B:D,3,FALSE))*((2015-LEFT(AD1038,4))*12+12-MID(AD1038,5,2)+1)/(Z1038*12+AB1038))</f>
        <v>#VALUE!</v>
      </c>
      <c r="AZ1038" s="60" t="e">
        <f t="shared" si="164"/>
        <v>#VALUE!</v>
      </c>
      <c r="BA1038" s="5" t="e">
        <f>IF(((2015-LEFT(AD1038,4))*12+12-MID(AD1038,5,2)+1)/(Z1038*12+AB1038)&gt;1,0, AF1038*(1-VLOOKUP(X1038,折旧码!B:D,3,FALSE))*(12/(Z1038*12+AB1038)))</f>
        <v>#VALUE!</v>
      </c>
      <c r="BB1038" s="2" t="e">
        <f t="shared" si="165"/>
        <v>#VALUE!</v>
      </c>
      <c r="BC1038" s="2">
        <f t="shared" si="166"/>
        <v>0</v>
      </c>
      <c r="BD1038" s="2" t="e">
        <f t="shared" si="167"/>
        <v>#VALUE!</v>
      </c>
      <c r="BE1038" s="4" t="e">
        <f t="shared" si="168"/>
        <v>#VALUE!</v>
      </c>
      <c r="BF1038" s="56" t="e">
        <f t="shared" si="169"/>
        <v>#VALUE!</v>
      </c>
      <c r="BG1038" s="56" t="e">
        <f>IF(BE1038="否",0,AF1038*(1-VLOOKUP(X1038,折旧码!B:D,3,FALSE))/BC1038)</f>
        <v>#VALUE!</v>
      </c>
      <c r="BH1038" s="56" t="e">
        <f t="shared" si="170"/>
        <v>#VALUE!</v>
      </c>
      <c r="BI1038" s="4" t="e">
        <f>IF(OR(BE1038="否",BC1038&lt;=BD1038),ROUND(AF1038-ABS(AG1038)-ABS(AI1038)-AF1038*VLOOKUP(X1038,折旧码!B:D,3,FALSE),2)=0,ROUND(AF1038-ABS(AG1038)-ABS(AI1038)-AF1038*VLOOKUP(X1038,折旧码!B:D,3,FALSE),2)&lt;&gt;0)</f>
        <v>#VALUE!</v>
      </c>
      <c r="BJ1038" s="4" t="e">
        <f>ROUND(AF1038-ABS(AG1038)-ABS(AI1038)-AF1038*VLOOKUP(X1038,折旧码!B:D,3,FALSE),2)</f>
        <v>#N/A</v>
      </c>
    </row>
    <row r="1039" spans="40:62" x14ac:dyDescent="0.35">
      <c r="AX1039" s="5" t="b">
        <f t="shared" si="163"/>
        <v>0</v>
      </c>
      <c r="AY1039" s="59" t="e">
        <f>IF(((2015-LEFT(AD1039,4))*12+12-MID(AD1039,5,2)+1)/(Z1039*12+AB1039)&gt;1,AF1039*(1-VLOOKUP(X1039,折旧码!B:D,3,FALSE)),AF1039*(1-VLOOKUP(X1039,折旧码!B:D,3,FALSE))*((2015-LEFT(AD1039,4))*12+12-MID(AD1039,5,2)+1)/(Z1039*12+AB1039))</f>
        <v>#VALUE!</v>
      </c>
      <c r="AZ1039" s="60" t="e">
        <f t="shared" si="164"/>
        <v>#VALUE!</v>
      </c>
      <c r="BA1039" s="5" t="e">
        <f>IF(((2015-LEFT(AD1039,4))*12+12-MID(AD1039,5,2)+1)/(Z1039*12+AB1039)&gt;1,0, AF1039*(1-VLOOKUP(X1039,折旧码!B:D,3,FALSE))*(12/(Z1039*12+AB1039)))</f>
        <v>#VALUE!</v>
      </c>
      <c r="BB1039" s="2" t="e">
        <f t="shared" si="165"/>
        <v>#VALUE!</v>
      </c>
      <c r="BC1039" s="2">
        <f t="shared" si="166"/>
        <v>0</v>
      </c>
      <c r="BD1039" s="2" t="e">
        <f t="shared" si="167"/>
        <v>#VALUE!</v>
      </c>
      <c r="BE1039" s="4" t="e">
        <f t="shared" si="168"/>
        <v>#VALUE!</v>
      </c>
      <c r="BF1039" s="56" t="e">
        <f t="shared" si="169"/>
        <v>#VALUE!</v>
      </c>
      <c r="BG1039" s="56" t="e">
        <f>IF(BE1039="否",0,AF1039*(1-VLOOKUP(X1039,折旧码!B:D,3,FALSE))/BC1039)</f>
        <v>#VALUE!</v>
      </c>
      <c r="BH1039" s="56" t="e">
        <f t="shared" si="170"/>
        <v>#VALUE!</v>
      </c>
      <c r="BI1039" s="4" t="e">
        <f>IF(OR(BE1039="否",BC1039&lt;=BD1039),ROUND(AF1039-ABS(AG1039)-ABS(AI1039)-AF1039*VLOOKUP(X1039,折旧码!B:D,3,FALSE),2)=0,ROUND(AF1039-ABS(AG1039)-ABS(AI1039)-AF1039*VLOOKUP(X1039,折旧码!B:D,3,FALSE),2)&lt;&gt;0)</f>
        <v>#VALUE!</v>
      </c>
      <c r="BJ1039" s="4" t="e">
        <f>ROUND(AF1039-ABS(AG1039)-ABS(AI1039)-AF1039*VLOOKUP(X1039,折旧码!B:D,3,FALSE),2)</f>
        <v>#N/A</v>
      </c>
    </row>
    <row r="1040" spans="40:62" x14ac:dyDescent="0.35">
      <c r="AX1040" s="5" t="b">
        <f t="shared" si="163"/>
        <v>0</v>
      </c>
      <c r="AY1040" s="59" t="e">
        <f>IF(((2015-LEFT(AD1040,4))*12+12-MID(AD1040,5,2)+1)/(Z1040*12+AB1040)&gt;1,AF1040*(1-VLOOKUP(X1040,折旧码!B:D,3,FALSE)),AF1040*(1-VLOOKUP(X1040,折旧码!B:D,3,FALSE))*((2015-LEFT(AD1040,4))*12+12-MID(AD1040,5,2)+1)/(Z1040*12+AB1040))</f>
        <v>#VALUE!</v>
      </c>
      <c r="AZ1040" s="60" t="e">
        <f t="shared" si="164"/>
        <v>#VALUE!</v>
      </c>
      <c r="BA1040" s="5" t="e">
        <f>IF(((2015-LEFT(AD1040,4))*12+12-MID(AD1040,5,2)+1)/(Z1040*12+AB1040)&gt;1,0, AF1040*(1-VLOOKUP(X1040,折旧码!B:D,3,FALSE))*(12/(Z1040*12+AB1040)))</f>
        <v>#VALUE!</v>
      </c>
      <c r="BB1040" s="2" t="e">
        <f t="shared" si="165"/>
        <v>#VALUE!</v>
      </c>
      <c r="BC1040" s="2">
        <f t="shared" si="166"/>
        <v>0</v>
      </c>
      <c r="BD1040" s="2" t="e">
        <f t="shared" si="167"/>
        <v>#VALUE!</v>
      </c>
      <c r="BE1040" s="4" t="e">
        <f t="shared" si="168"/>
        <v>#VALUE!</v>
      </c>
      <c r="BF1040" s="56" t="e">
        <f t="shared" si="169"/>
        <v>#VALUE!</v>
      </c>
      <c r="BG1040" s="56" t="e">
        <f>IF(BE1040="否",0,AF1040*(1-VLOOKUP(X1040,折旧码!B:D,3,FALSE))/BC1040)</f>
        <v>#VALUE!</v>
      </c>
      <c r="BH1040" s="56" t="e">
        <f t="shared" si="170"/>
        <v>#VALUE!</v>
      </c>
      <c r="BI1040" s="4" t="e">
        <f>IF(OR(BE1040="否",BC1040&lt;=BD1040),ROUND(AF1040-ABS(AG1040)-ABS(AI1040)-AF1040*VLOOKUP(X1040,折旧码!B:D,3,FALSE),2)=0,ROUND(AF1040-ABS(AG1040)-ABS(AI1040)-AF1040*VLOOKUP(X1040,折旧码!B:D,3,FALSE),2)&lt;&gt;0)</f>
        <v>#VALUE!</v>
      </c>
      <c r="BJ1040" s="4" t="e">
        <f>ROUND(AF1040-ABS(AG1040)-ABS(AI1040)-AF1040*VLOOKUP(X1040,折旧码!B:D,3,FALSE),2)</f>
        <v>#N/A</v>
      </c>
    </row>
    <row r="1041" spans="40:62" x14ac:dyDescent="0.35">
      <c r="AX1041" s="5" t="b">
        <f t="shared" si="163"/>
        <v>0</v>
      </c>
      <c r="AY1041" s="59" t="e">
        <f>IF(((2015-LEFT(AD1041,4))*12+12-MID(AD1041,5,2)+1)/(Z1041*12+AB1041)&gt;1,AF1041*(1-VLOOKUP(X1041,折旧码!B:D,3,FALSE)),AF1041*(1-VLOOKUP(X1041,折旧码!B:D,3,FALSE))*((2015-LEFT(AD1041,4))*12+12-MID(AD1041,5,2)+1)/(Z1041*12+AB1041))</f>
        <v>#VALUE!</v>
      </c>
      <c r="AZ1041" s="60" t="e">
        <f t="shared" si="164"/>
        <v>#VALUE!</v>
      </c>
      <c r="BA1041" s="5" t="e">
        <f>IF(((2015-LEFT(AD1041,4))*12+12-MID(AD1041,5,2)+1)/(Z1041*12+AB1041)&gt;1,0, AF1041*(1-VLOOKUP(X1041,折旧码!B:D,3,FALSE))*(12/(Z1041*12+AB1041)))</f>
        <v>#VALUE!</v>
      </c>
      <c r="BB1041" s="2" t="e">
        <f t="shared" si="165"/>
        <v>#VALUE!</v>
      </c>
      <c r="BC1041" s="2">
        <f t="shared" si="166"/>
        <v>0</v>
      </c>
      <c r="BD1041" s="2" t="e">
        <f t="shared" si="167"/>
        <v>#VALUE!</v>
      </c>
      <c r="BE1041" s="4" t="e">
        <f t="shared" si="168"/>
        <v>#VALUE!</v>
      </c>
      <c r="BF1041" s="56" t="e">
        <f t="shared" si="169"/>
        <v>#VALUE!</v>
      </c>
      <c r="BG1041" s="56" t="e">
        <f>IF(BE1041="否",0,AF1041*(1-VLOOKUP(X1041,折旧码!B:D,3,FALSE))/BC1041)</f>
        <v>#VALUE!</v>
      </c>
      <c r="BH1041" s="56" t="e">
        <f t="shared" si="170"/>
        <v>#VALUE!</v>
      </c>
      <c r="BI1041" s="4" t="e">
        <f>IF(OR(BE1041="否",BC1041&lt;=BD1041),ROUND(AF1041-ABS(AG1041)-ABS(AI1041)-AF1041*VLOOKUP(X1041,折旧码!B:D,3,FALSE),2)=0,ROUND(AF1041-ABS(AG1041)-ABS(AI1041)-AF1041*VLOOKUP(X1041,折旧码!B:D,3,FALSE),2)&lt;&gt;0)</f>
        <v>#VALUE!</v>
      </c>
      <c r="BJ1041" s="4" t="e">
        <f>ROUND(AF1041-ABS(AG1041)-ABS(AI1041)-AF1041*VLOOKUP(X1041,折旧码!B:D,3,FALSE),2)</f>
        <v>#N/A</v>
      </c>
    </row>
    <row r="1042" spans="40:62" x14ac:dyDescent="0.35">
      <c r="AX1042" s="5" t="b">
        <f t="shared" si="163"/>
        <v>0</v>
      </c>
      <c r="AY1042" s="59" t="e">
        <f>IF(((2015-LEFT(AD1042,4))*12+12-MID(AD1042,5,2)+1)/(Z1042*12+AB1042)&gt;1,AF1042*(1-VLOOKUP(X1042,折旧码!B:D,3,FALSE)),AF1042*(1-VLOOKUP(X1042,折旧码!B:D,3,FALSE))*((2015-LEFT(AD1042,4))*12+12-MID(AD1042,5,2)+1)/(Z1042*12+AB1042))</f>
        <v>#VALUE!</v>
      </c>
      <c r="AZ1042" s="60" t="e">
        <f t="shared" si="164"/>
        <v>#VALUE!</v>
      </c>
      <c r="BA1042" s="5" t="e">
        <f>IF(((2015-LEFT(AD1042,4))*12+12-MID(AD1042,5,2)+1)/(Z1042*12+AB1042)&gt;1,0, AF1042*(1-VLOOKUP(X1042,折旧码!B:D,3,FALSE))*(12/(Z1042*12+AB1042)))</f>
        <v>#VALUE!</v>
      </c>
      <c r="BB1042" s="2" t="e">
        <f t="shared" si="165"/>
        <v>#VALUE!</v>
      </c>
      <c r="BC1042" s="2">
        <f t="shared" si="166"/>
        <v>0</v>
      </c>
      <c r="BD1042" s="2" t="e">
        <f t="shared" si="167"/>
        <v>#VALUE!</v>
      </c>
      <c r="BE1042" s="4" t="e">
        <f t="shared" si="168"/>
        <v>#VALUE!</v>
      </c>
      <c r="BF1042" s="56" t="e">
        <f t="shared" si="169"/>
        <v>#VALUE!</v>
      </c>
      <c r="BG1042" s="56" t="e">
        <f>IF(BE1042="否",0,AF1042*(1-VLOOKUP(X1042,折旧码!B:D,3,FALSE))/BC1042)</f>
        <v>#VALUE!</v>
      </c>
      <c r="BH1042" s="56" t="e">
        <f t="shared" si="170"/>
        <v>#VALUE!</v>
      </c>
      <c r="BI1042" s="4" t="e">
        <f>IF(OR(BE1042="否",BC1042&lt;=BD1042),ROUND(AF1042-ABS(AG1042)-ABS(AI1042)-AF1042*VLOOKUP(X1042,折旧码!B:D,3,FALSE),2)=0,ROUND(AF1042-ABS(AG1042)-ABS(AI1042)-AF1042*VLOOKUP(X1042,折旧码!B:D,3,FALSE),2)&lt;&gt;0)</f>
        <v>#VALUE!</v>
      </c>
      <c r="BJ1042" s="4" t="e">
        <f>ROUND(AF1042-ABS(AG1042)-ABS(AI1042)-AF1042*VLOOKUP(X1042,折旧码!B:D,3,FALSE),2)</f>
        <v>#N/A</v>
      </c>
    </row>
    <row r="1043" spans="40:62" x14ac:dyDescent="0.35">
      <c r="AX1043" s="5" t="b">
        <f t="shared" si="163"/>
        <v>0</v>
      </c>
      <c r="AY1043" s="59" t="e">
        <f>IF(((2015-LEFT(AD1043,4))*12+12-MID(AD1043,5,2)+1)/(Z1043*12+AB1043)&gt;1,AF1043*(1-VLOOKUP(X1043,折旧码!B:D,3,FALSE)),AF1043*(1-VLOOKUP(X1043,折旧码!B:D,3,FALSE))*((2015-LEFT(AD1043,4))*12+12-MID(AD1043,5,2)+1)/(Z1043*12+AB1043))</f>
        <v>#VALUE!</v>
      </c>
      <c r="AZ1043" s="60" t="e">
        <f t="shared" si="164"/>
        <v>#VALUE!</v>
      </c>
      <c r="BA1043" s="5" t="e">
        <f>IF(((2015-LEFT(AD1043,4))*12+12-MID(AD1043,5,2)+1)/(Z1043*12+AB1043)&gt;1,0, AF1043*(1-VLOOKUP(X1043,折旧码!B:D,3,FALSE))*(12/(Z1043*12+AB1043)))</f>
        <v>#VALUE!</v>
      </c>
      <c r="BB1043" s="2" t="e">
        <f t="shared" si="165"/>
        <v>#VALUE!</v>
      </c>
      <c r="BC1043" s="2">
        <f t="shared" si="166"/>
        <v>0</v>
      </c>
      <c r="BD1043" s="2" t="e">
        <f t="shared" si="167"/>
        <v>#VALUE!</v>
      </c>
      <c r="BE1043" s="4" t="e">
        <f t="shared" si="168"/>
        <v>#VALUE!</v>
      </c>
      <c r="BF1043" s="56" t="e">
        <f t="shared" si="169"/>
        <v>#VALUE!</v>
      </c>
      <c r="BG1043" s="56" t="e">
        <f>IF(BE1043="否",0,AF1043*(1-VLOOKUP(X1043,折旧码!B:D,3,FALSE))/BC1043)</f>
        <v>#VALUE!</v>
      </c>
      <c r="BH1043" s="56" t="e">
        <f t="shared" si="170"/>
        <v>#VALUE!</v>
      </c>
      <c r="BI1043" s="4" t="e">
        <f>IF(OR(BE1043="否",BC1043&lt;=BD1043),ROUND(AF1043-ABS(AG1043)-ABS(AI1043)-AF1043*VLOOKUP(X1043,折旧码!B:D,3,FALSE),2)=0,ROUND(AF1043-ABS(AG1043)-ABS(AI1043)-AF1043*VLOOKUP(X1043,折旧码!B:D,3,FALSE),2)&lt;&gt;0)</f>
        <v>#VALUE!</v>
      </c>
      <c r="BJ1043" s="4" t="e">
        <f>ROUND(AF1043-ABS(AG1043)-ABS(AI1043)-AF1043*VLOOKUP(X1043,折旧码!B:D,3,FALSE),2)</f>
        <v>#N/A</v>
      </c>
    </row>
    <row r="1044" spans="40:62" x14ac:dyDescent="0.35">
      <c r="AX1044" s="5" t="b">
        <f t="shared" si="163"/>
        <v>0</v>
      </c>
      <c r="AY1044" s="59" t="e">
        <f>IF(((2015-LEFT(AD1044,4))*12+12-MID(AD1044,5,2)+1)/(Z1044*12+AB1044)&gt;1,AF1044*(1-VLOOKUP(X1044,折旧码!B:D,3,FALSE)),AF1044*(1-VLOOKUP(X1044,折旧码!B:D,3,FALSE))*((2015-LEFT(AD1044,4))*12+12-MID(AD1044,5,2)+1)/(Z1044*12+AB1044))</f>
        <v>#VALUE!</v>
      </c>
      <c r="AZ1044" s="60" t="e">
        <f t="shared" si="164"/>
        <v>#VALUE!</v>
      </c>
      <c r="BA1044" s="5" t="e">
        <f>IF(((2015-LEFT(AD1044,4))*12+12-MID(AD1044,5,2)+1)/(Z1044*12+AB1044)&gt;1,0, AF1044*(1-VLOOKUP(X1044,折旧码!B:D,3,FALSE))*(12/(Z1044*12+AB1044)))</f>
        <v>#VALUE!</v>
      </c>
      <c r="BB1044" s="2" t="e">
        <f t="shared" si="165"/>
        <v>#VALUE!</v>
      </c>
      <c r="BC1044" s="2">
        <f t="shared" si="166"/>
        <v>0</v>
      </c>
      <c r="BD1044" s="2" t="e">
        <f t="shared" si="167"/>
        <v>#VALUE!</v>
      </c>
      <c r="BE1044" s="4" t="e">
        <f t="shared" si="168"/>
        <v>#VALUE!</v>
      </c>
      <c r="BF1044" s="56" t="e">
        <f t="shared" si="169"/>
        <v>#VALUE!</v>
      </c>
      <c r="BG1044" s="56" t="e">
        <f>IF(BE1044="否",0,AF1044*(1-VLOOKUP(X1044,折旧码!B:D,3,FALSE))/BC1044)</f>
        <v>#VALUE!</v>
      </c>
      <c r="BH1044" s="56" t="e">
        <f t="shared" si="170"/>
        <v>#VALUE!</v>
      </c>
      <c r="BI1044" s="4" t="e">
        <f>IF(OR(BE1044="否",BC1044&lt;=BD1044),ROUND(AF1044-ABS(AG1044)-ABS(AI1044)-AF1044*VLOOKUP(X1044,折旧码!B:D,3,FALSE),2)=0,ROUND(AF1044-ABS(AG1044)-ABS(AI1044)-AF1044*VLOOKUP(X1044,折旧码!B:D,3,FALSE),2)&lt;&gt;0)</f>
        <v>#VALUE!</v>
      </c>
      <c r="BJ1044" s="4" t="e">
        <f>ROUND(AF1044-ABS(AG1044)-ABS(AI1044)-AF1044*VLOOKUP(X1044,折旧码!B:D,3,FALSE),2)</f>
        <v>#N/A</v>
      </c>
    </row>
    <row r="1045" spans="40:62" x14ac:dyDescent="0.35">
      <c r="AX1045" s="5" t="b">
        <f t="shared" si="163"/>
        <v>0</v>
      </c>
      <c r="AY1045" s="59" t="e">
        <f>IF(((2015-LEFT(AD1045,4))*12+12-MID(AD1045,5,2)+1)/(Z1045*12+AB1045)&gt;1,AF1045*(1-VLOOKUP(X1045,折旧码!B:D,3,FALSE)),AF1045*(1-VLOOKUP(X1045,折旧码!B:D,3,FALSE))*((2015-LEFT(AD1045,4))*12+12-MID(AD1045,5,2)+1)/(Z1045*12+AB1045))</f>
        <v>#VALUE!</v>
      </c>
      <c r="AZ1045" s="60" t="e">
        <f t="shared" si="164"/>
        <v>#VALUE!</v>
      </c>
      <c r="BA1045" s="5" t="e">
        <f>IF(((2015-LEFT(AD1045,4))*12+12-MID(AD1045,5,2)+1)/(Z1045*12+AB1045)&gt;1,0, AF1045*(1-VLOOKUP(X1045,折旧码!B:D,3,FALSE))*(12/(Z1045*12+AB1045)))</f>
        <v>#VALUE!</v>
      </c>
      <c r="BB1045" s="2" t="e">
        <f t="shared" si="165"/>
        <v>#VALUE!</v>
      </c>
      <c r="BC1045" s="2">
        <f t="shared" si="166"/>
        <v>0</v>
      </c>
      <c r="BD1045" s="2" t="e">
        <f t="shared" si="167"/>
        <v>#VALUE!</v>
      </c>
      <c r="BE1045" s="4" t="e">
        <f t="shared" si="168"/>
        <v>#VALUE!</v>
      </c>
      <c r="BF1045" s="56" t="e">
        <f t="shared" si="169"/>
        <v>#VALUE!</v>
      </c>
      <c r="BG1045" s="56" t="e">
        <f>IF(BE1045="否",0,AF1045*(1-VLOOKUP(X1045,折旧码!B:D,3,FALSE))/BC1045)</f>
        <v>#VALUE!</v>
      </c>
      <c r="BH1045" s="56" t="e">
        <f t="shared" si="170"/>
        <v>#VALUE!</v>
      </c>
      <c r="BI1045" s="4" t="e">
        <f>IF(OR(BE1045="否",BC1045&lt;=BD1045),ROUND(AF1045-ABS(AG1045)-ABS(AI1045)-AF1045*VLOOKUP(X1045,折旧码!B:D,3,FALSE),2)=0,ROUND(AF1045-ABS(AG1045)-ABS(AI1045)-AF1045*VLOOKUP(X1045,折旧码!B:D,3,FALSE),2)&lt;&gt;0)</f>
        <v>#VALUE!</v>
      </c>
      <c r="BJ1045" s="4" t="e">
        <f>ROUND(AF1045-ABS(AG1045)-ABS(AI1045)-AF1045*VLOOKUP(X1045,折旧码!B:D,3,FALSE),2)</f>
        <v>#N/A</v>
      </c>
    </row>
    <row r="1046" spans="40:62" x14ac:dyDescent="0.35">
      <c r="AX1046" s="5" t="b">
        <f t="shared" si="163"/>
        <v>0</v>
      </c>
      <c r="AY1046" s="59" t="e">
        <f>IF(((2015-LEFT(AD1046,4))*12+12-MID(AD1046,5,2)+1)/(Z1046*12+AB1046)&gt;1,AF1046*(1-VLOOKUP(X1046,折旧码!B:D,3,FALSE)),AF1046*(1-VLOOKUP(X1046,折旧码!B:D,3,FALSE))*((2015-LEFT(AD1046,4))*12+12-MID(AD1046,5,2)+1)/(Z1046*12+AB1046))</f>
        <v>#VALUE!</v>
      </c>
      <c r="AZ1046" s="60" t="e">
        <f t="shared" si="164"/>
        <v>#VALUE!</v>
      </c>
      <c r="BA1046" s="5" t="e">
        <f>IF(((2015-LEFT(AD1046,4))*12+12-MID(AD1046,5,2)+1)/(Z1046*12+AB1046)&gt;1,0, AF1046*(1-VLOOKUP(X1046,折旧码!B:D,3,FALSE))*(12/(Z1046*12+AB1046)))</f>
        <v>#VALUE!</v>
      </c>
      <c r="BB1046" s="2" t="e">
        <f t="shared" si="165"/>
        <v>#VALUE!</v>
      </c>
      <c r="BC1046" s="2">
        <f t="shared" si="166"/>
        <v>0</v>
      </c>
      <c r="BD1046" s="2" t="e">
        <f t="shared" si="167"/>
        <v>#VALUE!</v>
      </c>
      <c r="BE1046" s="4" t="e">
        <f t="shared" si="168"/>
        <v>#VALUE!</v>
      </c>
      <c r="BF1046" s="56" t="e">
        <f t="shared" si="169"/>
        <v>#VALUE!</v>
      </c>
      <c r="BG1046" s="56" t="e">
        <f>IF(BE1046="否",0,AF1046*(1-VLOOKUP(X1046,折旧码!B:D,3,FALSE))/BC1046)</f>
        <v>#VALUE!</v>
      </c>
      <c r="BH1046" s="56" t="e">
        <f t="shared" si="170"/>
        <v>#VALUE!</v>
      </c>
      <c r="BI1046" s="4" t="e">
        <f>IF(OR(BE1046="否",BC1046&lt;=BD1046),ROUND(AF1046-ABS(AG1046)-ABS(AI1046)-AF1046*VLOOKUP(X1046,折旧码!B:D,3,FALSE),2)=0,ROUND(AF1046-ABS(AG1046)-ABS(AI1046)-AF1046*VLOOKUP(X1046,折旧码!B:D,3,FALSE),2)&lt;&gt;0)</f>
        <v>#VALUE!</v>
      </c>
      <c r="BJ1046" s="4" t="e">
        <f>ROUND(AF1046-ABS(AG1046)-ABS(AI1046)-AF1046*VLOOKUP(X1046,折旧码!B:D,3,FALSE),2)</f>
        <v>#N/A</v>
      </c>
    </row>
    <row r="1047" spans="40:62" x14ac:dyDescent="0.35">
      <c r="AN1047" s="4" t="b">
        <f>COUNTIF(资产分类!B:B,以前年度!A1047)=1</f>
        <v>0</v>
      </c>
      <c r="AO1047" s="4" t="b">
        <f>COUNTIF(单位编码!C:C,H1047)=1</f>
        <v>0</v>
      </c>
      <c r="AR1047" s="4" t="b">
        <f>COUNTIF(成本中心!B:B,以前年度!M1047)=1</f>
        <v>0</v>
      </c>
      <c r="AS1047" s="4" t="b">
        <f>COUNTIF(成本中心!B:B,以前年度!N1047)=1</f>
        <v>0</v>
      </c>
      <c r="AU1047" s="4" t="b">
        <f>COUNTIF(资产增加、减少方式!B:C,以前年度!R1047)=1</f>
        <v>0</v>
      </c>
      <c r="AX1047" s="5" t="b">
        <f t="shared" si="163"/>
        <v>0</v>
      </c>
      <c r="AY1047" s="59" t="e">
        <f>IF(((2015-LEFT(AD1047,4))*12+12-MID(AD1047,5,2)+1)/(Z1047*12+AB1047)&gt;1,AF1047*(1-VLOOKUP(X1047,折旧码!B:D,3,FALSE)),AF1047*(1-VLOOKUP(X1047,折旧码!B:D,3,FALSE))*((2015-LEFT(AD1047,4))*12+12-MID(AD1047,5,2)+1)/(Z1047*12+AB1047))</f>
        <v>#VALUE!</v>
      </c>
      <c r="AZ1047" s="60" t="e">
        <f t="shared" si="164"/>
        <v>#VALUE!</v>
      </c>
      <c r="BA1047" s="5" t="e">
        <f>IF(((2015-LEFT(AD1047,4))*12+12-MID(AD1047,5,2)+1)/(Z1047*12+AB1047)&gt;1,0, AF1047*(1-VLOOKUP(X1047,折旧码!B:D,3,FALSE))*(12/(Z1047*12+AB1047)))</f>
        <v>#VALUE!</v>
      </c>
      <c r="BB1047" s="2" t="e">
        <f t="shared" si="165"/>
        <v>#VALUE!</v>
      </c>
      <c r="BC1047" s="2">
        <f t="shared" si="166"/>
        <v>0</v>
      </c>
      <c r="BD1047" s="2" t="e">
        <f t="shared" si="167"/>
        <v>#VALUE!</v>
      </c>
      <c r="BE1047" s="4" t="e">
        <f t="shared" si="168"/>
        <v>#VALUE!</v>
      </c>
      <c r="BF1047" s="56" t="e">
        <f t="shared" si="169"/>
        <v>#VALUE!</v>
      </c>
      <c r="BG1047" s="56" t="e">
        <f>IF(BE1047="否",0,AF1047*(1-VLOOKUP(X1047,折旧码!B:D,3,FALSE))/BC1047)</f>
        <v>#VALUE!</v>
      </c>
      <c r="BH1047" s="56" t="e">
        <f t="shared" si="170"/>
        <v>#VALUE!</v>
      </c>
      <c r="BI1047" s="4" t="e">
        <f>IF(OR(BE1047="否",BC1047&lt;=BD1047),ROUND(AF1047-ABS(AG1047)-ABS(AI1047)-AF1047*VLOOKUP(X1047,折旧码!B:D,3,FALSE),2)=0,ROUND(AF1047-ABS(AG1047)-ABS(AI1047)-AF1047*VLOOKUP(X1047,折旧码!B:D,3,FALSE),2)&lt;&gt;0)</f>
        <v>#VALUE!</v>
      </c>
      <c r="BJ1047" s="4" t="e">
        <f>ROUND(AF1047-ABS(AG1047)-ABS(AI1047)-AF1047*VLOOKUP(X1047,折旧码!B:D,3,FALSE),2)</f>
        <v>#N/A</v>
      </c>
    </row>
    <row r="1048" spans="40:62" x14ac:dyDescent="0.35">
      <c r="AX1048" s="5" t="b">
        <f t="shared" si="163"/>
        <v>0</v>
      </c>
      <c r="AY1048" s="59" t="e">
        <f>IF(((2015-LEFT(AD1048,4))*12+12-MID(AD1048,5,2)+1)/(Z1048*12+AB1048)&gt;1,AF1048*(1-VLOOKUP(X1048,折旧码!B:D,3,FALSE)),AF1048*(1-VLOOKUP(X1048,折旧码!B:D,3,FALSE))*((2015-LEFT(AD1048,4))*12+12-MID(AD1048,5,2)+1)/(Z1048*12+AB1048))</f>
        <v>#VALUE!</v>
      </c>
      <c r="AZ1048" s="60" t="e">
        <f t="shared" si="164"/>
        <v>#VALUE!</v>
      </c>
      <c r="BA1048" s="5" t="e">
        <f>IF(((2015-LEFT(AD1048,4))*12+12-MID(AD1048,5,2)+1)/(Z1048*12+AB1048)&gt;1,0, AF1048*(1-VLOOKUP(X1048,折旧码!B:D,3,FALSE))*(12/(Z1048*12+AB1048)))</f>
        <v>#VALUE!</v>
      </c>
      <c r="BB1048" s="2" t="e">
        <f t="shared" si="165"/>
        <v>#VALUE!</v>
      </c>
      <c r="BC1048" s="2">
        <f t="shared" si="166"/>
        <v>0</v>
      </c>
      <c r="BD1048" s="2" t="e">
        <f t="shared" si="167"/>
        <v>#VALUE!</v>
      </c>
      <c r="BE1048" s="4" t="e">
        <f t="shared" si="168"/>
        <v>#VALUE!</v>
      </c>
      <c r="BF1048" s="56" t="e">
        <f t="shared" si="169"/>
        <v>#VALUE!</v>
      </c>
      <c r="BG1048" s="56" t="e">
        <f>IF(BE1048="否",0,AF1048*(1-VLOOKUP(X1048,折旧码!B:D,3,FALSE))/BC1048)</f>
        <v>#VALUE!</v>
      </c>
      <c r="BH1048" s="56" t="e">
        <f t="shared" si="170"/>
        <v>#VALUE!</v>
      </c>
      <c r="BI1048" s="4" t="e">
        <f>IF(OR(BE1048="否",BC1048&lt;=BD1048),ROUND(AF1048-ABS(AG1048)-ABS(AI1048)-AF1048*VLOOKUP(X1048,折旧码!B:D,3,FALSE),2)=0,ROUND(AF1048-ABS(AG1048)-ABS(AI1048)-AF1048*VLOOKUP(X1048,折旧码!B:D,3,FALSE),2)&lt;&gt;0)</f>
        <v>#VALUE!</v>
      </c>
      <c r="BJ1048" s="4" t="e">
        <f>ROUND(AF1048-ABS(AG1048)-ABS(AI1048)-AF1048*VLOOKUP(X1048,折旧码!B:D,3,FALSE),2)</f>
        <v>#N/A</v>
      </c>
    </row>
    <row r="1049" spans="40:62" x14ac:dyDescent="0.35">
      <c r="AX1049" s="5" t="b">
        <f t="shared" si="163"/>
        <v>0</v>
      </c>
      <c r="AY1049" s="59" t="e">
        <f>IF(((2015-LEFT(AD1049,4))*12+12-MID(AD1049,5,2)+1)/(Z1049*12+AB1049)&gt;1,AF1049*(1-VLOOKUP(X1049,折旧码!B:D,3,FALSE)),AF1049*(1-VLOOKUP(X1049,折旧码!B:D,3,FALSE))*((2015-LEFT(AD1049,4))*12+12-MID(AD1049,5,2)+1)/(Z1049*12+AB1049))</f>
        <v>#VALUE!</v>
      </c>
      <c r="AZ1049" s="60" t="e">
        <f t="shared" si="164"/>
        <v>#VALUE!</v>
      </c>
      <c r="BA1049" s="5" t="e">
        <f>IF(((2015-LEFT(AD1049,4))*12+12-MID(AD1049,5,2)+1)/(Z1049*12+AB1049)&gt;1,0, AF1049*(1-VLOOKUP(X1049,折旧码!B:D,3,FALSE))*(12/(Z1049*12+AB1049)))</f>
        <v>#VALUE!</v>
      </c>
      <c r="BB1049" s="2" t="e">
        <f t="shared" si="165"/>
        <v>#VALUE!</v>
      </c>
      <c r="BC1049" s="2">
        <f t="shared" si="166"/>
        <v>0</v>
      </c>
      <c r="BD1049" s="2" t="e">
        <f t="shared" si="167"/>
        <v>#VALUE!</v>
      </c>
      <c r="BE1049" s="4" t="e">
        <f t="shared" si="168"/>
        <v>#VALUE!</v>
      </c>
      <c r="BF1049" s="56" t="e">
        <f t="shared" si="169"/>
        <v>#VALUE!</v>
      </c>
      <c r="BG1049" s="56" t="e">
        <f>IF(BE1049="否",0,AF1049*(1-VLOOKUP(X1049,折旧码!B:D,3,FALSE))/BC1049)</f>
        <v>#VALUE!</v>
      </c>
      <c r="BH1049" s="56" t="e">
        <f t="shared" si="170"/>
        <v>#VALUE!</v>
      </c>
      <c r="BI1049" s="4" t="e">
        <f>IF(OR(BE1049="否",BC1049&lt;=BD1049),ROUND(AF1049-ABS(AG1049)-ABS(AI1049)-AF1049*VLOOKUP(X1049,折旧码!B:D,3,FALSE),2)=0,ROUND(AF1049-ABS(AG1049)-ABS(AI1049)-AF1049*VLOOKUP(X1049,折旧码!B:D,3,FALSE),2)&lt;&gt;0)</f>
        <v>#VALUE!</v>
      </c>
      <c r="BJ1049" s="4" t="e">
        <f>ROUND(AF1049-ABS(AG1049)-ABS(AI1049)-AF1049*VLOOKUP(X1049,折旧码!B:D,3,FALSE),2)</f>
        <v>#N/A</v>
      </c>
    </row>
    <row r="1050" spans="40:62" x14ac:dyDescent="0.35">
      <c r="AX1050" s="5" t="b">
        <f t="shared" si="163"/>
        <v>0</v>
      </c>
      <c r="AY1050" s="59" t="e">
        <f>IF(((2015-LEFT(AD1050,4))*12+12-MID(AD1050,5,2)+1)/(Z1050*12+AB1050)&gt;1,AF1050*(1-VLOOKUP(X1050,折旧码!B:D,3,FALSE)),AF1050*(1-VLOOKUP(X1050,折旧码!B:D,3,FALSE))*((2015-LEFT(AD1050,4))*12+12-MID(AD1050,5,2)+1)/(Z1050*12+AB1050))</f>
        <v>#VALUE!</v>
      </c>
      <c r="AZ1050" s="60" t="e">
        <f t="shared" si="164"/>
        <v>#VALUE!</v>
      </c>
      <c r="BA1050" s="5" t="e">
        <f>IF(((2015-LEFT(AD1050,4))*12+12-MID(AD1050,5,2)+1)/(Z1050*12+AB1050)&gt;1,0, AF1050*(1-VLOOKUP(X1050,折旧码!B:D,3,FALSE))*(12/(Z1050*12+AB1050)))</f>
        <v>#VALUE!</v>
      </c>
      <c r="BB1050" s="2" t="e">
        <f t="shared" si="165"/>
        <v>#VALUE!</v>
      </c>
      <c r="BC1050" s="2">
        <f t="shared" si="166"/>
        <v>0</v>
      </c>
      <c r="BD1050" s="2" t="e">
        <f t="shared" si="167"/>
        <v>#VALUE!</v>
      </c>
      <c r="BE1050" s="4" t="e">
        <f t="shared" si="168"/>
        <v>#VALUE!</v>
      </c>
      <c r="BF1050" s="56" t="e">
        <f t="shared" si="169"/>
        <v>#VALUE!</v>
      </c>
      <c r="BG1050" s="56" t="e">
        <f>IF(BE1050="否",0,AF1050*(1-VLOOKUP(X1050,折旧码!B:D,3,FALSE))/BC1050)</f>
        <v>#VALUE!</v>
      </c>
      <c r="BH1050" s="56" t="e">
        <f t="shared" si="170"/>
        <v>#VALUE!</v>
      </c>
      <c r="BI1050" s="4" t="e">
        <f>IF(OR(BE1050="否",BC1050&lt;=BD1050),ROUND(AF1050-ABS(AG1050)-ABS(AI1050)-AF1050*VLOOKUP(X1050,折旧码!B:D,3,FALSE),2)=0,ROUND(AF1050-ABS(AG1050)-ABS(AI1050)-AF1050*VLOOKUP(X1050,折旧码!B:D,3,FALSE),2)&lt;&gt;0)</f>
        <v>#VALUE!</v>
      </c>
      <c r="BJ1050" s="4" t="e">
        <f>ROUND(AF1050-ABS(AG1050)-ABS(AI1050)-AF1050*VLOOKUP(X1050,折旧码!B:D,3,FALSE),2)</f>
        <v>#N/A</v>
      </c>
    </row>
    <row r="1051" spans="40:62" x14ac:dyDescent="0.35">
      <c r="AX1051" s="5" t="b">
        <f t="shared" si="163"/>
        <v>0</v>
      </c>
      <c r="AY1051" s="59" t="e">
        <f>IF(((2015-LEFT(AD1051,4))*12+12-MID(AD1051,5,2)+1)/(Z1051*12+AB1051)&gt;1,AF1051*(1-VLOOKUP(X1051,折旧码!B:D,3,FALSE)),AF1051*(1-VLOOKUP(X1051,折旧码!B:D,3,FALSE))*((2015-LEFT(AD1051,4))*12+12-MID(AD1051,5,2)+1)/(Z1051*12+AB1051))</f>
        <v>#VALUE!</v>
      </c>
      <c r="AZ1051" s="60" t="e">
        <f t="shared" si="164"/>
        <v>#VALUE!</v>
      </c>
      <c r="BA1051" s="5" t="e">
        <f>IF(((2015-LEFT(AD1051,4))*12+12-MID(AD1051,5,2)+1)/(Z1051*12+AB1051)&gt;1,0, AF1051*(1-VLOOKUP(X1051,折旧码!B:D,3,FALSE))*(12/(Z1051*12+AB1051)))</f>
        <v>#VALUE!</v>
      </c>
      <c r="BB1051" s="2" t="e">
        <f t="shared" si="165"/>
        <v>#VALUE!</v>
      </c>
      <c r="BC1051" s="2">
        <f t="shared" si="166"/>
        <v>0</v>
      </c>
      <c r="BD1051" s="2" t="e">
        <f t="shared" si="167"/>
        <v>#VALUE!</v>
      </c>
      <c r="BE1051" s="4" t="e">
        <f t="shared" si="168"/>
        <v>#VALUE!</v>
      </c>
      <c r="BF1051" s="56" t="e">
        <f t="shared" si="169"/>
        <v>#VALUE!</v>
      </c>
      <c r="BG1051" s="56" t="e">
        <f>IF(BE1051="否",0,AF1051*(1-VLOOKUP(X1051,折旧码!B:D,3,FALSE))/BC1051)</f>
        <v>#VALUE!</v>
      </c>
      <c r="BH1051" s="56" t="e">
        <f t="shared" si="170"/>
        <v>#VALUE!</v>
      </c>
      <c r="BI1051" s="4" t="e">
        <f>IF(OR(BE1051="否",BC1051&lt;=BD1051),ROUND(AF1051-ABS(AG1051)-ABS(AI1051)-AF1051*VLOOKUP(X1051,折旧码!B:D,3,FALSE),2)=0,ROUND(AF1051-ABS(AG1051)-ABS(AI1051)-AF1051*VLOOKUP(X1051,折旧码!B:D,3,FALSE),2)&lt;&gt;0)</f>
        <v>#VALUE!</v>
      </c>
      <c r="BJ1051" s="4" t="e">
        <f>ROUND(AF1051-ABS(AG1051)-ABS(AI1051)-AF1051*VLOOKUP(X1051,折旧码!B:D,3,FALSE),2)</f>
        <v>#N/A</v>
      </c>
    </row>
    <row r="1052" spans="40:62" x14ac:dyDescent="0.35">
      <c r="AX1052" s="5" t="b">
        <f t="shared" si="163"/>
        <v>0</v>
      </c>
      <c r="AY1052" s="59" t="e">
        <f>IF(((2015-LEFT(AD1052,4))*12+12-MID(AD1052,5,2)+1)/(Z1052*12+AB1052)&gt;1,AF1052*(1-VLOOKUP(X1052,折旧码!B:D,3,FALSE)),AF1052*(1-VLOOKUP(X1052,折旧码!B:D,3,FALSE))*((2015-LEFT(AD1052,4))*12+12-MID(AD1052,5,2)+1)/(Z1052*12+AB1052))</f>
        <v>#VALUE!</v>
      </c>
      <c r="AZ1052" s="60" t="e">
        <f t="shared" si="164"/>
        <v>#VALUE!</v>
      </c>
      <c r="BA1052" s="5" t="e">
        <f>IF(((2015-LEFT(AD1052,4))*12+12-MID(AD1052,5,2)+1)/(Z1052*12+AB1052)&gt;1,0, AF1052*(1-VLOOKUP(X1052,折旧码!B:D,3,FALSE))*(12/(Z1052*12+AB1052)))</f>
        <v>#VALUE!</v>
      </c>
      <c r="BB1052" s="2" t="e">
        <f t="shared" si="165"/>
        <v>#VALUE!</v>
      </c>
      <c r="BC1052" s="2">
        <f t="shared" si="166"/>
        <v>0</v>
      </c>
      <c r="BD1052" s="2" t="e">
        <f t="shared" si="167"/>
        <v>#VALUE!</v>
      </c>
      <c r="BE1052" s="4" t="e">
        <f t="shared" si="168"/>
        <v>#VALUE!</v>
      </c>
      <c r="BF1052" s="56" t="e">
        <f t="shared" si="169"/>
        <v>#VALUE!</v>
      </c>
      <c r="BG1052" s="56" t="e">
        <f>IF(BE1052="否",0,AF1052*(1-VLOOKUP(X1052,折旧码!B:D,3,FALSE))/BC1052)</f>
        <v>#VALUE!</v>
      </c>
      <c r="BH1052" s="56" t="e">
        <f t="shared" si="170"/>
        <v>#VALUE!</v>
      </c>
      <c r="BI1052" s="4" t="e">
        <f>IF(OR(BE1052="否",BC1052&lt;=BD1052),ROUND(AF1052-ABS(AG1052)-ABS(AI1052)-AF1052*VLOOKUP(X1052,折旧码!B:D,3,FALSE),2)=0,ROUND(AF1052-ABS(AG1052)-ABS(AI1052)-AF1052*VLOOKUP(X1052,折旧码!B:D,3,FALSE),2)&lt;&gt;0)</f>
        <v>#VALUE!</v>
      </c>
      <c r="BJ1052" s="4" t="e">
        <f>ROUND(AF1052-ABS(AG1052)-ABS(AI1052)-AF1052*VLOOKUP(X1052,折旧码!B:D,3,FALSE),2)</f>
        <v>#N/A</v>
      </c>
    </row>
    <row r="1053" spans="40:62" x14ac:dyDescent="0.35">
      <c r="AX1053" s="5" t="b">
        <f t="shared" si="163"/>
        <v>0</v>
      </c>
      <c r="AY1053" s="59" t="e">
        <f>IF(((2015-LEFT(AD1053,4))*12+12-MID(AD1053,5,2)+1)/(Z1053*12+AB1053)&gt;1,AF1053*(1-VLOOKUP(X1053,折旧码!B:D,3,FALSE)),AF1053*(1-VLOOKUP(X1053,折旧码!B:D,3,FALSE))*((2015-LEFT(AD1053,4))*12+12-MID(AD1053,5,2)+1)/(Z1053*12+AB1053))</f>
        <v>#VALUE!</v>
      </c>
      <c r="AZ1053" s="60" t="e">
        <f t="shared" si="164"/>
        <v>#VALUE!</v>
      </c>
      <c r="BA1053" s="5" t="e">
        <f>IF(((2015-LEFT(AD1053,4))*12+12-MID(AD1053,5,2)+1)/(Z1053*12+AB1053)&gt;1,0, AF1053*(1-VLOOKUP(X1053,折旧码!B:D,3,FALSE))*(12/(Z1053*12+AB1053)))</f>
        <v>#VALUE!</v>
      </c>
      <c r="BB1053" s="2" t="e">
        <f t="shared" si="165"/>
        <v>#VALUE!</v>
      </c>
      <c r="BC1053" s="2">
        <f t="shared" si="166"/>
        <v>0</v>
      </c>
      <c r="BD1053" s="2" t="e">
        <f t="shared" si="167"/>
        <v>#VALUE!</v>
      </c>
      <c r="BE1053" s="4" t="e">
        <f t="shared" si="168"/>
        <v>#VALUE!</v>
      </c>
      <c r="BF1053" s="56" t="e">
        <f t="shared" si="169"/>
        <v>#VALUE!</v>
      </c>
      <c r="BG1053" s="56" t="e">
        <f>IF(BE1053="否",0,AF1053*(1-VLOOKUP(X1053,折旧码!B:D,3,FALSE))/BC1053)</f>
        <v>#VALUE!</v>
      </c>
      <c r="BH1053" s="56" t="e">
        <f t="shared" si="170"/>
        <v>#VALUE!</v>
      </c>
      <c r="BI1053" s="4" t="e">
        <f>IF(OR(BE1053="否",BC1053&lt;=BD1053),ROUND(AF1053-ABS(AG1053)-ABS(AI1053)-AF1053*VLOOKUP(X1053,折旧码!B:D,3,FALSE),2)=0,ROUND(AF1053-ABS(AG1053)-ABS(AI1053)-AF1053*VLOOKUP(X1053,折旧码!B:D,3,FALSE),2)&lt;&gt;0)</f>
        <v>#VALUE!</v>
      </c>
      <c r="BJ1053" s="4" t="e">
        <f>ROUND(AF1053-ABS(AG1053)-ABS(AI1053)-AF1053*VLOOKUP(X1053,折旧码!B:D,3,FALSE),2)</f>
        <v>#N/A</v>
      </c>
    </row>
    <row r="1054" spans="40:62" x14ac:dyDescent="0.35">
      <c r="AX1054" s="5" t="b">
        <f t="shared" si="163"/>
        <v>0</v>
      </c>
      <c r="AY1054" s="59" t="e">
        <f>IF(((2015-LEFT(AD1054,4))*12+12-MID(AD1054,5,2)+1)/(Z1054*12+AB1054)&gt;1,AF1054*(1-VLOOKUP(X1054,折旧码!B:D,3,FALSE)),AF1054*(1-VLOOKUP(X1054,折旧码!B:D,3,FALSE))*((2015-LEFT(AD1054,4))*12+12-MID(AD1054,5,2)+1)/(Z1054*12+AB1054))</f>
        <v>#VALUE!</v>
      </c>
      <c r="AZ1054" s="60" t="e">
        <f t="shared" si="164"/>
        <v>#VALUE!</v>
      </c>
      <c r="BA1054" s="5" t="e">
        <f>IF(((2015-LEFT(AD1054,4))*12+12-MID(AD1054,5,2)+1)/(Z1054*12+AB1054)&gt;1,0, AF1054*(1-VLOOKUP(X1054,折旧码!B:D,3,FALSE))*(12/(Z1054*12+AB1054)))</f>
        <v>#VALUE!</v>
      </c>
      <c r="BB1054" s="2" t="e">
        <f t="shared" si="165"/>
        <v>#VALUE!</v>
      </c>
      <c r="BC1054" s="2">
        <f t="shared" si="166"/>
        <v>0</v>
      </c>
      <c r="BD1054" s="2" t="e">
        <f t="shared" si="167"/>
        <v>#VALUE!</v>
      </c>
      <c r="BE1054" s="4" t="e">
        <f t="shared" si="168"/>
        <v>#VALUE!</v>
      </c>
      <c r="BF1054" s="56" t="e">
        <f t="shared" si="169"/>
        <v>#VALUE!</v>
      </c>
      <c r="BG1054" s="56" t="e">
        <f>IF(BE1054="否",0,AF1054*(1-VLOOKUP(X1054,折旧码!B:D,3,FALSE))/BC1054)</f>
        <v>#VALUE!</v>
      </c>
      <c r="BH1054" s="56" t="e">
        <f t="shared" si="170"/>
        <v>#VALUE!</v>
      </c>
      <c r="BI1054" s="4" t="e">
        <f>IF(OR(BE1054="否",BC1054&lt;=BD1054),ROUND(AF1054-ABS(AG1054)-ABS(AI1054)-AF1054*VLOOKUP(X1054,折旧码!B:D,3,FALSE),2)=0,ROUND(AF1054-ABS(AG1054)-ABS(AI1054)-AF1054*VLOOKUP(X1054,折旧码!B:D,3,FALSE),2)&lt;&gt;0)</f>
        <v>#VALUE!</v>
      </c>
      <c r="BJ1054" s="4" t="e">
        <f>ROUND(AF1054-ABS(AG1054)-ABS(AI1054)-AF1054*VLOOKUP(X1054,折旧码!B:D,3,FALSE),2)</f>
        <v>#N/A</v>
      </c>
    </row>
    <row r="1055" spans="40:62" x14ac:dyDescent="0.35">
      <c r="AX1055" s="5" t="b">
        <f t="shared" si="163"/>
        <v>0</v>
      </c>
      <c r="AY1055" s="59" t="e">
        <f>IF(((2015-LEFT(AD1055,4))*12+12-MID(AD1055,5,2)+1)/(Z1055*12+AB1055)&gt;1,AF1055*(1-VLOOKUP(X1055,折旧码!B:D,3,FALSE)),AF1055*(1-VLOOKUP(X1055,折旧码!B:D,3,FALSE))*((2015-LEFT(AD1055,4))*12+12-MID(AD1055,5,2)+1)/(Z1055*12+AB1055))</f>
        <v>#VALUE!</v>
      </c>
      <c r="AZ1055" s="60" t="e">
        <f t="shared" si="164"/>
        <v>#VALUE!</v>
      </c>
      <c r="BA1055" s="5" t="e">
        <f>IF(((2015-LEFT(AD1055,4))*12+12-MID(AD1055,5,2)+1)/(Z1055*12+AB1055)&gt;1,0, AF1055*(1-VLOOKUP(X1055,折旧码!B:D,3,FALSE))*(12/(Z1055*12+AB1055)))</f>
        <v>#VALUE!</v>
      </c>
      <c r="BB1055" s="2" t="e">
        <f t="shared" si="165"/>
        <v>#VALUE!</v>
      </c>
      <c r="BC1055" s="2">
        <f t="shared" si="166"/>
        <v>0</v>
      </c>
      <c r="BD1055" s="2" t="e">
        <f t="shared" si="167"/>
        <v>#VALUE!</v>
      </c>
      <c r="BE1055" s="4" t="e">
        <f t="shared" si="168"/>
        <v>#VALUE!</v>
      </c>
      <c r="BF1055" s="56" t="e">
        <f t="shared" si="169"/>
        <v>#VALUE!</v>
      </c>
      <c r="BG1055" s="56" t="e">
        <f>IF(BE1055="否",0,AF1055*(1-VLOOKUP(X1055,折旧码!B:D,3,FALSE))/BC1055)</f>
        <v>#VALUE!</v>
      </c>
      <c r="BH1055" s="56" t="e">
        <f t="shared" si="170"/>
        <v>#VALUE!</v>
      </c>
      <c r="BI1055" s="4" t="e">
        <f>IF(OR(BE1055="否",BC1055&lt;=BD1055),ROUND(AF1055-ABS(AG1055)-ABS(AI1055)-AF1055*VLOOKUP(X1055,折旧码!B:D,3,FALSE),2)=0,ROUND(AF1055-ABS(AG1055)-ABS(AI1055)-AF1055*VLOOKUP(X1055,折旧码!B:D,3,FALSE),2)&lt;&gt;0)</f>
        <v>#VALUE!</v>
      </c>
      <c r="BJ1055" s="4" t="e">
        <f>ROUND(AF1055-ABS(AG1055)-ABS(AI1055)-AF1055*VLOOKUP(X1055,折旧码!B:D,3,FALSE),2)</f>
        <v>#N/A</v>
      </c>
    </row>
    <row r="1056" spans="40:62" x14ac:dyDescent="0.35">
      <c r="AX1056" s="5" t="b">
        <f t="shared" si="163"/>
        <v>0</v>
      </c>
      <c r="AY1056" s="59" t="e">
        <f>IF(((2015-LEFT(AD1056,4))*12+12-MID(AD1056,5,2)+1)/(Z1056*12+AB1056)&gt;1,AF1056*(1-VLOOKUP(X1056,折旧码!B:D,3,FALSE)),AF1056*(1-VLOOKUP(X1056,折旧码!B:D,3,FALSE))*((2015-LEFT(AD1056,4))*12+12-MID(AD1056,5,2)+1)/(Z1056*12+AB1056))</f>
        <v>#VALUE!</v>
      </c>
      <c r="AZ1056" s="60" t="e">
        <f t="shared" si="164"/>
        <v>#VALUE!</v>
      </c>
      <c r="BA1056" s="5" t="e">
        <f>IF(((2015-LEFT(AD1056,4))*12+12-MID(AD1056,5,2)+1)/(Z1056*12+AB1056)&gt;1,0, AF1056*(1-VLOOKUP(X1056,折旧码!B:D,3,FALSE))*(12/(Z1056*12+AB1056)))</f>
        <v>#VALUE!</v>
      </c>
      <c r="BB1056" s="2" t="e">
        <f t="shared" si="165"/>
        <v>#VALUE!</v>
      </c>
      <c r="BC1056" s="2">
        <f t="shared" si="166"/>
        <v>0</v>
      </c>
      <c r="BD1056" s="2" t="e">
        <f t="shared" si="167"/>
        <v>#VALUE!</v>
      </c>
      <c r="BE1056" s="4" t="e">
        <f t="shared" si="168"/>
        <v>#VALUE!</v>
      </c>
      <c r="BF1056" s="56" t="e">
        <f t="shared" si="169"/>
        <v>#VALUE!</v>
      </c>
      <c r="BG1056" s="56" t="e">
        <f>IF(BE1056="否",0,AF1056*(1-VLOOKUP(X1056,折旧码!B:D,3,FALSE))/BC1056)</f>
        <v>#VALUE!</v>
      </c>
      <c r="BH1056" s="56" t="e">
        <f t="shared" si="170"/>
        <v>#VALUE!</v>
      </c>
      <c r="BI1056" s="4" t="e">
        <f>IF(OR(BE1056="否",BC1056&lt;=BD1056),ROUND(AF1056-ABS(AG1056)-ABS(AI1056)-AF1056*VLOOKUP(X1056,折旧码!B:D,3,FALSE),2)=0,ROUND(AF1056-ABS(AG1056)-ABS(AI1056)-AF1056*VLOOKUP(X1056,折旧码!B:D,3,FALSE),2)&lt;&gt;0)</f>
        <v>#VALUE!</v>
      </c>
      <c r="BJ1056" s="4" t="e">
        <f>ROUND(AF1056-ABS(AG1056)-ABS(AI1056)-AF1056*VLOOKUP(X1056,折旧码!B:D,3,FALSE),2)</f>
        <v>#N/A</v>
      </c>
    </row>
    <row r="1057" spans="50:62" x14ac:dyDescent="0.35">
      <c r="AX1057" s="5" t="b">
        <f t="shared" si="163"/>
        <v>0</v>
      </c>
      <c r="AY1057" s="59" t="e">
        <f>IF(((2015-LEFT(AD1057,4))*12+12-MID(AD1057,5,2)+1)/(Z1057*12+AB1057)&gt;1,AF1057*(1-VLOOKUP(X1057,折旧码!B:D,3,FALSE)),AF1057*(1-VLOOKUP(X1057,折旧码!B:D,3,FALSE))*((2015-LEFT(AD1057,4))*12+12-MID(AD1057,5,2)+1)/(Z1057*12+AB1057))</f>
        <v>#VALUE!</v>
      </c>
      <c r="AZ1057" s="60" t="e">
        <f t="shared" si="164"/>
        <v>#VALUE!</v>
      </c>
      <c r="BA1057" s="5" t="e">
        <f>IF(((2015-LEFT(AD1057,4))*12+12-MID(AD1057,5,2)+1)/(Z1057*12+AB1057)&gt;1,0, AF1057*(1-VLOOKUP(X1057,折旧码!B:D,3,FALSE))*(12/(Z1057*12+AB1057)))</f>
        <v>#VALUE!</v>
      </c>
      <c r="BB1057" s="2" t="e">
        <f t="shared" si="165"/>
        <v>#VALUE!</v>
      </c>
      <c r="BC1057" s="2">
        <f t="shared" si="166"/>
        <v>0</v>
      </c>
      <c r="BD1057" s="2" t="e">
        <f t="shared" si="167"/>
        <v>#VALUE!</v>
      </c>
      <c r="BE1057" s="4" t="e">
        <f t="shared" si="168"/>
        <v>#VALUE!</v>
      </c>
      <c r="BF1057" s="56" t="e">
        <f t="shared" si="169"/>
        <v>#VALUE!</v>
      </c>
      <c r="BG1057" s="56" t="e">
        <f>IF(BE1057="否",0,AF1057*(1-VLOOKUP(X1057,折旧码!B:D,3,FALSE))/BC1057)</f>
        <v>#VALUE!</v>
      </c>
      <c r="BH1057" s="56" t="e">
        <f t="shared" si="170"/>
        <v>#VALUE!</v>
      </c>
      <c r="BI1057" s="4" t="e">
        <f>IF(OR(BE1057="否",BC1057&lt;=BD1057),ROUND(AF1057-ABS(AG1057)-ABS(AI1057)-AF1057*VLOOKUP(X1057,折旧码!B:D,3,FALSE),2)=0,ROUND(AF1057-ABS(AG1057)-ABS(AI1057)-AF1057*VLOOKUP(X1057,折旧码!B:D,3,FALSE),2)&lt;&gt;0)</f>
        <v>#VALUE!</v>
      </c>
      <c r="BJ1057" s="4" t="e">
        <f>ROUND(AF1057-ABS(AG1057)-ABS(AI1057)-AF1057*VLOOKUP(X1057,折旧码!B:D,3,FALSE),2)</f>
        <v>#N/A</v>
      </c>
    </row>
    <row r="1058" spans="50:62" x14ac:dyDescent="0.35">
      <c r="AX1058" s="5" t="b">
        <f t="shared" si="163"/>
        <v>0</v>
      </c>
      <c r="AY1058" s="59" t="e">
        <f>IF(((2015-LEFT(AD1058,4))*12+12-MID(AD1058,5,2)+1)/(Z1058*12+AB1058)&gt;1,AF1058*(1-VLOOKUP(X1058,折旧码!B:D,3,FALSE)),AF1058*(1-VLOOKUP(X1058,折旧码!B:D,3,FALSE))*((2015-LEFT(AD1058,4))*12+12-MID(AD1058,5,2)+1)/(Z1058*12+AB1058))</f>
        <v>#VALUE!</v>
      </c>
      <c r="AZ1058" s="60" t="e">
        <f t="shared" si="164"/>
        <v>#VALUE!</v>
      </c>
      <c r="BA1058" s="5" t="e">
        <f>IF(((2015-LEFT(AD1058,4))*12+12-MID(AD1058,5,2)+1)/(Z1058*12+AB1058)&gt;1,0, AF1058*(1-VLOOKUP(X1058,折旧码!B:D,3,FALSE))*(12/(Z1058*12+AB1058)))</f>
        <v>#VALUE!</v>
      </c>
      <c r="BB1058" s="2" t="e">
        <f t="shared" si="165"/>
        <v>#VALUE!</v>
      </c>
      <c r="BC1058" s="2">
        <f t="shared" si="166"/>
        <v>0</v>
      </c>
      <c r="BD1058" s="2" t="e">
        <f t="shared" si="167"/>
        <v>#VALUE!</v>
      </c>
      <c r="BE1058" s="4" t="e">
        <f t="shared" si="168"/>
        <v>#VALUE!</v>
      </c>
      <c r="BF1058" s="56" t="e">
        <f t="shared" si="169"/>
        <v>#VALUE!</v>
      </c>
      <c r="BG1058" s="56" t="e">
        <f>IF(BE1058="否",0,AF1058*(1-VLOOKUP(X1058,折旧码!B:D,3,FALSE))/BC1058)</f>
        <v>#VALUE!</v>
      </c>
      <c r="BH1058" s="56" t="e">
        <f t="shared" si="170"/>
        <v>#VALUE!</v>
      </c>
      <c r="BI1058" s="4" t="e">
        <f>IF(OR(BE1058="否",BC1058&lt;=BD1058),ROUND(AF1058-ABS(AG1058)-ABS(AI1058)-AF1058*VLOOKUP(X1058,折旧码!B:D,3,FALSE),2)=0,ROUND(AF1058-ABS(AG1058)-ABS(AI1058)-AF1058*VLOOKUP(X1058,折旧码!B:D,3,FALSE),2)&lt;&gt;0)</f>
        <v>#VALUE!</v>
      </c>
      <c r="BJ1058" s="4" t="e">
        <f>ROUND(AF1058-ABS(AG1058)-ABS(AI1058)-AF1058*VLOOKUP(X1058,折旧码!B:D,3,FALSE),2)</f>
        <v>#N/A</v>
      </c>
    </row>
    <row r="1059" spans="50:62" x14ac:dyDescent="0.35">
      <c r="AX1059" s="5" t="b">
        <f t="shared" si="163"/>
        <v>0</v>
      </c>
      <c r="AY1059" s="59" t="e">
        <f>IF(((2015-LEFT(AD1059,4))*12+12-MID(AD1059,5,2)+1)/(Z1059*12+AB1059)&gt;1,AF1059*(1-VLOOKUP(X1059,折旧码!B:D,3,FALSE)),AF1059*(1-VLOOKUP(X1059,折旧码!B:D,3,FALSE))*((2015-LEFT(AD1059,4))*12+12-MID(AD1059,5,2)+1)/(Z1059*12+AB1059))</f>
        <v>#VALUE!</v>
      </c>
      <c r="AZ1059" s="60" t="e">
        <f t="shared" si="164"/>
        <v>#VALUE!</v>
      </c>
      <c r="BA1059" s="5" t="e">
        <f>IF(((2015-LEFT(AD1059,4))*12+12-MID(AD1059,5,2)+1)/(Z1059*12+AB1059)&gt;1,0, AF1059*(1-VLOOKUP(X1059,折旧码!B:D,3,FALSE))*(12/(Z1059*12+AB1059)))</f>
        <v>#VALUE!</v>
      </c>
      <c r="BB1059" s="2" t="e">
        <f t="shared" si="165"/>
        <v>#VALUE!</v>
      </c>
      <c r="BC1059" s="2">
        <f t="shared" si="166"/>
        <v>0</v>
      </c>
      <c r="BD1059" s="2" t="e">
        <f t="shared" si="167"/>
        <v>#VALUE!</v>
      </c>
      <c r="BE1059" s="4" t="e">
        <f t="shared" si="168"/>
        <v>#VALUE!</v>
      </c>
      <c r="BF1059" s="56" t="e">
        <f t="shared" si="169"/>
        <v>#VALUE!</v>
      </c>
      <c r="BG1059" s="56" t="e">
        <f>IF(BE1059="否",0,AF1059*(1-VLOOKUP(X1059,折旧码!B:D,3,FALSE))/BC1059)</f>
        <v>#VALUE!</v>
      </c>
      <c r="BH1059" s="56" t="e">
        <f t="shared" si="170"/>
        <v>#VALUE!</v>
      </c>
      <c r="BI1059" s="4" t="e">
        <f>IF(OR(BE1059="否",BC1059&lt;=BD1059),ROUND(AF1059-ABS(AG1059)-ABS(AI1059)-AF1059*VLOOKUP(X1059,折旧码!B:D,3,FALSE),2)=0,ROUND(AF1059-ABS(AG1059)-ABS(AI1059)-AF1059*VLOOKUP(X1059,折旧码!B:D,3,FALSE),2)&lt;&gt;0)</f>
        <v>#VALUE!</v>
      </c>
      <c r="BJ1059" s="4" t="e">
        <f>ROUND(AF1059-ABS(AG1059)-ABS(AI1059)-AF1059*VLOOKUP(X1059,折旧码!B:D,3,FALSE),2)</f>
        <v>#N/A</v>
      </c>
    </row>
    <row r="1060" spans="50:62" x14ac:dyDescent="0.35">
      <c r="AX1060" s="5" t="b">
        <f t="shared" si="163"/>
        <v>0</v>
      </c>
      <c r="AY1060" s="59" t="e">
        <f>IF(((2015-LEFT(AD1060,4))*12+12-MID(AD1060,5,2)+1)/(Z1060*12+AB1060)&gt;1,AF1060*(1-VLOOKUP(X1060,折旧码!B:D,3,FALSE)),AF1060*(1-VLOOKUP(X1060,折旧码!B:D,3,FALSE))*((2015-LEFT(AD1060,4))*12+12-MID(AD1060,5,2)+1)/(Z1060*12+AB1060))</f>
        <v>#VALUE!</v>
      </c>
      <c r="AZ1060" s="60" t="e">
        <f t="shared" si="164"/>
        <v>#VALUE!</v>
      </c>
      <c r="BA1060" s="5" t="e">
        <f>IF(((2015-LEFT(AD1060,4))*12+12-MID(AD1060,5,2)+1)/(Z1060*12+AB1060)&gt;1,0, AF1060*(1-VLOOKUP(X1060,折旧码!B:D,3,FALSE))*(12/(Z1060*12+AB1060)))</f>
        <v>#VALUE!</v>
      </c>
      <c r="BB1060" s="2" t="e">
        <f t="shared" si="165"/>
        <v>#VALUE!</v>
      </c>
      <c r="BC1060" s="2">
        <f t="shared" si="166"/>
        <v>0</v>
      </c>
      <c r="BD1060" s="2" t="e">
        <f t="shared" si="167"/>
        <v>#VALUE!</v>
      </c>
      <c r="BE1060" s="4" t="e">
        <f t="shared" si="168"/>
        <v>#VALUE!</v>
      </c>
      <c r="BF1060" s="56" t="e">
        <f t="shared" si="169"/>
        <v>#VALUE!</v>
      </c>
      <c r="BG1060" s="56" t="e">
        <f>IF(BE1060="否",0,AF1060*(1-VLOOKUP(X1060,折旧码!B:D,3,FALSE))/BC1060)</f>
        <v>#VALUE!</v>
      </c>
      <c r="BH1060" s="56" t="e">
        <f t="shared" si="170"/>
        <v>#VALUE!</v>
      </c>
      <c r="BI1060" s="4" t="e">
        <f>IF(OR(BE1060="否",BC1060&lt;=BD1060),ROUND(AF1060-ABS(AG1060)-ABS(AI1060)-AF1060*VLOOKUP(X1060,折旧码!B:D,3,FALSE),2)=0,ROUND(AF1060-ABS(AG1060)-ABS(AI1060)-AF1060*VLOOKUP(X1060,折旧码!B:D,3,FALSE),2)&lt;&gt;0)</f>
        <v>#VALUE!</v>
      </c>
      <c r="BJ1060" s="4" t="e">
        <f>ROUND(AF1060-ABS(AG1060)-ABS(AI1060)-AF1060*VLOOKUP(X1060,折旧码!B:D,3,FALSE),2)</f>
        <v>#N/A</v>
      </c>
    </row>
    <row r="1061" spans="50:62" x14ac:dyDescent="0.35">
      <c r="AX1061" s="5" t="b">
        <f t="shared" si="163"/>
        <v>0</v>
      </c>
      <c r="AY1061" s="59" t="e">
        <f>IF(((2015-LEFT(AD1061,4))*12+12-MID(AD1061,5,2)+1)/(Z1061*12+AB1061)&gt;1,AF1061*(1-VLOOKUP(X1061,折旧码!B:D,3,FALSE)),AF1061*(1-VLOOKUP(X1061,折旧码!B:D,3,FALSE))*((2015-LEFT(AD1061,4))*12+12-MID(AD1061,5,2)+1)/(Z1061*12+AB1061))</f>
        <v>#VALUE!</v>
      </c>
      <c r="AZ1061" s="60" t="e">
        <f t="shared" si="164"/>
        <v>#VALUE!</v>
      </c>
      <c r="BA1061" s="5" t="e">
        <f>IF(((2015-LEFT(AD1061,4))*12+12-MID(AD1061,5,2)+1)/(Z1061*12+AB1061)&gt;1,0, AF1061*(1-VLOOKUP(X1061,折旧码!B:D,3,FALSE))*(12/(Z1061*12+AB1061)))</f>
        <v>#VALUE!</v>
      </c>
      <c r="BB1061" s="2" t="e">
        <f t="shared" si="165"/>
        <v>#VALUE!</v>
      </c>
      <c r="BC1061" s="2">
        <f t="shared" si="166"/>
        <v>0</v>
      </c>
      <c r="BD1061" s="2" t="e">
        <f t="shared" si="167"/>
        <v>#VALUE!</v>
      </c>
      <c r="BE1061" s="4" t="e">
        <f t="shared" si="168"/>
        <v>#VALUE!</v>
      </c>
      <c r="BF1061" s="56" t="e">
        <f t="shared" si="169"/>
        <v>#VALUE!</v>
      </c>
      <c r="BG1061" s="56" t="e">
        <f>IF(BE1061="否",0,AF1061*(1-VLOOKUP(X1061,折旧码!B:D,3,FALSE))/BC1061)</f>
        <v>#VALUE!</v>
      </c>
      <c r="BH1061" s="56" t="e">
        <f t="shared" si="170"/>
        <v>#VALUE!</v>
      </c>
      <c r="BI1061" s="4" t="e">
        <f>IF(OR(BE1061="否",BC1061&lt;=BD1061),ROUND(AF1061-ABS(AG1061)-ABS(AI1061)-AF1061*VLOOKUP(X1061,折旧码!B:D,3,FALSE),2)=0,ROUND(AF1061-ABS(AG1061)-ABS(AI1061)-AF1061*VLOOKUP(X1061,折旧码!B:D,3,FALSE),2)&lt;&gt;0)</f>
        <v>#VALUE!</v>
      </c>
      <c r="BJ1061" s="4" t="e">
        <f>ROUND(AF1061-ABS(AG1061)-ABS(AI1061)-AF1061*VLOOKUP(X1061,折旧码!B:D,3,FALSE),2)</f>
        <v>#N/A</v>
      </c>
    </row>
    <row r="1062" spans="50:62" x14ac:dyDescent="0.35">
      <c r="AX1062" s="5" t="b">
        <f t="shared" si="163"/>
        <v>0</v>
      </c>
      <c r="AY1062" s="59" t="e">
        <f>IF(((2015-LEFT(AD1062,4))*12+12-MID(AD1062,5,2)+1)/(Z1062*12+AB1062)&gt;1,AF1062*(1-VLOOKUP(X1062,折旧码!B:D,3,FALSE)),AF1062*(1-VLOOKUP(X1062,折旧码!B:D,3,FALSE))*((2015-LEFT(AD1062,4))*12+12-MID(AD1062,5,2)+1)/(Z1062*12+AB1062))</f>
        <v>#VALUE!</v>
      </c>
      <c r="AZ1062" s="60" t="e">
        <f t="shared" si="164"/>
        <v>#VALUE!</v>
      </c>
      <c r="BA1062" s="5" t="e">
        <f>IF(((2015-LEFT(AD1062,4))*12+12-MID(AD1062,5,2)+1)/(Z1062*12+AB1062)&gt;1,0, AF1062*(1-VLOOKUP(X1062,折旧码!B:D,3,FALSE))*(12/(Z1062*12+AB1062)))</f>
        <v>#VALUE!</v>
      </c>
      <c r="BB1062" s="2" t="e">
        <f t="shared" si="165"/>
        <v>#VALUE!</v>
      </c>
      <c r="BC1062" s="2">
        <f t="shared" si="166"/>
        <v>0</v>
      </c>
      <c r="BD1062" s="2" t="e">
        <f t="shared" si="167"/>
        <v>#VALUE!</v>
      </c>
      <c r="BE1062" s="4" t="e">
        <f t="shared" si="168"/>
        <v>#VALUE!</v>
      </c>
      <c r="BF1062" s="56" t="e">
        <f t="shared" si="169"/>
        <v>#VALUE!</v>
      </c>
      <c r="BG1062" s="56" t="e">
        <f>IF(BE1062="否",0,AF1062*(1-VLOOKUP(X1062,折旧码!B:D,3,FALSE))/BC1062)</f>
        <v>#VALUE!</v>
      </c>
      <c r="BH1062" s="56" t="e">
        <f t="shared" si="170"/>
        <v>#VALUE!</v>
      </c>
      <c r="BI1062" s="4" t="e">
        <f>IF(OR(BE1062="否",BC1062&lt;=BD1062),ROUND(AF1062-ABS(AG1062)-ABS(AI1062)-AF1062*VLOOKUP(X1062,折旧码!B:D,3,FALSE),2)=0,ROUND(AF1062-ABS(AG1062)-ABS(AI1062)-AF1062*VLOOKUP(X1062,折旧码!B:D,3,FALSE),2)&lt;&gt;0)</f>
        <v>#VALUE!</v>
      </c>
      <c r="BJ1062" s="4" t="e">
        <f>ROUND(AF1062-ABS(AG1062)-ABS(AI1062)-AF1062*VLOOKUP(X1062,折旧码!B:D,3,FALSE),2)</f>
        <v>#N/A</v>
      </c>
    </row>
    <row r="1063" spans="50:62" x14ac:dyDescent="0.35">
      <c r="AX1063" s="5" t="b">
        <f t="shared" si="163"/>
        <v>0</v>
      </c>
      <c r="AY1063" s="59" t="e">
        <f>IF(((2015-LEFT(AD1063,4))*12+12-MID(AD1063,5,2)+1)/(Z1063*12+AB1063)&gt;1,AF1063*(1-VLOOKUP(X1063,折旧码!B:D,3,FALSE)),AF1063*(1-VLOOKUP(X1063,折旧码!B:D,3,FALSE))*((2015-LEFT(AD1063,4))*12+12-MID(AD1063,5,2)+1)/(Z1063*12+AB1063))</f>
        <v>#VALUE!</v>
      </c>
      <c r="AZ1063" s="60" t="e">
        <f t="shared" si="164"/>
        <v>#VALUE!</v>
      </c>
      <c r="BA1063" s="5" t="e">
        <f>IF(((2015-LEFT(AD1063,4))*12+12-MID(AD1063,5,2)+1)/(Z1063*12+AB1063)&gt;1,0, AF1063*(1-VLOOKUP(X1063,折旧码!B:D,3,FALSE))*(12/(Z1063*12+AB1063)))</f>
        <v>#VALUE!</v>
      </c>
      <c r="BB1063" s="2" t="e">
        <f t="shared" si="165"/>
        <v>#VALUE!</v>
      </c>
      <c r="BC1063" s="2">
        <f t="shared" si="166"/>
        <v>0</v>
      </c>
      <c r="BD1063" s="2" t="e">
        <f t="shared" si="167"/>
        <v>#VALUE!</v>
      </c>
      <c r="BE1063" s="4" t="e">
        <f t="shared" si="168"/>
        <v>#VALUE!</v>
      </c>
      <c r="BF1063" s="56" t="e">
        <f t="shared" si="169"/>
        <v>#VALUE!</v>
      </c>
      <c r="BG1063" s="56" t="e">
        <f>IF(BE1063="否",0,AF1063*(1-VLOOKUP(X1063,折旧码!B:D,3,FALSE))/BC1063)</f>
        <v>#VALUE!</v>
      </c>
      <c r="BH1063" s="56" t="e">
        <f t="shared" si="170"/>
        <v>#VALUE!</v>
      </c>
      <c r="BI1063" s="4" t="e">
        <f>IF(OR(BE1063="否",BC1063&lt;=BD1063),ROUND(AF1063-ABS(AG1063)-ABS(AI1063)-AF1063*VLOOKUP(X1063,折旧码!B:D,3,FALSE),2)=0,ROUND(AF1063-ABS(AG1063)-ABS(AI1063)-AF1063*VLOOKUP(X1063,折旧码!B:D,3,FALSE),2)&lt;&gt;0)</f>
        <v>#VALUE!</v>
      </c>
      <c r="BJ1063" s="4" t="e">
        <f>ROUND(AF1063-ABS(AG1063)-ABS(AI1063)-AF1063*VLOOKUP(X1063,折旧码!B:D,3,FALSE),2)</f>
        <v>#N/A</v>
      </c>
    </row>
    <row r="1064" spans="50:62" x14ac:dyDescent="0.35">
      <c r="AX1064" s="5" t="b">
        <f t="shared" si="163"/>
        <v>0</v>
      </c>
      <c r="AY1064" s="59" t="e">
        <f>IF(((2015-LEFT(AD1064,4))*12+12-MID(AD1064,5,2)+1)/(Z1064*12+AB1064)&gt;1,AF1064*(1-VLOOKUP(X1064,折旧码!B:D,3,FALSE)),AF1064*(1-VLOOKUP(X1064,折旧码!B:D,3,FALSE))*((2015-LEFT(AD1064,4))*12+12-MID(AD1064,5,2)+1)/(Z1064*12+AB1064))</f>
        <v>#VALUE!</v>
      </c>
      <c r="AZ1064" s="60" t="e">
        <f t="shared" si="164"/>
        <v>#VALUE!</v>
      </c>
      <c r="BA1064" s="5" t="e">
        <f>IF(((2015-LEFT(AD1064,4))*12+12-MID(AD1064,5,2)+1)/(Z1064*12+AB1064)&gt;1,0, AF1064*(1-VLOOKUP(X1064,折旧码!B:D,3,FALSE))*(12/(Z1064*12+AB1064)))</f>
        <v>#VALUE!</v>
      </c>
      <c r="BB1064" s="2" t="e">
        <f t="shared" si="165"/>
        <v>#VALUE!</v>
      </c>
      <c r="BC1064" s="2">
        <f t="shared" si="166"/>
        <v>0</v>
      </c>
      <c r="BD1064" s="2" t="e">
        <f t="shared" si="167"/>
        <v>#VALUE!</v>
      </c>
      <c r="BE1064" s="4" t="e">
        <f t="shared" si="168"/>
        <v>#VALUE!</v>
      </c>
      <c r="BF1064" s="56" t="e">
        <f t="shared" si="169"/>
        <v>#VALUE!</v>
      </c>
      <c r="BG1064" s="56" t="e">
        <f>IF(BE1064="否",0,AF1064*(1-VLOOKUP(X1064,折旧码!B:D,3,FALSE))/BC1064)</f>
        <v>#VALUE!</v>
      </c>
      <c r="BH1064" s="56" t="e">
        <f t="shared" si="170"/>
        <v>#VALUE!</v>
      </c>
      <c r="BI1064" s="4" t="e">
        <f>IF(OR(BE1064="否",BC1064&lt;=BD1064),ROUND(AF1064-ABS(AG1064)-ABS(AI1064)-AF1064*VLOOKUP(X1064,折旧码!B:D,3,FALSE),2)=0,ROUND(AF1064-ABS(AG1064)-ABS(AI1064)-AF1064*VLOOKUP(X1064,折旧码!B:D,3,FALSE),2)&lt;&gt;0)</f>
        <v>#VALUE!</v>
      </c>
      <c r="BJ1064" s="4" t="e">
        <f>ROUND(AF1064-ABS(AG1064)-ABS(AI1064)-AF1064*VLOOKUP(X1064,折旧码!B:D,3,FALSE),2)</f>
        <v>#N/A</v>
      </c>
    </row>
    <row r="1065" spans="50:62" x14ac:dyDescent="0.35">
      <c r="AX1065" s="5" t="b">
        <f t="shared" si="163"/>
        <v>0</v>
      </c>
      <c r="AY1065" s="59" t="e">
        <f>IF(((2015-LEFT(AD1065,4))*12+12-MID(AD1065,5,2)+1)/(Z1065*12+AB1065)&gt;1,AF1065*(1-VLOOKUP(X1065,折旧码!B:D,3,FALSE)),AF1065*(1-VLOOKUP(X1065,折旧码!B:D,3,FALSE))*((2015-LEFT(AD1065,4))*12+12-MID(AD1065,5,2)+1)/(Z1065*12+AB1065))</f>
        <v>#VALUE!</v>
      </c>
      <c r="AZ1065" s="60" t="e">
        <f t="shared" si="164"/>
        <v>#VALUE!</v>
      </c>
      <c r="BA1065" s="5" t="e">
        <f>IF(((2015-LEFT(AD1065,4))*12+12-MID(AD1065,5,2)+1)/(Z1065*12+AB1065)&gt;1,0, AF1065*(1-VLOOKUP(X1065,折旧码!B:D,3,FALSE))*(12/(Z1065*12+AB1065)))</f>
        <v>#VALUE!</v>
      </c>
      <c r="BB1065" s="2" t="e">
        <f t="shared" si="165"/>
        <v>#VALUE!</v>
      </c>
      <c r="BC1065" s="2">
        <f t="shared" si="166"/>
        <v>0</v>
      </c>
      <c r="BD1065" s="2" t="e">
        <f t="shared" si="167"/>
        <v>#VALUE!</v>
      </c>
      <c r="BE1065" s="4" t="e">
        <f t="shared" si="168"/>
        <v>#VALUE!</v>
      </c>
      <c r="BF1065" s="56" t="e">
        <f t="shared" si="169"/>
        <v>#VALUE!</v>
      </c>
      <c r="BG1065" s="56" t="e">
        <f>IF(BE1065="否",0,AF1065*(1-VLOOKUP(X1065,折旧码!B:D,3,FALSE))/BC1065)</f>
        <v>#VALUE!</v>
      </c>
      <c r="BH1065" s="56" t="e">
        <f t="shared" si="170"/>
        <v>#VALUE!</v>
      </c>
      <c r="BI1065" s="4" t="e">
        <f>IF(OR(BE1065="否",BC1065&lt;=BD1065),ROUND(AF1065-ABS(AG1065)-ABS(AI1065)-AF1065*VLOOKUP(X1065,折旧码!B:D,3,FALSE),2)=0,ROUND(AF1065-ABS(AG1065)-ABS(AI1065)-AF1065*VLOOKUP(X1065,折旧码!B:D,3,FALSE),2)&lt;&gt;0)</f>
        <v>#VALUE!</v>
      </c>
      <c r="BJ1065" s="4" t="e">
        <f>ROUND(AF1065-ABS(AG1065)-ABS(AI1065)-AF1065*VLOOKUP(X1065,折旧码!B:D,3,FALSE),2)</f>
        <v>#N/A</v>
      </c>
    </row>
    <row r="1066" spans="50:62" x14ac:dyDescent="0.35">
      <c r="AX1066" s="5" t="b">
        <f t="shared" si="163"/>
        <v>0</v>
      </c>
      <c r="AY1066" s="59" t="e">
        <f>IF(((2015-LEFT(AD1066,4))*12+12-MID(AD1066,5,2)+1)/(Z1066*12+AB1066)&gt;1,AF1066*(1-VLOOKUP(X1066,折旧码!B:D,3,FALSE)),AF1066*(1-VLOOKUP(X1066,折旧码!B:D,3,FALSE))*((2015-LEFT(AD1066,4))*12+12-MID(AD1066,5,2)+1)/(Z1066*12+AB1066))</f>
        <v>#VALUE!</v>
      </c>
      <c r="AZ1066" s="60" t="e">
        <f t="shared" si="164"/>
        <v>#VALUE!</v>
      </c>
      <c r="BA1066" s="5" t="e">
        <f>IF(((2015-LEFT(AD1066,4))*12+12-MID(AD1066,5,2)+1)/(Z1066*12+AB1066)&gt;1,0, AF1066*(1-VLOOKUP(X1066,折旧码!B:D,3,FALSE))*(12/(Z1066*12+AB1066)))</f>
        <v>#VALUE!</v>
      </c>
      <c r="BB1066" s="2" t="e">
        <f t="shared" si="165"/>
        <v>#VALUE!</v>
      </c>
      <c r="BC1066" s="2">
        <f t="shared" si="166"/>
        <v>0</v>
      </c>
      <c r="BD1066" s="2" t="e">
        <f t="shared" si="167"/>
        <v>#VALUE!</v>
      </c>
      <c r="BE1066" s="4" t="e">
        <f t="shared" si="168"/>
        <v>#VALUE!</v>
      </c>
      <c r="BF1066" s="56" t="e">
        <f t="shared" si="169"/>
        <v>#VALUE!</v>
      </c>
      <c r="BG1066" s="56" t="e">
        <f>IF(BE1066="否",0,AF1066*(1-VLOOKUP(X1066,折旧码!B:D,3,FALSE))/BC1066)</f>
        <v>#VALUE!</v>
      </c>
      <c r="BH1066" s="56" t="e">
        <f t="shared" si="170"/>
        <v>#VALUE!</v>
      </c>
      <c r="BI1066" s="4" t="e">
        <f>IF(OR(BE1066="否",BC1066&lt;=BD1066),ROUND(AF1066-ABS(AG1066)-ABS(AI1066)-AF1066*VLOOKUP(X1066,折旧码!B:D,3,FALSE),2)=0,ROUND(AF1066-ABS(AG1066)-ABS(AI1066)-AF1066*VLOOKUP(X1066,折旧码!B:D,3,FALSE),2)&lt;&gt;0)</f>
        <v>#VALUE!</v>
      </c>
      <c r="BJ1066" s="4" t="e">
        <f>ROUND(AF1066-ABS(AG1066)-ABS(AI1066)-AF1066*VLOOKUP(X1066,折旧码!B:D,3,FALSE),2)</f>
        <v>#N/A</v>
      </c>
    </row>
    <row r="1067" spans="50:62" x14ac:dyDescent="0.35">
      <c r="AX1067" s="5" t="b">
        <f t="shared" si="163"/>
        <v>0</v>
      </c>
      <c r="AY1067" s="59" t="e">
        <f>IF(((2015-LEFT(AD1067,4))*12+12-MID(AD1067,5,2)+1)/(Z1067*12+AB1067)&gt;1,AF1067*(1-VLOOKUP(X1067,折旧码!B:D,3,FALSE)),AF1067*(1-VLOOKUP(X1067,折旧码!B:D,3,FALSE))*((2015-LEFT(AD1067,4))*12+12-MID(AD1067,5,2)+1)/(Z1067*12+AB1067))</f>
        <v>#VALUE!</v>
      </c>
      <c r="AZ1067" s="60" t="e">
        <f t="shared" si="164"/>
        <v>#VALUE!</v>
      </c>
      <c r="BA1067" s="5" t="e">
        <f>IF(((2015-LEFT(AD1067,4))*12+12-MID(AD1067,5,2)+1)/(Z1067*12+AB1067)&gt;1,0, AF1067*(1-VLOOKUP(X1067,折旧码!B:D,3,FALSE))*(12/(Z1067*12+AB1067)))</f>
        <v>#VALUE!</v>
      </c>
      <c r="BB1067" s="2" t="e">
        <f t="shared" si="165"/>
        <v>#VALUE!</v>
      </c>
      <c r="BC1067" s="2">
        <f t="shared" si="166"/>
        <v>0</v>
      </c>
      <c r="BD1067" s="2" t="e">
        <f t="shared" si="167"/>
        <v>#VALUE!</v>
      </c>
      <c r="BE1067" s="4" t="e">
        <f t="shared" si="168"/>
        <v>#VALUE!</v>
      </c>
      <c r="BF1067" s="56" t="e">
        <f t="shared" si="169"/>
        <v>#VALUE!</v>
      </c>
      <c r="BG1067" s="56" t="e">
        <f>IF(BE1067="否",0,AF1067*(1-VLOOKUP(X1067,折旧码!B:D,3,FALSE))/BC1067)</f>
        <v>#VALUE!</v>
      </c>
      <c r="BH1067" s="56" t="e">
        <f t="shared" si="170"/>
        <v>#VALUE!</v>
      </c>
      <c r="BI1067" s="4" t="e">
        <f>IF(OR(BE1067="否",BC1067&lt;=BD1067),ROUND(AF1067-ABS(AG1067)-ABS(AI1067)-AF1067*VLOOKUP(X1067,折旧码!B:D,3,FALSE),2)=0,ROUND(AF1067-ABS(AG1067)-ABS(AI1067)-AF1067*VLOOKUP(X1067,折旧码!B:D,3,FALSE),2)&lt;&gt;0)</f>
        <v>#VALUE!</v>
      </c>
      <c r="BJ1067" s="4" t="e">
        <f>ROUND(AF1067-ABS(AG1067)-ABS(AI1067)-AF1067*VLOOKUP(X1067,折旧码!B:D,3,FALSE),2)</f>
        <v>#N/A</v>
      </c>
    </row>
    <row r="1068" spans="50:62" x14ac:dyDescent="0.35">
      <c r="AX1068" s="5" t="b">
        <f t="shared" si="163"/>
        <v>0</v>
      </c>
      <c r="AY1068" s="59" t="e">
        <f>IF(((2015-LEFT(AD1068,4))*12+12-MID(AD1068,5,2)+1)/(Z1068*12+AB1068)&gt;1,AF1068*(1-VLOOKUP(X1068,折旧码!B:D,3,FALSE)),AF1068*(1-VLOOKUP(X1068,折旧码!B:D,3,FALSE))*((2015-LEFT(AD1068,4))*12+12-MID(AD1068,5,2)+1)/(Z1068*12+AB1068))</f>
        <v>#VALUE!</v>
      </c>
      <c r="AZ1068" s="60" t="e">
        <f t="shared" si="164"/>
        <v>#VALUE!</v>
      </c>
      <c r="BA1068" s="5" t="e">
        <f>IF(((2015-LEFT(AD1068,4))*12+12-MID(AD1068,5,2)+1)/(Z1068*12+AB1068)&gt;1,0, AF1068*(1-VLOOKUP(X1068,折旧码!B:D,3,FALSE))*(12/(Z1068*12+AB1068)))</f>
        <v>#VALUE!</v>
      </c>
      <c r="BB1068" s="2" t="e">
        <f t="shared" si="165"/>
        <v>#VALUE!</v>
      </c>
      <c r="BC1068" s="2">
        <f t="shared" si="166"/>
        <v>0</v>
      </c>
      <c r="BD1068" s="2" t="e">
        <f t="shared" si="167"/>
        <v>#VALUE!</v>
      </c>
      <c r="BE1068" s="4" t="e">
        <f t="shared" si="168"/>
        <v>#VALUE!</v>
      </c>
      <c r="BF1068" s="56" t="e">
        <f t="shared" si="169"/>
        <v>#VALUE!</v>
      </c>
      <c r="BG1068" s="56" t="e">
        <f>IF(BE1068="否",0,AF1068*(1-VLOOKUP(X1068,折旧码!B:D,3,FALSE))/BC1068)</f>
        <v>#VALUE!</v>
      </c>
      <c r="BH1068" s="56" t="e">
        <f t="shared" si="170"/>
        <v>#VALUE!</v>
      </c>
      <c r="BI1068" s="4" t="e">
        <f>IF(OR(BE1068="否",BC1068&lt;=BD1068),ROUND(AF1068-ABS(AG1068)-ABS(AI1068)-AF1068*VLOOKUP(X1068,折旧码!B:D,3,FALSE),2)=0,ROUND(AF1068-ABS(AG1068)-ABS(AI1068)-AF1068*VLOOKUP(X1068,折旧码!B:D,3,FALSE),2)&lt;&gt;0)</f>
        <v>#VALUE!</v>
      </c>
      <c r="BJ1068" s="4" t="e">
        <f>ROUND(AF1068-ABS(AG1068)-ABS(AI1068)-AF1068*VLOOKUP(X1068,折旧码!B:D,3,FALSE),2)</f>
        <v>#N/A</v>
      </c>
    </row>
    <row r="1069" spans="50:62" x14ac:dyDescent="0.35">
      <c r="AX1069" s="5" t="b">
        <f t="shared" si="163"/>
        <v>0</v>
      </c>
      <c r="AY1069" s="59" t="e">
        <f>IF(((2015-LEFT(AD1069,4))*12+12-MID(AD1069,5,2)+1)/(Z1069*12+AB1069)&gt;1,AF1069*(1-VLOOKUP(X1069,折旧码!B:D,3,FALSE)),AF1069*(1-VLOOKUP(X1069,折旧码!B:D,3,FALSE))*((2015-LEFT(AD1069,4))*12+12-MID(AD1069,5,2)+1)/(Z1069*12+AB1069))</f>
        <v>#VALUE!</v>
      </c>
      <c r="AZ1069" s="60" t="e">
        <f t="shared" si="164"/>
        <v>#VALUE!</v>
      </c>
      <c r="BA1069" s="5" t="e">
        <f>IF(((2015-LEFT(AD1069,4))*12+12-MID(AD1069,5,2)+1)/(Z1069*12+AB1069)&gt;1,0, AF1069*(1-VLOOKUP(X1069,折旧码!B:D,3,FALSE))*(12/(Z1069*12+AB1069)))</f>
        <v>#VALUE!</v>
      </c>
      <c r="BB1069" s="2" t="e">
        <f t="shared" si="165"/>
        <v>#VALUE!</v>
      </c>
      <c r="BC1069" s="2">
        <f t="shared" si="166"/>
        <v>0</v>
      </c>
      <c r="BD1069" s="2" t="e">
        <f t="shared" si="167"/>
        <v>#VALUE!</v>
      </c>
      <c r="BE1069" s="4" t="e">
        <f t="shared" si="168"/>
        <v>#VALUE!</v>
      </c>
      <c r="BF1069" s="56" t="e">
        <f t="shared" si="169"/>
        <v>#VALUE!</v>
      </c>
      <c r="BG1069" s="56" t="e">
        <f>IF(BE1069="否",0,AF1069*(1-VLOOKUP(X1069,折旧码!B:D,3,FALSE))/BC1069)</f>
        <v>#VALUE!</v>
      </c>
      <c r="BH1069" s="56" t="e">
        <f t="shared" si="170"/>
        <v>#VALUE!</v>
      </c>
      <c r="BI1069" s="4" t="e">
        <f>IF(OR(BE1069="否",BC1069&lt;=BD1069),ROUND(AF1069-ABS(AG1069)-ABS(AI1069)-AF1069*VLOOKUP(X1069,折旧码!B:D,3,FALSE),2)=0,ROUND(AF1069-ABS(AG1069)-ABS(AI1069)-AF1069*VLOOKUP(X1069,折旧码!B:D,3,FALSE),2)&lt;&gt;0)</f>
        <v>#VALUE!</v>
      </c>
      <c r="BJ1069" s="4" t="e">
        <f>ROUND(AF1069-ABS(AG1069)-ABS(AI1069)-AF1069*VLOOKUP(X1069,折旧码!B:D,3,FALSE),2)</f>
        <v>#N/A</v>
      </c>
    </row>
    <row r="1070" spans="50:62" x14ac:dyDescent="0.35">
      <c r="AX1070" s="5" t="b">
        <f t="shared" si="163"/>
        <v>0</v>
      </c>
      <c r="AY1070" s="59" t="e">
        <f>IF(((2015-LEFT(AD1070,4))*12+12-MID(AD1070,5,2)+1)/(Z1070*12+AB1070)&gt;1,AF1070*(1-VLOOKUP(X1070,折旧码!B:D,3,FALSE)),AF1070*(1-VLOOKUP(X1070,折旧码!B:D,3,FALSE))*((2015-LEFT(AD1070,4))*12+12-MID(AD1070,5,2)+1)/(Z1070*12+AB1070))</f>
        <v>#VALUE!</v>
      </c>
      <c r="AZ1070" s="60" t="e">
        <f t="shared" si="164"/>
        <v>#VALUE!</v>
      </c>
      <c r="BA1070" s="5" t="e">
        <f>IF(((2015-LEFT(AD1070,4))*12+12-MID(AD1070,5,2)+1)/(Z1070*12+AB1070)&gt;1,0, AF1070*(1-VLOOKUP(X1070,折旧码!B:D,3,FALSE))*(12/(Z1070*12+AB1070)))</f>
        <v>#VALUE!</v>
      </c>
      <c r="BB1070" s="2" t="e">
        <f t="shared" si="165"/>
        <v>#VALUE!</v>
      </c>
      <c r="BC1070" s="2">
        <f t="shared" si="166"/>
        <v>0</v>
      </c>
      <c r="BD1070" s="2" t="e">
        <f t="shared" si="167"/>
        <v>#VALUE!</v>
      </c>
      <c r="BE1070" s="4" t="e">
        <f t="shared" si="168"/>
        <v>#VALUE!</v>
      </c>
      <c r="BF1070" s="56" t="e">
        <f t="shared" si="169"/>
        <v>#VALUE!</v>
      </c>
      <c r="BG1070" s="56" t="e">
        <f>IF(BE1070="否",0,AF1070*(1-VLOOKUP(X1070,折旧码!B:D,3,FALSE))/BC1070)</f>
        <v>#VALUE!</v>
      </c>
      <c r="BH1070" s="56" t="e">
        <f t="shared" si="170"/>
        <v>#VALUE!</v>
      </c>
      <c r="BI1070" s="4" t="e">
        <f>IF(OR(BE1070="否",BC1070&lt;=BD1070),ROUND(AF1070-ABS(AG1070)-ABS(AI1070)-AF1070*VLOOKUP(X1070,折旧码!B:D,3,FALSE),2)=0,ROUND(AF1070-ABS(AG1070)-ABS(AI1070)-AF1070*VLOOKUP(X1070,折旧码!B:D,3,FALSE),2)&lt;&gt;0)</f>
        <v>#VALUE!</v>
      </c>
      <c r="BJ1070" s="4" t="e">
        <f>ROUND(AF1070-ABS(AG1070)-ABS(AI1070)-AF1070*VLOOKUP(X1070,折旧码!B:D,3,FALSE),2)</f>
        <v>#N/A</v>
      </c>
    </row>
    <row r="1071" spans="50:62" x14ac:dyDescent="0.35">
      <c r="AX1071" s="5" t="b">
        <f t="shared" si="163"/>
        <v>0</v>
      </c>
      <c r="AY1071" s="59" t="e">
        <f>IF(((2015-LEFT(AD1071,4))*12+12-MID(AD1071,5,2)+1)/(Z1071*12+AB1071)&gt;1,AF1071*(1-VLOOKUP(X1071,折旧码!B:D,3,FALSE)),AF1071*(1-VLOOKUP(X1071,折旧码!B:D,3,FALSE))*((2015-LEFT(AD1071,4))*12+12-MID(AD1071,5,2)+1)/(Z1071*12+AB1071))</f>
        <v>#VALUE!</v>
      </c>
      <c r="AZ1071" s="60" t="e">
        <f t="shared" si="164"/>
        <v>#VALUE!</v>
      </c>
      <c r="BA1071" s="5" t="e">
        <f>IF(((2015-LEFT(AD1071,4))*12+12-MID(AD1071,5,2)+1)/(Z1071*12+AB1071)&gt;1,0, AF1071*(1-VLOOKUP(X1071,折旧码!B:D,3,FALSE))*(12/(Z1071*12+AB1071)))</f>
        <v>#VALUE!</v>
      </c>
      <c r="BB1071" s="2" t="e">
        <f t="shared" si="165"/>
        <v>#VALUE!</v>
      </c>
      <c r="BC1071" s="2">
        <f t="shared" si="166"/>
        <v>0</v>
      </c>
      <c r="BD1071" s="2" t="e">
        <f t="shared" si="167"/>
        <v>#VALUE!</v>
      </c>
      <c r="BE1071" s="4" t="e">
        <f t="shared" si="168"/>
        <v>#VALUE!</v>
      </c>
      <c r="BF1071" s="56" t="e">
        <f t="shared" si="169"/>
        <v>#VALUE!</v>
      </c>
      <c r="BG1071" s="56" t="e">
        <f>IF(BE1071="否",0,AF1071*(1-VLOOKUP(X1071,折旧码!B:D,3,FALSE))/BC1071)</f>
        <v>#VALUE!</v>
      </c>
      <c r="BH1071" s="56" t="e">
        <f t="shared" si="170"/>
        <v>#VALUE!</v>
      </c>
      <c r="BI1071" s="4" t="e">
        <f>IF(OR(BE1071="否",BC1071&lt;=BD1071),ROUND(AF1071-ABS(AG1071)-ABS(AI1071)-AF1071*VLOOKUP(X1071,折旧码!B:D,3,FALSE),2)=0,ROUND(AF1071-ABS(AG1071)-ABS(AI1071)-AF1071*VLOOKUP(X1071,折旧码!B:D,3,FALSE),2)&lt;&gt;0)</f>
        <v>#VALUE!</v>
      </c>
      <c r="BJ1071" s="4" t="e">
        <f>ROUND(AF1071-ABS(AG1071)-ABS(AI1071)-AF1071*VLOOKUP(X1071,折旧码!B:D,3,FALSE),2)</f>
        <v>#N/A</v>
      </c>
    </row>
    <row r="1072" spans="50:62" x14ac:dyDescent="0.35">
      <c r="AX1072" s="5" t="b">
        <f t="shared" si="163"/>
        <v>0</v>
      </c>
      <c r="AY1072" s="59" t="e">
        <f>IF(((2015-LEFT(AD1072,4))*12+12-MID(AD1072,5,2)+1)/(Z1072*12+AB1072)&gt;1,AF1072*(1-VLOOKUP(X1072,折旧码!B:D,3,FALSE)),AF1072*(1-VLOOKUP(X1072,折旧码!B:D,3,FALSE))*((2015-LEFT(AD1072,4))*12+12-MID(AD1072,5,2)+1)/(Z1072*12+AB1072))</f>
        <v>#VALUE!</v>
      </c>
      <c r="AZ1072" s="60" t="e">
        <f t="shared" si="164"/>
        <v>#VALUE!</v>
      </c>
      <c r="BA1072" s="5" t="e">
        <f>IF(((2015-LEFT(AD1072,4))*12+12-MID(AD1072,5,2)+1)/(Z1072*12+AB1072)&gt;1,0, AF1072*(1-VLOOKUP(X1072,折旧码!B:D,3,FALSE))*(12/(Z1072*12+AB1072)))</f>
        <v>#VALUE!</v>
      </c>
      <c r="BB1072" s="2" t="e">
        <f t="shared" si="165"/>
        <v>#VALUE!</v>
      </c>
      <c r="BC1072" s="2">
        <f t="shared" si="166"/>
        <v>0</v>
      </c>
      <c r="BD1072" s="2" t="e">
        <f t="shared" si="167"/>
        <v>#VALUE!</v>
      </c>
      <c r="BE1072" s="4" t="e">
        <f t="shared" si="168"/>
        <v>#VALUE!</v>
      </c>
      <c r="BF1072" s="56" t="e">
        <f t="shared" si="169"/>
        <v>#VALUE!</v>
      </c>
      <c r="BG1072" s="56" t="e">
        <f>IF(BE1072="否",0,AF1072*(1-VLOOKUP(X1072,折旧码!B:D,3,FALSE))/BC1072)</f>
        <v>#VALUE!</v>
      </c>
      <c r="BH1072" s="56" t="e">
        <f t="shared" si="170"/>
        <v>#VALUE!</v>
      </c>
      <c r="BI1072" s="4" t="e">
        <f>IF(OR(BE1072="否",BC1072&lt;=BD1072),ROUND(AF1072-ABS(AG1072)-ABS(AI1072)-AF1072*VLOOKUP(X1072,折旧码!B:D,3,FALSE),2)=0,ROUND(AF1072-ABS(AG1072)-ABS(AI1072)-AF1072*VLOOKUP(X1072,折旧码!B:D,3,FALSE),2)&lt;&gt;0)</f>
        <v>#VALUE!</v>
      </c>
      <c r="BJ1072" s="4" t="e">
        <f>ROUND(AF1072-ABS(AG1072)-ABS(AI1072)-AF1072*VLOOKUP(X1072,折旧码!B:D,3,FALSE),2)</f>
        <v>#N/A</v>
      </c>
    </row>
    <row r="1073" spans="40:62" x14ac:dyDescent="0.35">
      <c r="AX1073" s="5" t="b">
        <f t="shared" si="163"/>
        <v>0</v>
      </c>
      <c r="AY1073" s="59" t="e">
        <f>IF(((2015-LEFT(AD1073,4))*12+12-MID(AD1073,5,2)+1)/(Z1073*12+AB1073)&gt;1,AF1073*(1-VLOOKUP(X1073,折旧码!B:D,3,FALSE)),AF1073*(1-VLOOKUP(X1073,折旧码!B:D,3,FALSE))*((2015-LEFT(AD1073,4))*12+12-MID(AD1073,5,2)+1)/(Z1073*12+AB1073))</f>
        <v>#VALUE!</v>
      </c>
      <c r="AZ1073" s="60" t="e">
        <f t="shared" si="164"/>
        <v>#VALUE!</v>
      </c>
      <c r="BA1073" s="5" t="e">
        <f>IF(((2015-LEFT(AD1073,4))*12+12-MID(AD1073,5,2)+1)/(Z1073*12+AB1073)&gt;1,0, AF1073*(1-VLOOKUP(X1073,折旧码!B:D,3,FALSE))*(12/(Z1073*12+AB1073)))</f>
        <v>#VALUE!</v>
      </c>
      <c r="BB1073" s="2" t="e">
        <f t="shared" si="165"/>
        <v>#VALUE!</v>
      </c>
      <c r="BC1073" s="2">
        <f t="shared" si="166"/>
        <v>0</v>
      </c>
      <c r="BD1073" s="2" t="e">
        <f t="shared" si="167"/>
        <v>#VALUE!</v>
      </c>
      <c r="BE1073" s="4" t="e">
        <f t="shared" si="168"/>
        <v>#VALUE!</v>
      </c>
      <c r="BF1073" s="56" t="e">
        <f t="shared" si="169"/>
        <v>#VALUE!</v>
      </c>
      <c r="BG1073" s="56" t="e">
        <f>IF(BE1073="否",0,AF1073*(1-VLOOKUP(X1073,折旧码!B:D,3,FALSE))/BC1073)</f>
        <v>#VALUE!</v>
      </c>
      <c r="BH1073" s="56" t="e">
        <f t="shared" si="170"/>
        <v>#VALUE!</v>
      </c>
      <c r="BI1073" s="4" t="e">
        <f>IF(OR(BE1073="否",BC1073&lt;=BD1073),ROUND(AF1073-ABS(AG1073)-ABS(AI1073)-AF1073*VLOOKUP(X1073,折旧码!B:D,3,FALSE),2)=0,ROUND(AF1073-ABS(AG1073)-ABS(AI1073)-AF1073*VLOOKUP(X1073,折旧码!B:D,3,FALSE),2)&lt;&gt;0)</f>
        <v>#VALUE!</v>
      </c>
      <c r="BJ1073" s="4" t="e">
        <f>ROUND(AF1073-ABS(AG1073)-ABS(AI1073)-AF1073*VLOOKUP(X1073,折旧码!B:D,3,FALSE),2)</f>
        <v>#N/A</v>
      </c>
    </row>
    <row r="1074" spans="40:62" x14ac:dyDescent="0.35">
      <c r="AX1074" s="5" t="b">
        <f t="shared" si="163"/>
        <v>0</v>
      </c>
      <c r="AY1074" s="59" t="e">
        <f>IF(((2015-LEFT(AD1074,4))*12+12-MID(AD1074,5,2)+1)/(Z1074*12+AB1074)&gt;1,AF1074*(1-VLOOKUP(X1074,折旧码!B:D,3,FALSE)),AF1074*(1-VLOOKUP(X1074,折旧码!B:D,3,FALSE))*((2015-LEFT(AD1074,4))*12+12-MID(AD1074,5,2)+1)/(Z1074*12+AB1074))</f>
        <v>#VALUE!</v>
      </c>
      <c r="AZ1074" s="60" t="e">
        <f t="shared" si="164"/>
        <v>#VALUE!</v>
      </c>
      <c r="BA1074" s="5" t="e">
        <f>IF(((2015-LEFT(AD1074,4))*12+12-MID(AD1074,5,2)+1)/(Z1074*12+AB1074)&gt;1,0, AF1074*(1-VLOOKUP(X1074,折旧码!B:D,3,FALSE))*(12/(Z1074*12+AB1074)))</f>
        <v>#VALUE!</v>
      </c>
      <c r="BB1074" s="2" t="e">
        <f t="shared" si="165"/>
        <v>#VALUE!</v>
      </c>
      <c r="BC1074" s="2">
        <f t="shared" si="166"/>
        <v>0</v>
      </c>
      <c r="BD1074" s="2" t="e">
        <f t="shared" si="167"/>
        <v>#VALUE!</v>
      </c>
      <c r="BE1074" s="4" t="e">
        <f t="shared" si="168"/>
        <v>#VALUE!</v>
      </c>
      <c r="BF1074" s="56" t="e">
        <f t="shared" si="169"/>
        <v>#VALUE!</v>
      </c>
      <c r="BG1074" s="56" t="e">
        <f>IF(BE1074="否",0,AF1074*(1-VLOOKUP(X1074,折旧码!B:D,3,FALSE))/BC1074)</f>
        <v>#VALUE!</v>
      </c>
      <c r="BH1074" s="56" t="e">
        <f t="shared" si="170"/>
        <v>#VALUE!</v>
      </c>
      <c r="BI1074" s="4" t="e">
        <f>IF(OR(BE1074="否",BC1074&lt;=BD1074),ROUND(AF1074-ABS(AG1074)-ABS(AI1074)-AF1074*VLOOKUP(X1074,折旧码!B:D,3,FALSE),2)=0,ROUND(AF1074-ABS(AG1074)-ABS(AI1074)-AF1074*VLOOKUP(X1074,折旧码!B:D,3,FALSE),2)&lt;&gt;0)</f>
        <v>#VALUE!</v>
      </c>
      <c r="BJ1074" s="4" t="e">
        <f>ROUND(AF1074-ABS(AG1074)-ABS(AI1074)-AF1074*VLOOKUP(X1074,折旧码!B:D,3,FALSE),2)</f>
        <v>#N/A</v>
      </c>
    </row>
    <row r="1075" spans="40:62" x14ac:dyDescent="0.35">
      <c r="AN1075" s="4" t="b">
        <f>COUNTIF(资产分类!B:B,以前年度!A1075)=1</f>
        <v>0</v>
      </c>
      <c r="AO1075" s="4" t="b">
        <f>COUNTIF(单位编码!C:C,H1075)=1</f>
        <v>0</v>
      </c>
      <c r="AR1075" s="4" t="b">
        <f>COUNTIF(成本中心!B:B,以前年度!M1075)=1</f>
        <v>0</v>
      </c>
      <c r="AS1075" s="4" t="b">
        <f>COUNTIF(成本中心!B:B,以前年度!N1075)=1</f>
        <v>0</v>
      </c>
      <c r="AU1075" s="4" t="b">
        <f>COUNTIF(资产增加、减少方式!B:C,以前年度!R1075)=1</f>
        <v>0</v>
      </c>
      <c r="AX1075" s="5" t="b">
        <f t="shared" si="163"/>
        <v>0</v>
      </c>
      <c r="AY1075" s="59" t="e">
        <f>IF(((2015-LEFT(AD1075,4))*12+12-MID(AD1075,5,2)+1)/(Z1075*12+AB1075)&gt;1,AF1075*(1-VLOOKUP(X1075,折旧码!B:D,3,FALSE)),AF1075*(1-VLOOKUP(X1075,折旧码!B:D,3,FALSE))*((2015-LEFT(AD1075,4))*12+12-MID(AD1075,5,2)+1)/(Z1075*12+AB1075))</f>
        <v>#VALUE!</v>
      </c>
      <c r="AZ1075" s="60" t="e">
        <f t="shared" si="164"/>
        <v>#VALUE!</v>
      </c>
      <c r="BA1075" s="5" t="e">
        <f>IF(((2015-LEFT(AD1075,4))*12+12-MID(AD1075,5,2)+1)/(Z1075*12+AB1075)&gt;1,0, AF1075*(1-VLOOKUP(X1075,折旧码!B:D,3,FALSE))*(12/(Z1075*12+AB1075)))</f>
        <v>#VALUE!</v>
      </c>
      <c r="BB1075" s="2" t="e">
        <f t="shared" si="165"/>
        <v>#VALUE!</v>
      </c>
      <c r="BC1075" s="2">
        <f t="shared" si="166"/>
        <v>0</v>
      </c>
      <c r="BD1075" s="2" t="e">
        <f t="shared" si="167"/>
        <v>#VALUE!</v>
      </c>
      <c r="BE1075" s="4" t="e">
        <f t="shared" si="168"/>
        <v>#VALUE!</v>
      </c>
      <c r="BF1075" s="56" t="e">
        <f t="shared" si="169"/>
        <v>#VALUE!</v>
      </c>
      <c r="BG1075" s="56" t="e">
        <f>IF(BE1075="否",0,AF1075*(1-VLOOKUP(X1075,折旧码!B:D,3,FALSE))/BC1075)</f>
        <v>#VALUE!</v>
      </c>
      <c r="BH1075" s="56" t="e">
        <f t="shared" si="170"/>
        <v>#VALUE!</v>
      </c>
      <c r="BI1075" s="4" t="e">
        <f>IF(OR(BE1075="否",BC1075&lt;=BD1075),ROUND(AF1075-ABS(AG1075)-ABS(AI1075)-AF1075*VLOOKUP(X1075,折旧码!B:D,3,FALSE),2)=0,ROUND(AF1075-ABS(AG1075)-ABS(AI1075)-AF1075*VLOOKUP(X1075,折旧码!B:D,3,FALSE),2)&lt;&gt;0)</f>
        <v>#VALUE!</v>
      </c>
      <c r="BJ1075" s="4" t="e">
        <f>ROUND(AF1075-ABS(AG1075)-ABS(AI1075)-AF1075*VLOOKUP(X1075,折旧码!B:D,3,FALSE),2)</f>
        <v>#N/A</v>
      </c>
    </row>
    <row r="1076" spans="40:62" x14ac:dyDescent="0.35">
      <c r="AX1076" s="5" t="b">
        <f t="shared" si="163"/>
        <v>0</v>
      </c>
      <c r="AY1076" s="59" t="e">
        <f>IF(((2015-LEFT(AD1076,4))*12+12-MID(AD1076,5,2)+1)/(Z1076*12+AB1076)&gt;1,AF1076*(1-VLOOKUP(X1076,折旧码!B:D,3,FALSE)),AF1076*(1-VLOOKUP(X1076,折旧码!B:D,3,FALSE))*((2015-LEFT(AD1076,4))*12+12-MID(AD1076,5,2)+1)/(Z1076*12+AB1076))</f>
        <v>#VALUE!</v>
      </c>
      <c r="AZ1076" s="60" t="e">
        <f t="shared" si="164"/>
        <v>#VALUE!</v>
      </c>
      <c r="BA1076" s="5" t="e">
        <f>IF(((2015-LEFT(AD1076,4))*12+12-MID(AD1076,5,2)+1)/(Z1076*12+AB1076)&gt;1,0, AF1076*(1-VLOOKUP(X1076,折旧码!B:D,3,FALSE))*(12/(Z1076*12+AB1076)))</f>
        <v>#VALUE!</v>
      </c>
      <c r="BB1076" s="2" t="e">
        <f t="shared" si="165"/>
        <v>#VALUE!</v>
      </c>
      <c r="BC1076" s="2">
        <f t="shared" si="166"/>
        <v>0</v>
      </c>
      <c r="BD1076" s="2" t="e">
        <f t="shared" si="167"/>
        <v>#VALUE!</v>
      </c>
      <c r="BE1076" s="4" t="e">
        <f t="shared" si="168"/>
        <v>#VALUE!</v>
      </c>
      <c r="BF1076" s="56" t="e">
        <f t="shared" si="169"/>
        <v>#VALUE!</v>
      </c>
      <c r="BG1076" s="56" t="e">
        <f>IF(BE1076="否",0,AF1076*(1-VLOOKUP(X1076,折旧码!B:D,3,FALSE))/BC1076)</f>
        <v>#VALUE!</v>
      </c>
      <c r="BH1076" s="56" t="e">
        <f t="shared" si="170"/>
        <v>#VALUE!</v>
      </c>
      <c r="BI1076" s="4" t="e">
        <f>IF(OR(BE1076="否",BC1076&lt;=BD1076),ROUND(AF1076-ABS(AG1076)-ABS(AI1076)-AF1076*VLOOKUP(X1076,折旧码!B:D,3,FALSE),2)=0,ROUND(AF1076-ABS(AG1076)-ABS(AI1076)-AF1076*VLOOKUP(X1076,折旧码!B:D,3,FALSE),2)&lt;&gt;0)</f>
        <v>#VALUE!</v>
      </c>
      <c r="BJ1076" s="4" t="e">
        <f>ROUND(AF1076-ABS(AG1076)-ABS(AI1076)-AF1076*VLOOKUP(X1076,折旧码!B:D,3,FALSE),2)</f>
        <v>#N/A</v>
      </c>
    </row>
    <row r="1077" spans="40:62" x14ac:dyDescent="0.35">
      <c r="AX1077" s="5" t="b">
        <f t="shared" si="163"/>
        <v>0</v>
      </c>
      <c r="AY1077" s="59" t="e">
        <f>IF(((2015-LEFT(AD1077,4))*12+12-MID(AD1077,5,2)+1)/(Z1077*12+AB1077)&gt;1,AF1077*(1-VLOOKUP(X1077,折旧码!B:D,3,FALSE)),AF1077*(1-VLOOKUP(X1077,折旧码!B:D,3,FALSE))*((2015-LEFT(AD1077,4))*12+12-MID(AD1077,5,2)+1)/(Z1077*12+AB1077))</f>
        <v>#VALUE!</v>
      </c>
      <c r="AZ1077" s="60" t="e">
        <f t="shared" si="164"/>
        <v>#VALUE!</v>
      </c>
      <c r="BA1077" s="5" t="e">
        <f>IF(((2015-LEFT(AD1077,4))*12+12-MID(AD1077,5,2)+1)/(Z1077*12+AB1077)&gt;1,0, AF1077*(1-VLOOKUP(X1077,折旧码!B:D,3,FALSE))*(12/(Z1077*12+AB1077)))</f>
        <v>#VALUE!</v>
      </c>
      <c r="BB1077" s="2" t="e">
        <f t="shared" si="165"/>
        <v>#VALUE!</v>
      </c>
      <c r="BC1077" s="2">
        <f t="shared" si="166"/>
        <v>0</v>
      </c>
      <c r="BD1077" s="2" t="e">
        <f t="shared" si="167"/>
        <v>#VALUE!</v>
      </c>
      <c r="BE1077" s="4" t="e">
        <f t="shared" si="168"/>
        <v>#VALUE!</v>
      </c>
      <c r="BF1077" s="56" t="e">
        <f t="shared" si="169"/>
        <v>#VALUE!</v>
      </c>
      <c r="BG1077" s="56" t="e">
        <f>IF(BE1077="否",0,AF1077*(1-VLOOKUP(X1077,折旧码!B:D,3,FALSE))/BC1077)</f>
        <v>#VALUE!</v>
      </c>
      <c r="BH1077" s="56" t="e">
        <f t="shared" si="170"/>
        <v>#VALUE!</v>
      </c>
      <c r="BI1077" s="4" t="e">
        <f>IF(OR(BE1077="否",BC1077&lt;=BD1077),ROUND(AF1077-ABS(AG1077)-ABS(AI1077)-AF1077*VLOOKUP(X1077,折旧码!B:D,3,FALSE),2)=0,ROUND(AF1077-ABS(AG1077)-ABS(AI1077)-AF1077*VLOOKUP(X1077,折旧码!B:D,3,FALSE),2)&lt;&gt;0)</f>
        <v>#VALUE!</v>
      </c>
      <c r="BJ1077" s="4" t="e">
        <f>ROUND(AF1077-ABS(AG1077)-ABS(AI1077)-AF1077*VLOOKUP(X1077,折旧码!B:D,3,FALSE),2)</f>
        <v>#N/A</v>
      </c>
    </row>
    <row r="1078" spans="40:62" x14ac:dyDescent="0.35">
      <c r="AX1078" s="5" t="b">
        <f t="shared" si="163"/>
        <v>0</v>
      </c>
      <c r="AY1078" s="59" t="e">
        <f>IF(((2015-LEFT(AD1078,4))*12+12-MID(AD1078,5,2)+1)/(Z1078*12+AB1078)&gt;1,AF1078*(1-VLOOKUP(X1078,折旧码!B:D,3,FALSE)),AF1078*(1-VLOOKUP(X1078,折旧码!B:D,3,FALSE))*((2015-LEFT(AD1078,4))*12+12-MID(AD1078,5,2)+1)/(Z1078*12+AB1078))</f>
        <v>#VALUE!</v>
      </c>
      <c r="AZ1078" s="60" t="e">
        <f t="shared" si="164"/>
        <v>#VALUE!</v>
      </c>
      <c r="BA1078" s="5" t="e">
        <f>IF(((2015-LEFT(AD1078,4))*12+12-MID(AD1078,5,2)+1)/(Z1078*12+AB1078)&gt;1,0, AF1078*(1-VLOOKUP(X1078,折旧码!B:D,3,FALSE))*(12/(Z1078*12+AB1078)))</f>
        <v>#VALUE!</v>
      </c>
      <c r="BB1078" s="2" t="e">
        <f t="shared" si="165"/>
        <v>#VALUE!</v>
      </c>
      <c r="BC1078" s="2">
        <f t="shared" si="166"/>
        <v>0</v>
      </c>
      <c r="BD1078" s="2" t="e">
        <f t="shared" si="167"/>
        <v>#VALUE!</v>
      </c>
      <c r="BE1078" s="4" t="e">
        <f t="shared" si="168"/>
        <v>#VALUE!</v>
      </c>
      <c r="BF1078" s="56" t="e">
        <f t="shared" si="169"/>
        <v>#VALUE!</v>
      </c>
      <c r="BG1078" s="56" t="e">
        <f>IF(BE1078="否",0,AF1078*(1-VLOOKUP(X1078,折旧码!B:D,3,FALSE))/BC1078)</f>
        <v>#VALUE!</v>
      </c>
      <c r="BH1078" s="56" t="e">
        <f t="shared" si="170"/>
        <v>#VALUE!</v>
      </c>
      <c r="BI1078" s="4" t="e">
        <f>IF(OR(BE1078="否",BC1078&lt;=BD1078),ROUND(AF1078-ABS(AG1078)-ABS(AI1078)-AF1078*VLOOKUP(X1078,折旧码!B:D,3,FALSE),2)=0,ROUND(AF1078-ABS(AG1078)-ABS(AI1078)-AF1078*VLOOKUP(X1078,折旧码!B:D,3,FALSE),2)&lt;&gt;0)</f>
        <v>#VALUE!</v>
      </c>
      <c r="BJ1078" s="4" t="e">
        <f>ROUND(AF1078-ABS(AG1078)-ABS(AI1078)-AF1078*VLOOKUP(X1078,折旧码!B:D,3,FALSE),2)</f>
        <v>#N/A</v>
      </c>
    </row>
    <row r="1079" spans="40:62" x14ac:dyDescent="0.35">
      <c r="AX1079" s="5" t="b">
        <f t="shared" si="163"/>
        <v>0</v>
      </c>
      <c r="AY1079" s="59" t="e">
        <f>IF(((2015-LEFT(AD1079,4))*12+12-MID(AD1079,5,2)+1)/(Z1079*12+AB1079)&gt;1,AF1079*(1-VLOOKUP(X1079,折旧码!B:D,3,FALSE)),AF1079*(1-VLOOKUP(X1079,折旧码!B:D,3,FALSE))*((2015-LEFT(AD1079,4))*12+12-MID(AD1079,5,2)+1)/(Z1079*12+AB1079))</f>
        <v>#VALUE!</v>
      </c>
      <c r="AZ1079" s="60" t="e">
        <f t="shared" si="164"/>
        <v>#VALUE!</v>
      </c>
      <c r="BA1079" s="5" t="e">
        <f>IF(((2015-LEFT(AD1079,4))*12+12-MID(AD1079,5,2)+1)/(Z1079*12+AB1079)&gt;1,0, AF1079*(1-VLOOKUP(X1079,折旧码!B:D,3,FALSE))*(12/(Z1079*12+AB1079)))</f>
        <v>#VALUE!</v>
      </c>
      <c r="BB1079" s="2" t="e">
        <f t="shared" si="165"/>
        <v>#VALUE!</v>
      </c>
      <c r="BC1079" s="2">
        <f t="shared" si="166"/>
        <v>0</v>
      </c>
      <c r="BD1079" s="2" t="e">
        <f t="shared" si="167"/>
        <v>#VALUE!</v>
      </c>
      <c r="BE1079" s="4" t="e">
        <f t="shared" si="168"/>
        <v>#VALUE!</v>
      </c>
      <c r="BF1079" s="56" t="e">
        <f t="shared" si="169"/>
        <v>#VALUE!</v>
      </c>
      <c r="BG1079" s="56" t="e">
        <f>IF(BE1079="否",0,AF1079*(1-VLOOKUP(X1079,折旧码!B:D,3,FALSE))/BC1079)</f>
        <v>#VALUE!</v>
      </c>
      <c r="BH1079" s="56" t="e">
        <f t="shared" si="170"/>
        <v>#VALUE!</v>
      </c>
      <c r="BI1079" s="4" t="e">
        <f>IF(OR(BE1079="否",BC1079&lt;=BD1079),ROUND(AF1079-ABS(AG1079)-ABS(AI1079)-AF1079*VLOOKUP(X1079,折旧码!B:D,3,FALSE),2)=0,ROUND(AF1079-ABS(AG1079)-ABS(AI1079)-AF1079*VLOOKUP(X1079,折旧码!B:D,3,FALSE),2)&lt;&gt;0)</f>
        <v>#VALUE!</v>
      </c>
      <c r="BJ1079" s="4" t="e">
        <f>ROUND(AF1079-ABS(AG1079)-ABS(AI1079)-AF1079*VLOOKUP(X1079,折旧码!B:D,3,FALSE),2)</f>
        <v>#N/A</v>
      </c>
    </row>
    <row r="1080" spans="40:62" x14ac:dyDescent="0.35">
      <c r="AX1080" s="5" t="b">
        <f t="shared" si="163"/>
        <v>0</v>
      </c>
      <c r="AY1080" s="59" t="e">
        <f>IF(((2015-LEFT(AD1080,4))*12+12-MID(AD1080,5,2)+1)/(Z1080*12+AB1080)&gt;1,AF1080*(1-VLOOKUP(X1080,折旧码!B:D,3,FALSE)),AF1080*(1-VLOOKUP(X1080,折旧码!B:D,3,FALSE))*((2015-LEFT(AD1080,4))*12+12-MID(AD1080,5,2)+1)/(Z1080*12+AB1080))</f>
        <v>#VALUE!</v>
      </c>
      <c r="AZ1080" s="60" t="e">
        <f t="shared" si="164"/>
        <v>#VALUE!</v>
      </c>
      <c r="BA1080" s="5" t="e">
        <f>IF(((2015-LEFT(AD1080,4))*12+12-MID(AD1080,5,2)+1)/(Z1080*12+AB1080)&gt;1,0, AF1080*(1-VLOOKUP(X1080,折旧码!B:D,3,FALSE))*(12/(Z1080*12+AB1080)))</f>
        <v>#VALUE!</v>
      </c>
      <c r="BB1080" s="2" t="e">
        <f t="shared" si="165"/>
        <v>#VALUE!</v>
      </c>
      <c r="BC1080" s="2">
        <f t="shared" si="166"/>
        <v>0</v>
      </c>
      <c r="BD1080" s="2" t="e">
        <f t="shared" si="167"/>
        <v>#VALUE!</v>
      </c>
      <c r="BE1080" s="4" t="e">
        <f t="shared" si="168"/>
        <v>#VALUE!</v>
      </c>
      <c r="BF1080" s="56" t="e">
        <f t="shared" si="169"/>
        <v>#VALUE!</v>
      </c>
      <c r="BG1080" s="56" t="e">
        <f>IF(BE1080="否",0,AF1080*(1-VLOOKUP(X1080,折旧码!B:D,3,FALSE))/BC1080)</f>
        <v>#VALUE!</v>
      </c>
      <c r="BH1080" s="56" t="e">
        <f t="shared" si="170"/>
        <v>#VALUE!</v>
      </c>
      <c r="BI1080" s="4" t="e">
        <f>IF(OR(BE1080="否",BC1080&lt;=BD1080),ROUND(AF1080-ABS(AG1080)-ABS(AI1080)-AF1080*VLOOKUP(X1080,折旧码!B:D,3,FALSE),2)=0,ROUND(AF1080-ABS(AG1080)-ABS(AI1080)-AF1080*VLOOKUP(X1080,折旧码!B:D,3,FALSE),2)&lt;&gt;0)</f>
        <v>#VALUE!</v>
      </c>
      <c r="BJ1080" s="4" t="e">
        <f>ROUND(AF1080-ABS(AG1080)-ABS(AI1080)-AF1080*VLOOKUP(X1080,折旧码!B:D,3,FALSE),2)</f>
        <v>#N/A</v>
      </c>
    </row>
    <row r="1081" spans="40:62" x14ac:dyDescent="0.35">
      <c r="AX1081" s="5" t="b">
        <f t="shared" si="163"/>
        <v>0</v>
      </c>
      <c r="AY1081" s="59" t="e">
        <f>IF(((2015-LEFT(AD1081,4))*12+12-MID(AD1081,5,2)+1)/(Z1081*12+AB1081)&gt;1,AF1081*(1-VLOOKUP(X1081,折旧码!B:D,3,FALSE)),AF1081*(1-VLOOKUP(X1081,折旧码!B:D,3,FALSE))*((2015-LEFT(AD1081,4))*12+12-MID(AD1081,5,2)+1)/(Z1081*12+AB1081))</f>
        <v>#VALUE!</v>
      </c>
      <c r="AZ1081" s="60" t="e">
        <f t="shared" si="164"/>
        <v>#VALUE!</v>
      </c>
      <c r="BA1081" s="5" t="e">
        <f>IF(((2015-LEFT(AD1081,4))*12+12-MID(AD1081,5,2)+1)/(Z1081*12+AB1081)&gt;1,0, AF1081*(1-VLOOKUP(X1081,折旧码!B:D,3,FALSE))*(12/(Z1081*12+AB1081)))</f>
        <v>#VALUE!</v>
      </c>
      <c r="BB1081" s="2" t="e">
        <f t="shared" si="165"/>
        <v>#VALUE!</v>
      </c>
      <c r="BC1081" s="2">
        <f t="shared" si="166"/>
        <v>0</v>
      </c>
      <c r="BD1081" s="2" t="e">
        <f t="shared" si="167"/>
        <v>#VALUE!</v>
      </c>
      <c r="BE1081" s="4" t="e">
        <f t="shared" si="168"/>
        <v>#VALUE!</v>
      </c>
      <c r="BF1081" s="56" t="e">
        <f t="shared" si="169"/>
        <v>#VALUE!</v>
      </c>
      <c r="BG1081" s="56" t="e">
        <f>IF(BE1081="否",0,AF1081*(1-VLOOKUP(X1081,折旧码!B:D,3,FALSE))/BC1081)</f>
        <v>#VALUE!</v>
      </c>
      <c r="BH1081" s="56" t="e">
        <f t="shared" si="170"/>
        <v>#VALUE!</v>
      </c>
      <c r="BI1081" s="4" t="e">
        <f>IF(OR(BE1081="否",BC1081&lt;=BD1081),ROUND(AF1081-ABS(AG1081)-ABS(AI1081)-AF1081*VLOOKUP(X1081,折旧码!B:D,3,FALSE),2)=0,ROUND(AF1081-ABS(AG1081)-ABS(AI1081)-AF1081*VLOOKUP(X1081,折旧码!B:D,3,FALSE),2)&lt;&gt;0)</f>
        <v>#VALUE!</v>
      </c>
      <c r="BJ1081" s="4" t="e">
        <f>ROUND(AF1081-ABS(AG1081)-ABS(AI1081)-AF1081*VLOOKUP(X1081,折旧码!B:D,3,FALSE),2)</f>
        <v>#N/A</v>
      </c>
    </row>
    <row r="1082" spans="40:62" x14ac:dyDescent="0.35">
      <c r="AX1082" s="5" t="b">
        <f t="shared" si="163"/>
        <v>0</v>
      </c>
      <c r="AY1082" s="59" t="e">
        <f>IF(((2015-LEFT(AD1082,4))*12+12-MID(AD1082,5,2)+1)/(Z1082*12+AB1082)&gt;1,AF1082*(1-VLOOKUP(X1082,折旧码!B:D,3,FALSE)),AF1082*(1-VLOOKUP(X1082,折旧码!B:D,3,FALSE))*((2015-LEFT(AD1082,4))*12+12-MID(AD1082,5,2)+1)/(Z1082*12+AB1082))</f>
        <v>#VALUE!</v>
      </c>
      <c r="AZ1082" s="60" t="e">
        <f t="shared" si="164"/>
        <v>#VALUE!</v>
      </c>
      <c r="BA1082" s="5" t="e">
        <f>IF(((2015-LEFT(AD1082,4))*12+12-MID(AD1082,5,2)+1)/(Z1082*12+AB1082)&gt;1,0, AF1082*(1-VLOOKUP(X1082,折旧码!B:D,3,FALSE))*(12/(Z1082*12+AB1082)))</f>
        <v>#VALUE!</v>
      </c>
      <c r="BB1082" s="2" t="e">
        <f t="shared" si="165"/>
        <v>#VALUE!</v>
      </c>
      <c r="BC1082" s="2">
        <f t="shared" si="166"/>
        <v>0</v>
      </c>
      <c r="BD1082" s="2" t="e">
        <f t="shared" si="167"/>
        <v>#VALUE!</v>
      </c>
      <c r="BE1082" s="4" t="e">
        <f t="shared" si="168"/>
        <v>#VALUE!</v>
      </c>
      <c r="BF1082" s="56" t="e">
        <f t="shared" si="169"/>
        <v>#VALUE!</v>
      </c>
      <c r="BG1082" s="56" t="e">
        <f>IF(BE1082="否",0,AF1082*(1-VLOOKUP(X1082,折旧码!B:D,3,FALSE))/BC1082)</f>
        <v>#VALUE!</v>
      </c>
      <c r="BH1082" s="56" t="e">
        <f t="shared" si="170"/>
        <v>#VALUE!</v>
      </c>
      <c r="BI1082" s="4" t="e">
        <f>IF(OR(BE1082="否",BC1082&lt;=BD1082),ROUND(AF1082-ABS(AG1082)-ABS(AI1082)-AF1082*VLOOKUP(X1082,折旧码!B:D,3,FALSE),2)=0,ROUND(AF1082-ABS(AG1082)-ABS(AI1082)-AF1082*VLOOKUP(X1082,折旧码!B:D,3,FALSE),2)&lt;&gt;0)</f>
        <v>#VALUE!</v>
      </c>
      <c r="BJ1082" s="4" t="e">
        <f>ROUND(AF1082-ABS(AG1082)-ABS(AI1082)-AF1082*VLOOKUP(X1082,折旧码!B:D,3,FALSE),2)</f>
        <v>#N/A</v>
      </c>
    </row>
    <row r="1083" spans="40:62" x14ac:dyDescent="0.35">
      <c r="AX1083" s="5" t="b">
        <f t="shared" si="163"/>
        <v>0</v>
      </c>
      <c r="AY1083" s="59" t="e">
        <f>IF(((2015-LEFT(AD1083,4))*12+12-MID(AD1083,5,2)+1)/(Z1083*12+AB1083)&gt;1,AF1083*(1-VLOOKUP(X1083,折旧码!B:D,3,FALSE)),AF1083*(1-VLOOKUP(X1083,折旧码!B:D,3,FALSE))*((2015-LEFT(AD1083,4))*12+12-MID(AD1083,5,2)+1)/(Z1083*12+AB1083))</f>
        <v>#VALUE!</v>
      </c>
      <c r="AZ1083" s="60" t="e">
        <f t="shared" si="164"/>
        <v>#VALUE!</v>
      </c>
      <c r="BA1083" s="5" t="e">
        <f>IF(((2015-LEFT(AD1083,4))*12+12-MID(AD1083,5,2)+1)/(Z1083*12+AB1083)&gt;1,0, AF1083*(1-VLOOKUP(X1083,折旧码!B:D,3,FALSE))*(12/(Z1083*12+AB1083)))</f>
        <v>#VALUE!</v>
      </c>
      <c r="BB1083" s="2" t="e">
        <f t="shared" si="165"/>
        <v>#VALUE!</v>
      </c>
      <c r="BC1083" s="2">
        <f t="shared" si="166"/>
        <v>0</v>
      </c>
      <c r="BD1083" s="2" t="e">
        <f t="shared" si="167"/>
        <v>#VALUE!</v>
      </c>
      <c r="BE1083" s="4" t="e">
        <f t="shared" si="168"/>
        <v>#VALUE!</v>
      </c>
      <c r="BF1083" s="56" t="e">
        <f t="shared" si="169"/>
        <v>#VALUE!</v>
      </c>
      <c r="BG1083" s="56" t="e">
        <f>IF(BE1083="否",0,AF1083*(1-VLOOKUP(X1083,折旧码!B:D,3,FALSE))/BC1083)</f>
        <v>#VALUE!</v>
      </c>
      <c r="BH1083" s="56" t="e">
        <f t="shared" si="170"/>
        <v>#VALUE!</v>
      </c>
      <c r="BI1083" s="4" t="e">
        <f>IF(OR(BE1083="否",BC1083&lt;=BD1083),ROUND(AF1083-ABS(AG1083)-ABS(AI1083)-AF1083*VLOOKUP(X1083,折旧码!B:D,3,FALSE),2)=0,ROUND(AF1083-ABS(AG1083)-ABS(AI1083)-AF1083*VLOOKUP(X1083,折旧码!B:D,3,FALSE),2)&lt;&gt;0)</f>
        <v>#VALUE!</v>
      </c>
      <c r="BJ1083" s="4" t="e">
        <f>ROUND(AF1083-ABS(AG1083)-ABS(AI1083)-AF1083*VLOOKUP(X1083,折旧码!B:D,3,FALSE),2)</f>
        <v>#N/A</v>
      </c>
    </row>
    <row r="1084" spans="40:62" x14ac:dyDescent="0.35">
      <c r="AX1084" s="5" t="b">
        <f t="shared" si="163"/>
        <v>0</v>
      </c>
      <c r="AY1084" s="59" t="e">
        <f>IF(((2015-LEFT(AD1084,4))*12+12-MID(AD1084,5,2)+1)/(Z1084*12+AB1084)&gt;1,AF1084*(1-VLOOKUP(X1084,折旧码!B:D,3,FALSE)),AF1084*(1-VLOOKUP(X1084,折旧码!B:D,3,FALSE))*((2015-LEFT(AD1084,4))*12+12-MID(AD1084,5,2)+1)/(Z1084*12+AB1084))</f>
        <v>#VALUE!</v>
      </c>
      <c r="AZ1084" s="60" t="e">
        <f t="shared" si="164"/>
        <v>#VALUE!</v>
      </c>
      <c r="BA1084" s="5" t="e">
        <f>IF(((2015-LEFT(AD1084,4))*12+12-MID(AD1084,5,2)+1)/(Z1084*12+AB1084)&gt;1,0, AF1084*(1-VLOOKUP(X1084,折旧码!B:D,3,FALSE))*(12/(Z1084*12+AB1084)))</f>
        <v>#VALUE!</v>
      </c>
      <c r="BB1084" s="2" t="e">
        <f t="shared" si="165"/>
        <v>#VALUE!</v>
      </c>
      <c r="BC1084" s="2">
        <f t="shared" si="166"/>
        <v>0</v>
      </c>
      <c r="BD1084" s="2" t="e">
        <f t="shared" si="167"/>
        <v>#VALUE!</v>
      </c>
      <c r="BE1084" s="4" t="e">
        <f t="shared" si="168"/>
        <v>#VALUE!</v>
      </c>
      <c r="BF1084" s="56" t="e">
        <f t="shared" si="169"/>
        <v>#VALUE!</v>
      </c>
      <c r="BG1084" s="56" t="e">
        <f>IF(BE1084="否",0,AF1084*(1-VLOOKUP(X1084,折旧码!B:D,3,FALSE))/BC1084)</f>
        <v>#VALUE!</v>
      </c>
      <c r="BH1084" s="56" t="e">
        <f t="shared" si="170"/>
        <v>#VALUE!</v>
      </c>
      <c r="BI1084" s="4" t="e">
        <f>IF(OR(BE1084="否",BC1084&lt;=BD1084),ROUND(AF1084-ABS(AG1084)-ABS(AI1084)-AF1084*VLOOKUP(X1084,折旧码!B:D,3,FALSE),2)=0,ROUND(AF1084-ABS(AG1084)-ABS(AI1084)-AF1084*VLOOKUP(X1084,折旧码!B:D,3,FALSE),2)&lt;&gt;0)</f>
        <v>#VALUE!</v>
      </c>
      <c r="BJ1084" s="4" t="e">
        <f>ROUND(AF1084-ABS(AG1084)-ABS(AI1084)-AF1084*VLOOKUP(X1084,折旧码!B:D,3,FALSE),2)</f>
        <v>#N/A</v>
      </c>
    </row>
    <row r="1085" spans="40:62" x14ac:dyDescent="0.35">
      <c r="AX1085" s="5" t="b">
        <f t="shared" si="163"/>
        <v>0</v>
      </c>
      <c r="AY1085" s="59" t="e">
        <f>IF(((2015-LEFT(AD1085,4))*12+12-MID(AD1085,5,2)+1)/(Z1085*12+AB1085)&gt;1,AF1085*(1-VLOOKUP(X1085,折旧码!B:D,3,FALSE)),AF1085*(1-VLOOKUP(X1085,折旧码!B:D,3,FALSE))*((2015-LEFT(AD1085,4))*12+12-MID(AD1085,5,2)+1)/(Z1085*12+AB1085))</f>
        <v>#VALUE!</v>
      </c>
      <c r="AZ1085" s="60" t="e">
        <f t="shared" si="164"/>
        <v>#VALUE!</v>
      </c>
      <c r="BA1085" s="5" t="e">
        <f>IF(((2015-LEFT(AD1085,4))*12+12-MID(AD1085,5,2)+1)/(Z1085*12+AB1085)&gt;1,0, AF1085*(1-VLOOKUP(X1085,折旧码!B:D,3,FALSE))*(12/(Z1085*12+AB1085)))</f>
        <v>#VALUE!</v>
      </c>
      <c r="BB1085" s="2" t="e">
        <f t="shared" si="165"/>
        <v>#VALUE!</v>
      </c>
      <c r="BC1085" s="2">
        <f t="shared" si="166"/>
        <v>0</v>
      </c>
      <c r="BD1085" s="2" t="e">
        <f t="shared" si="167"/>
        <v>#VALUE!</v>
      </c>
      <c r="BE1085" s="4" t="e">
        <f t="shared" si="168"/>
        <v>#VALUE!</v>
      </c>
      <c r="BF1085" s="56" t="e">
        <f t="shared" si="169"/>
        <v>#VALUE!</v>
      </c>
      <c r="BG1085" s="56" t="e">
        <f>IF(BE1085="否",0,AF1085*(1-VLOOKUP(X1085,折旧码!B:D,3,FALSE))/BC1085)</f>
        <v>#VALUE!</v>
      </c>
      <c r="BH1085" s="56" t="e">
        <f t="shared" si="170"/>
        <v>#VALUE!</v>
      </c>
      <c r="BI1085" s="4" t="e">
        <f>IF(OR(BE1085="否",BC1085&lt;=BD1085),ROUND(AF1085-ABS(AG1085)-ABS(AI1085)-AF1085*VLOOKUP(X1085,折旧码!B:D,3,FALSE),2)=0,ROUND(AF1085-ABS(AG1085)-ABS(AI1085)-AF1085*VLOOKUP(X1085,折旧码!B:D,3,FALSE),2)&lt;&gt;0)</f>
        <v>#VALUE!</v>
      </c>
      <c r="BJ1085" s="4" t="e">
        <f>ROUND(AF1085-ABS(AG1085)-ABS(AI1085)-AF1085*VLOOKUP(X1085,折旧码!B:D,3,FALSE),2)</f>
        <v>#N/A</v>
      </c>
    </row>
    <row r="1086" spans="40:62" x14ac:dyDescent="0.35">
      <c r="AX1086" s="5" t="b">
        <f t="shared" si="163"/>
        <v>0</v>
      </c>
      <c r="AY1086" s="59" t="e">
        <f>IF(((2015-LEFT(AD1086,4))*12+12-MID(AD1086,5,2)+1)/(Z1086*12+AB1086)&gt;1,AF1086*(1-VLOOKUP(X1086,折旧码!B:D,3,FALSE)),AF1086*(1-VLOOKUP(X1086,折旧码!B:D,3,FALSE))*((2015-LEFT(AD1086,4))*12+12-MID(AD1086,5,2)+1)/(Z1086*12+AB1086))</f>
        <v>#VALUE!</v>
      </c>
      <c r="AZ1086" s="60" t="e">
        <f t="shared" si="164"/>
        <v>#VALUE!</v>
      </c>
      <c r="BA1086" s="5" t="e">
        <f>IF(((2015-LEFT(AD1086,4))*12+12-MID(AD1086,5,2)+1)/(Z1086*12+AB1086)&gt;1,0, AF1086*(1-VLOOKUP(X1086,折旧码!B:D,3,FALSE))*(12/(Z1086*12+AB1086)))</f>
        <v>#VALUE!</v>
      </c>
      <c r="BB1086" s="2" t="e">
        <f t="shared" si="165"/>
        <v>#VALUE!</v>
      </c>
      <c r="BC1086" s="2">
        <f t="shared" si="166"/>
        <v>0</v>
      </c>
      <c r="BD1086" s="2" t="e">
        <f t="shared" si="167"/>
        <v>#VALUE!</v>
      </c>
      <c r="BE1086" s="4" t="e">
        <f t="shared" si="168"/>
        <v>#VALUE!</v>
      </c>
      <c r="BF1086" s="56" t="e">
        <f t="shared" si="169"/>
        <v>#VALUE!</v>
      </c>
      <c r="BG1086" s="56" t="e">
        <f>IF(BE1086="否",0,AF1086*(1-VLOOKUP(X1086,折旧码!B:D,3,FALSE))/BC1086)</f>
        <v>#VALUE!</v>
      </c>
      <c r="BH1086" s="56" t="e">
        <f t="shared" si="170"/>
        <v>#VALUE!</v>
      </c>
      <c r="BI1086" s="4" t="e">
        <f>IF(OR(BE1086="否",BC1086&lt;=BD1086),ROUND(AF1086-ABS(AG1086)-ABS(AI1086)-AF1086*VLOOKUP(X1086,折旧码!B:D,3,FALSE),2)=0,ROUND(AF1086-ABS(AG1086)-ABS(AI1086)-AF1086*VLOOKUP(X1086,折旧码!B:D,3,FALSE),2)&lt;&gt;0)</f>
        <v>#VALUE!</v>
      </c>
      <c r="BJ1086" s="4" t="e">
        <f>ROUND(AF1086-ABS(AG1086)-ABS(AI1086)-AF1086*VLOOKUP(X1086,折旧码!B:D,3,FALSE),2)</f>
        <v>#N/A</v>
      </c>
    </row>
    <row r="1087" spans="40:62" x14ac:dyDescent="0.35">
      <c r="AN1087" s="4" t="b">
        <f>COUNTIF(资产分类!B:B,以前年度!A1087)=1</f>
        <v>0</v>
      </c>
      <c r="AO1087" s="4" t="b">
        <f>COUNTIF(单位编码!C:C,H1087)=1</f>
        <v>0</v>
      </c>
      <c r="AR1087" s="4" t="b">
        <f>COUNTIF(成本中心!B:B,以前年度!M1087)=1</f>
        <v>0</v>
      </c>
      <c r="AS1087" s="4" t="b">
        <f>COUNTIF(成本中心!B:B,以前年度!N1087)=1</f>
        <v>0</v>
      </c>
      <c r="AU1087" s="4" t="b">
        <f>COUNTIF(资产增加、减少方式!B:C,以前年度!R1087)=1</f>
        <v>0</v>
      </c>
      <c r="AX1087" s="5" t="b">
        <f t="shared" si="163"/>
        <v>0</v>
      </c>
      <c r="AY1087" s="59" t="e">
        <f>IF(((2015-LEFT(AD1087,4))*12+12-MID(AD1087,5,2)+1)/(Z1087*12+AB1087)&gt;1,AF1087*(1-VLOOKUP(X1087,折旧码!B:D,3,FALSE)),AF1087*(1-VLOOKUP(X1087,折旧码!B:D,3,FALSE))*((2015-LEFT(AD1087,4))*12+12-MID(AD1087,5,2)+1)/(Z1087*12+AB1087))</f>
        <v>#VALUE!</v>
      </c>
      <c r="AZ1087" s="60" t="e">
        <f t="shared" si="164"/>
        <v>#VALUE!</v>
      </c>
      <c r="BA1087" s="5" t="e">
        <f>IF(((2015-LEFT(AD1087,4))*12+12-MID(AD1087,5,2)+1)/(Z1087*12+AB1087)&gt;1,0, AF1087*(1-VLOOKUP(X1087,折旧码!B:D,3,FALSE))*(12/(Z1087*12+AB1087)))</f>
        <v>#VALUE!</v>
      </c>
      <c r="BB1087" s="2" t="e">
        <f t="shared" si="165"/>
        <v>#VALUE!</v>
      </c>
      <c r="BC1087" s="2">
        <f t="shared" si="166"/>
        <v>0</v>
      </c>
      <c r="BD1087" s="2" t="e">
        <f t="shared" si="167"/>
        <v>#VALUE!</v>
      </c>
      <c r="BE1087" s="4" t="e">
        <f t="shared" si="168"/>
        <v>#VALUE!</v>
      </c>
      <c r="BF1087" s="56" t="e">
        <f t="shared" si="169"/>
        <v>#VALUE!</v>
      </c>
      <c r="BG1087" s="56" t="e">
        <f>IF(BE1087="否",0,AF1087*(1-VLOOKUP(X1087,折旧码!B:D,3,FALSE))/BC1087)</f>
        <v>#VALUE!</v>
      </c>
      <c r="BH1087" s="56" t="e">
        <f t="shared" si="170"/>
        <v>#VALUE!</v>
      </c>
      <c r="BI1087" s="4" t="e">
        <f>IF(OR(BE1087="否",BC1087&lt;=BD1087),ROUND(AF1087-ABS(AG1087)-ABS(AI1087)-AF1087*VLOOKUP(X1087,折旧码!B:D,3,FALSE),2)=0,ROUND(AF1087-ABS(AG1087)-ABS(AI1087)-AF1087*VLOOKUP(X1087,折旧码!B:D,3,FALSE),2)&lt;&gt;0)</f>
        <v>#VALUE!</v>
      </c>
      <c r="BJ1087" s="4" t="e">
        <f>ROUND(AF1087-ABS(AG1087)-ABS(AI1087)-AF1087*VLOOKUP(X1087,折旧码!B:D,3,FALSE),2)</f>
        <v>#N/A</v>
      </c>
    </row>
    <row r="1088" spans="40:62" x14ac:dyDescent="0.35">
      <c r="AN1088" s="4" t="b">
        <f>COUNTIF(资产分类!B:B,以前年度!A1088)=1</f>
        <v>0</v>
      </c>
      <c r="AO1088" s="4" t="b">
        <f>COUNTIF(单位编码!C:C,H1088)=1</f>
        <v>0</v>
      </c>
      <c r="AR1088" s="4" t="b">
        <f>COUNTIF(成本中心!B:B,以前年度!M1088)=1</f>
        <v>0</v>
      </c>
      <c r="AS1088" s="4" t="b">
        <f>COUNTIF(成本中心!B:B,以前年度!N1088)=1</f>
        <v>0</v>
      </c>
      <c r="AU1088" s="4" t="b">
        <f>COUNTIF(资产增加、减少方式!B:C,以前年度!R1088)=1</f>
        <v>0</v>
      </c>
      <c r="AX1088" s="5" t="b">
        <f t="shared" si="163"/>
        <v>0</v>
      </c>
      <c r="AY1088" s="59" t="e">
        <f>IF(((2015-LEFT(AD1088,4))*12+12-MID(AD1088,5,2)+1)/(Z1088*12+AB1088)&gt;1,AF1088*(1-VLOOKUP(X1088,折旧码!B:D,3,FALSE)),AF1088*(1-VLOOKUP(X1088,折旧码!B:D,3,FALSE))*((2015-LEFT(AD1088,4))*12+12-MID(AD1088,5,2)+1)/(Z1088*12+AB1088))</f>
        <v>#VALUE!</v>
      </c>
      <c r="AZ1088" s="60" t="e">
        <f t="shared" si="164"/>
        <v>#VALUE!</v>
      </c>
      <c r="BA1088" s="5" t="e">
        <f>IF(((2015-LEFT(AD1088,4))*12+12-MID(AD1088,5,2)+1)/(Z1088*12+AB1088)&gt;1,0, AF1088*(1-VLOOKUP(X1088,折旧码!B:D,3,FALSE))*(12/(Z1088*12+AB1088)))</f>
        <v>#VALUE!</v>
      </c>
      <c r="BB1088" s="2" t="e">
        <f t="shared" si="165"/>
        <v>#VALUE!</v>
      </c>
      <c r="BC1088" s="2">
        <f t="shared" si="166"/>
        <v>0</v>
      </c>
      <c r="BD1088" s="2" t="e">
        <f t="shared" si="167"/>
        <v>#VALUE!</v>
      </c>
      <c r="BE1088" s="4" t="e">
        <f t="shared" si="168"/>
        <v>#VALUE!</v>
      </c>
      <c r="BF1088" s="56" t="e">
        <f t="shared" si="169"/>
        <v>#VALUE!</v>
      </c>
      <c r="BG1088" s="56" t="e">
        <f>IF(BE1088="否",0,AF1088*(1-VLOOKUP(X1088,折旧码!B:D,3,FALSE))/BC1088)</f>
        <v>#VALUE!</v>
      </c>
      <c r="BH1088" s="56" t="e">
        <f t="shared" si="170"/>
        <v>#VALUE!</v>
      </c>
      <c r="BI1088" s="4" t="e">
        <f>IF(OR(BE1088="否",BC1088&lt;=BD1088),ROUND(AF1088-ABS(AG1088)-ABS(AI1088)-AF1088*VLOOKUP(X1088,折旧码!B:D,3,FALSE),2)=0,ROUND(AF1088-ABS(AG1088)-ABS(AI1088)-AF1088*VLOOKUP(X1088,折旧码!B:D,3,FALSE),2)&lt;&gt;0)</f>
        <v>#VALUE!</v>
      </c>
      <c r="BJ1088" s="4" t="e">
        <f>ROUND(AF1088-ABS(AG1088)-ABS(AI1088)-AF1088*VLOOKUP(X1088,折旧码!B:D,3,FALSE),2)</f>
        <v>#N/A</v>
      </c>
    </row>
    <row r="1089" spans="40:62" x14ac:dyDescent="0.35">
      <c r="AX1089" s="5" t="b">
        <f t="shared" si="163"/>
        <v>0</v>
      </c>
      <c r="AY1089" s="59" t="e">
        <f>IF(((2015-LEFT(AD1089,4))*12+12-MID(AD1089,5,2)+1)/(Z1089*12+AB1089)&gt;1,AF1089*(1-VLOOKUP(X1089,折旧码!B:D,3,FALSE)),AF1089*(1-VLOOKUP(X1089,折旧码!B:D,3,FALSE))*((2015-LEFT(AD1089,4))*12+12-MID(AD1089,5,2)+1)/(Z1089*12+AB1089))</f>
        <v>#VALUE!</v>
      </c>
      <c r="AZ1089" s="60" t="e">
        <f t="shared" si="164"/>
        <v>#VALUE!</v>
      </c>
      <c r="BA1089" s="5" t="e">
        <f>IF(((2015-LEFT(AD1089,4))*12+12-MID(AD1089,5,2)+1)/(Z1089*12+AB1089)&gt;1,0, AF1089*(1-VLOOKUP(X1089,折旧码!B:D,3,FALSE))*(12/(Z1089*12+AB1089)))</f>
        <v>#VALUE!</v>
      </c>
      <c r="BB1089" s="2" t="e">
        <f t="shared" si="165"/>
        <v>#VALUE!</v>
      </c>
      <c r="BC1089" s="2">
        <f t="shared" si="166"/>
        <v>0</v>
      </c>
      <c r="BD1089" s="2" t="e">
        <f t="shared" si="167"/>
        <v>#VALUE!</v>
      </c>
      <c r="BE1089" s="4" t="e">
        <f t="shared" si="168"/>
        <v>#VALUE!</v>
      </c>
      <c r="BF1089" s="56" t="e">
        <f t="shared" si="169"/>
        <v>#VALUE!</v>
      </c>
      <c r="BG1089" s="56" t="e">
        <f>IF(BE1089="否",0,AF1089*(1-VLOOKUP(X1089,折旧码!B:D,3,FALSE))/BC1089)</f>
        <v>#VALUE!</v>
      </c>
      <c r="BH1089" s="56" t="e">
        <f t="shared" si="170"/>
        <v>#VALUE!</v>
      </c>
      <c r="BI1089" s="4" t="e">
        <f>IF(OR(BE1089="否",BC1089&lt;=BD1089),ROUND(AF1089-ABS(AG1089)-ABS(AI1089)-AF1089*VLOOKUP(X1089,折旧码!B:D,3,FALSE),2)=0,ROUND(AF1089-ABS(AG1089)-ABS(AI1089)-AF1089*VLOOKUP(X1089,折旧码!B:D,3,FALSE),2)&lt;&gt;0)</f>
        <v>#VALUE!</v>
      </c>
      <c r="BJ1089" s="4" t="e">
        <f>ROUND(AF1089-ABS(AG1089)-ABS(AI1089)-AF1089*VLOOKUP(X1089,折旧码!B:D,3,FALSE),2)</f>
        <v>#N/A</v>
      </c>
    </row>
    <row r="1090" spans="40:62" x14ac:dyDescent="0.35">
      <c r="AX1090" s="5" t="b">
        <f t="shared" si="163"/>
        <v>0</v>
      </c>
      <c r="AY1090" s="59" t="e">
        <f>IF(((2015-LEFT(AD1090,4))*12+12-MID(AD1090,5,2)+1)/(Z1090*12+AB1090)&gt;1,AF1090*(1-VLOOKUP(X1090,折旧码!B:D,3,FALSE)),AF1090*(1-VLOOKUP(X1090,折旧码!B:D,3,FALSE))*((2015-LEFT(AD1090,4))*12+12-MID(AD1090,5,2)+1)/(Z1090*12+AB1090))</f>
        <v>#VALUE!</v>
      </c>
      <c r="AZ1090" s="60" t="e">
        <f t="shared" si="164"/>
        <v>#VALUE!</v>
      </c>
      <c r="BA1090" s="5" t="e">
        <f>IF(((2015-LEFT(AD1090,4))*12+12-MID(AD1090,5,2)+1)/(Z1090*12+AB1090)&gt;1,0, AF1090*(1-VLOOKUP(X1090,折旧码!B:D,3,FALSE))*(12/(Z1090*12+AB1090)))</f>
        <v>#VALUE!</v>
      </c>
      <c r="BB1090" s="2" t="e">
        <f t="shared" si="165"/>
        <v>#VALUE!</v>
      </c>
      <c r="BC1090" s="2">
        <f t="shared" si="166"/>
        <v>0</v>
      </c>
      <c r="BD1090" s="2" t="e">
        <f t="shared" si="167"/>
        <v>#VALUE!</v>
      </c>
      <c r="BE1090" s="4" t="e">
        <f t="shared" si="168"/>
        <v>#VALUE!</v>
      </c>
      <c r="BF1090" s="56" t="e">
        <f t="shared" si="169"/>
        <v>#VALUE!</v>
      </c>
      <c r="BG1090" s="56" t="e">
        <f>IF(BE1090="否",0,AF1090*(1-VLOOKUP(X1090,折旧码!B:D,3,FALSE))/BC1090)</f>
        <v>#VALUE!</v>
      </c>
      <c r="BH1090" s="56" t="e">
        <f t="shared" si="170"/>
        <v>#VALUE!</v>
      </c>
      <c r="BI1090" s="4" t="e">
        <f>IF(OR(BE1090="否",BC1090&lt;=BD1090),ROUND(AF1090-ABS(AG1090)-ABS(AI1090)-AF1090*VLOOKUP(X1090,折旧码!B:D,3,FALSE),2)=0,ROUND(AF1090-ABS(AG1090)-ABS(AI1090)-AF1090*VLOOKUP(X1090,折旧码!B:D,3,FALSE),2)&lt;&gt;0)</f>
        <v>#VALUE!</v>
      </c>
      <c r="BJ1090" s="4" t="e">
        <f>ROUND(AF1090-ABS(AG1090)-ABS(AI1090)-AF1090*VLOOKUP(X1090,折旧码!B:D,3,FALSE),2)</f>
        <v>#N/A</v>
      </c>
    </row>
    <row r="1091" spans="40:62" x14ac:dyDescent="0.35">
      <c r="AX1091" s="5" t="b">
        <f t="shared" si="163"/>
        <v>0</v>
      </c>
      <c r="AY1091" s="59" t="e">
        <f>IF(((2015-LEFT(AD1091,4))*12+12-MID(AD1091,5,2)+1)/(Z1091*12+AB1091)&gt;1,AF1091*(1-VLOOKUP(X1091,折旧码!B:D,3,FALSE)),AF1091*(1-VLOOKUP(X1091,折旧码!B:D,3,FALSE))*((2015-LEFT(AD1091,4))*12+12-MID(AD1091,5,2)+1)/(Z1091*12+AB1091))</f>
        <v>#VALUE!</v>
      </c>
      <c r="AZ1091" s="60" t="e">
        <f t="shared" si="164"/>
        <v>#VALUE!</v>
      </c>
      <c r="BA1091" s="5" t="e">
        <f>IF(((2015-LEFT(AD1091,4))*12+12-MID(AD1091,5,2)+1)/(Z1091*12+AB1091)&gt;1,0, AF1091*(1-VLOOKUP(X1091,折旧码!B:D,3,FALSE))*(12/(Z1091*12+AB1091)))</f>
        <v>#VALUE!</v>
      </c>
      <c r="BB1091" s="2" t="e">
        <f t="shared" si="165"/>
        <v>#VALUE!</v>
      </c>
      <c r="BC1091" s="2">
        <f t="shared" si="166"/>
        <v>0</v>
      </c>
      <c r="BD1091" s="2" t="e">
        <f t="shared" si="167"/>
        <v>#VALUE!</v>
      </c>
      <c r="BE1091" s="4" t="e">
        <f t="shared" si="168"/>
        <v>#VALUE!</v>
      </c>
      <c r="BF1091" s="56" t="e">
        <f t="shared" si="169"/>
        <v>#VALUE!</v>
      </c>
      <c r="BG1091" s="56" t="e">
        <f>IF(BE1091="否",0,AF1091*(1-VLOOKUP(X1091,折旧码!B:D,3,FALSE))/BC1091)</f>
        <v>#VALUE!</v>
      </c>
      <c r="BH1091" s="56" t="e">
        <f t="shared" si="170"/>
        <v>#VALUE!</v>
      </c>
      <c r="BI1091" s="4" t="e">
        <f>IF(OR(BE1091="否",BC1091&lt;=BD1091),ROUND(AF1091-ABS(AG1091)-ABS(AI1091)-AF1091*VLOOKUP(X1091,折旧码!B:D,3,FALSE),2)=0,ROUND(AF1091-ABS(AG1091)-ABS(AI1091)-AF1091*VLOOKUP(X1091,折旧码!B:D,3,FALSE),2)&lt;&gt;0)</f>
        <v>#VALUE!</v>
      </c>
      <c r="BJ1091" s="4" t="e">
        <f>ROUND(AF1091-ABS(AG1091)-ABS(AI1091)-AF1091*VLOOKUP(X1091,折旧码!B:D,3,FALSE),2)</f>
        <v>#N/A</v>
      </c>
    </row>
    <row r="1092" spans="40:62" x14ac:dyDescent="0.35">
      <c r="AX1092" s="5" t="b">
        <f t="shared" ref="AX1092:AX1155" si="171">AND(AND(LEN(I1092)=8,IFERROR(FIND("/",I1092),0)=0),AND(LEN(J1092)=8,IFERROR(FIND("/",J1092),0)=0),AND(LEN(K1092)=8,IFERROR(FIND("/",K1092),0)=0),AND(LEN(AD1092)=8,IFERROR(FIND("/",AD1092),0)=0),AND(LEN(AE1092)=8,IFERROR(FIND("/",AE1092),0)=0))</f>
        <v>0</v>
      </c>
      <c r="AY1092" s="59" t="e">
        <f>IF(((2015-LEFT(AD1092,4))*12+12-MID(AD1092,5,2)+1)/(Z1092*12+AB1092)&gt;1,AF1092*(1-VLOOKUP(X1092,折旧码!B:D,3,FALSE)),AF1092*(1-VLOOKUP(X1092,折旧码!B:D,3,FALSE))*((2015-LEFT(AD1092,4))*12+12-MID(AD1092,5,2)+1)/(Z1092*12+AB1092))</f>
        <v>#VALUE!</v>
      </c>
      <c r="AZ1092" s="60" t="e">
        <f t="shared" ref="AZ1092:AZ1155" si="172">AY1092+AK1092</f>
        <v>#VALUE!</v>
      </c>
      <c r="BA1092" s="5" t="e">
        <f>IF(((2015-LEFT(AD1092,4))*12+12-MID(AD1092,5,2)+1)/(Z1092*12+AB1092)&gt;1,0, AF1092*(1-VLOOKUP(X1092,折旧码!B:D,3,FALSE))*(12/(Z1092*12+AB1092)))</f>
        <v>#VALUE!</v>
      </c>
      <c r="BB1092" s="2" t="e">
        <f t="shared" ref="BB1092:BB1155" si="173">BA1092+AM1092</f>
        <v>#VALUE!</v>
      </c>
      <c r="BC1092" s="2">
        <f t="shared" ref="BC1092:BC1155" si="174">Z1092*12+AB1092</f>
        <v>0</v>
      </c>
      <c r="BD1092" s="2" t="e">
        <f t="shared" ref="BD1092:BD1155" si="175">(2015-LEFT(AD1092,4))*12+(12-MID(AD1092,5,2))+1+11</f>
        <v>#VALUE!</v>
      </c>
      <c r="BE1092" s="4" t="e">
        <f t="shared" ref="BE1092:BE1155" si="176">IF(BD1092-BC1092&gt;12,"否","是")</f>
        <v>#VALUE!</v>
      </c>
      <c r="BF1092" s="56" t="e">
        <f t="shared" ref="BF1092:BF1155" si="177">ABS(IF(BE1092="否",0,IF(BC1092&gt;=BD1092,AI1092/11,AI1092/(BC1092-BD1092+11))))</f>
        <v>#VALUE!</v>
      </c>
      <c r="BG1092" s="56" t="e">
        <f>IF(BE1092="否",0,AF1092*(1-VLOOKUP(X1092,折旧码!B:D,3,FALSE))/BC1092)</f>
        <v>#VALUE!</v>
      </c>
      <c r="BH1092" s="56" t="e">
        <f t="shared" ref="BH1092:BH1155" si="178">BG1092-BF1092</f>
        <v>#VALUE!</v>
      </c>
      <c r="BI1092" s="4" t="e">
        <f>IF(OR(BE1092="否",BC1092&lt;=BD1092),ROUND(AF1092-ABS(AG1092)-ABS(AI1092)-AF1092*VLOOKUP(X1092,折旧码!B:D,3,FALSE),2)=0,ROUND(AF1092-ABS(AG1092)-ABS(AI1092)-AF1092*VLOOKUP(X1092,折旧码!B:D,3,FALSE),2)&lt;&gt;0)</f>
        <v>#VALUE!</v>
      </c>
      <c r="BJ1092" s="4" t="e">
        <f>ROUND(AF1092-ABS(AG1092)-ABS(AI1092)-AF1092*VLOOKUP(X1092,折旧码!B:D,3,FALSE),2)</f>
        <v>#N/A</v>
      </c>
    </row>
    <row r="1093" spans="40:62" x14ac:dyDescent="0.35">
      <c r="AX1093" s="5" t="b">
        <f t="shared" si="171"/>
        <v>0</v>
      </c>
      <c r="AY1093" s="59" t="e">
        <f>IF(((2015-LEFT(AD1093,4))*12+12-MID(AD1093,5,2)+1)/(Z1093*12+AB1093)&gt;1,AF1093*(1-VLOOKUP(X1093,折旧码!B:D,3,FALSE)),AF1093*(1-VLOOKUP(X1093,折旧码!B:D,3,FALSE))*((2015-LEFT(AD1093,4))*12+12-MID(AD1093,5,2)+1)/(Z1093*12+AB1093))</f>
        <v>#VALUE!</v>
      </c>
      <c r="AZ1093" s="60" t="e">
        <f t="shared" si="172"/>
        <v>#VALUE!</v>
      </c>
      <c r="BA1093" s="5" t="e">
        <f>IF(((2015-LEFT(AD1093,4))*12+12-MID(AD1093,5,2)+1)/(Z1093*12+AB1093)&gt;1,0, AF1093*(1-VLOOKUP(X1093,折旧码!B:D,3,FALSE))*(12/(Z1093*12+AB1093)))</f>
        <v>#VALUE!</v>
      </c>
      <c r="BB1093" s="2" t="e">
        <f t="shared" si="173"/>
        <v>#VALUE!</v>
      </c>
      <c r="BC1093" s="2">
        <f t="shared" si="174"/>
        <v>0</v>
      </c>
      <c r="BD1093" s="2" t="e">
        <f t="shared" si="175"/>
        <v>#VALUE!</v>
      </c>
      <c r="BE1093" s="4" t="e">
        <f t="shared" si="176"/>
        <v>#VALUE!</v>
      </c>
      <c r="BF1093" s="56" t="e">
        <f t="shared" si="177"/>
        <v>#VALUE!</v>
      </c>
      <c r="BG1093" s="56" t="e">
        <f>IF(BE1093="否",0,AF1093*(1-VLOOKUP(X1093,折旧码!B:D,3,FALSE))/BC1093)</f>
        <v>#VALUE!</v>
      </c>
      <c r="BH1093" s="56" t="e">
        <f t="shared" si="178"/>
        <v>#VALUE!</v>
      </c>
      <c r="BI1093" s="4" t="e">
        <f>IF(OR(BE1093="否",BC1093&lt;=BD1093),ROUND(AF1093-ABS(AG1093)-ABS(AI1093)-AF1093*VLOOKUP(X1093,折旧码!B:D,3,FALSE),2)=0,ROUND(AF1093-ABS(AG1093)-ABS(AI1093)-AF1093*VLOOKUP(X1093,折旧码!B:D,3,FALSE),2)&lt;&gt;0)</f>
        <v>#VALUE!</v>
      </c>
      <c r="BJ1093" s="4" t="e">
        <f>ROUND(AF1093-ABS(AG1093)-ABS(AI1093)-AF1093*VLOOKUP(X1093,折旧码!B:D,3,FALSE),2)</f>
        <v>#N/A</v>
      </c>
    </row>
    <row r="1094" spans="40:62" x14ac:dyDescent="0.35">
      <c r="AX1094" s="5" t="b">
        <f t="shared" si="171"/>
        <v>0</v>
      </c>
      <c r="AY1094" s="59" t="e">
        <f>IF(((2015-LEFT(AD1094,4))*12+12-MID(AD1094,5,2)+1)/(Z1094*12+AB1094)&gt;1,AF1094*(1-VLOOKUP(X1094,折旧码!B:D,3,FALSE)),AF1094*(1-VLOOKUP(X1094,折旧码!B:D,3,FALSE))*((2015-LEFT(AD1094,4))*12+12-MID(AD1094,5,2)+1)/(Z1094*12+AB1094))</f>
        <v>#VALUE!</v>
      </c>
      <c r="AZ1094" s="60" t="e">
        <f t="shared" si="172"/>
        <v>#VALUE!</v>
      </c>
      <c r="BA1094" s="5" t="e">
        <f>IF(((2015-LEFT(AD1094,4))*12+12-MID(AD1094,5,2)+1)/(Z1094*12+AB1094)&gt;1,0, AF1094*(1-VLOOKUP(X1094,折旧码!B:D,3,FALSE))*(12/(Z1094*12+AB1094)))</f>
        <v>#VALUE!</v>
      </c>
      <c r="BB1094" s="2" t="e">
        <f t="shared" si="173"/>
        <v>#VALUE!</v>
      </c>
      <c r="BC1094" s="2">
        <f t="shared" si="174"/>
        <v>0</v>
      </c>
      <c r="BD1094" s="2" t="e">
        <f t="shared" si="175"/>
        <v>#VALUE!</v>
      </c>
      <c r="BE1094" s="4" t="e">
        <f t="shared" si="176"/>
        <v>#VALUE!</v>
      </c>
      <c r="BF1094" s="56" t="e">
        <f t="shared" si="177"/>
        <v>#VALUE!</v>
      </c>
      <c r="BG1094" s="56" t="e">
        <f>IF(BE1094="否",0,AF1094*(1-VLOOKUP(X1094,折旧码!B:D,3,FALSE))/BC1094)</f>
        <v>#VALUE!</v>
      </c>
      <c r="BH1094" s="56" t="e">
        <f t="shared" si="178"/>
        <v>#VALUE!</v>
      </c>
      <c r="BI1094" s="4" t="e">
        <f>IF(OR(BE1094="否",BC1094&lt;=BD1094),ROUND(AF1094-ABS(AG1094)-ABS(AI1094)-AF1094*VLOOKUP(X1094,折旧码!B:D,3,FALSE),2)=0,ROUND(AF1094-ABS(AG1094)-ABS(AI1094)-AF1094*VLOOKUP(X1094,折旧码!B:D,3,FALSE),2)&lt;&gt;0)</f>
        <v>#VALUE!</v>
      </c>
      <c r="BJ1094" s="4" t="e">
        <f>ROUND(AF1094-ABS(AG1094)-ABS(AI1094)-AF1094*VLOOKUP(X1094,折旧码!B:D,3,FALSE),2)</f>
        <v>#N/A</v>
      </c>
    </row>
    <row r="1095" spans="40:62" x14ac:dyDescent="0.35">
      <c r="AN1095" s="4" t="b">
        <f>COUNTIF(资产分类!B:B,以前年度!A1095)=1</f>
        <v>0</v>
      </c>
      <c r="AO1095" s="4" t="b">
        <f>COUNTIF(单位编码!C:C,H1095)=1</f>
        <v>0</v>
      </c>
      <c r="AR1095" s="4" t="b">
        <f>COUNTIF(成本中心!B:B,以前年度!M1095)=1</f>
        <v>0</v>
      </c>
      <c r="AS1095" s="4" t="b">
        <f>COUNTIF(成本中心!B:B,以前年度!N1095)=1</f>
        <v>0</v>
      </c>
      <c r="AU1095" s="4" t="b">
        <f>COUNTIF(资产增加、减少方式!B:C,以前年度!R1095)=1</f>
        <v>0</v>
      </c>
      <c r="AX1095" s="5" t="b">
        <f t="shared" si="171"/>
        <v>0</v>
      </c>
      <c r="AY1095" s="59" t="e">
        <f>IF(((2015-LEFT(AD1095,4))*12+12-MID(AD1095,5,2)+1)/(Z1095*12+AB1095)&gt;1,AF1095*(1-VLOOKUP(X1095,折旧码!B:D,3,FALSE)),AF1095*(1-VLOOKUP(X1095,折旧码!B:D,3,FALSE))*((2015-LEFT(AD1095,4))*12+12-MID(AD1095,5,2)+1)/(Z1095*12+AB1095))</f>
        <v>#VALUE!</v>
      </c>
      <c r="AZ1095" s="60" t="e">
        <f t="shared" si="172"/>
        <v>#VALUE!</v>
      </c>
      <c r="BA1095" s="5" t="e">
        <f>IF(((2015-LEFT(AD1095,4))*12+12-MID(AD1095,5,2)+1)/(Z1095*12+AB1095)&gt;1,0, AF1095*(1-VLOOKUP(X1095,折旧码!B:D,3,FALSE))*(12/(Z1095*12+AB1095)))</f>
        <v>#VALUE!</v>
      </c>
      <c r="BB1095" s="2" t="e">
        <f t="shared" si="173"/>
        <v>#VALUE!</v>
      </c>
      <c r="BC1095" s="2">
        <f t="shared" si="174"/>
        <v>0</v>
      </c>
      <c r="BD1095" s="2" t="e">
        <f t="shared" si="175"/>
        <v>#VALUE!</v>
      </c>
      <c r="BE1095" s="4" t="e">
        <f t="shared" si="176"/>
        <v>#VALUE!</v>
      </c>
      <c r="BF1095" s="56" t="e">
        <f t="shared" si="177"/>
        <v>#VALUE!</v>
      </c>
      <c r="BG1095" s="56" t="e">
        <f>IF(BE1095="否",0,AF1095*(1-VLOOKUP(X1095,折旧码!B:D,3,FALSE))/BC1095)</f>
        <v>#VALUE!</v>
      </c>
      <c r="BH1095" s="56" t="e">
        <f t="shared" si="178"/>
        <v>#VALUE!</v>
      </c>
      <c r="BI1095" s="4" t="e">
        <f>IF(OR(BE1095="否",BC1095&lt;=BD1095),ROUND(AF1095-ABS(AG1095)-ABS(AI1095)-AF1095*VLOOKUP(X1095,折旧码!B:D,3,FALSE),2)=0,ROUND(AF1095-ABS(AG1095)-ABS(AI1095)-AF1095*VLOOKUP(X1095,折旧码!B:D,3,FALSE),2)&lt;&gt;0)</f>
        <v>#VALUE!</v>
      </c>
      <c r="BJ1095" s="4" t="e">
        <f>ROUND(AF1095-ABS(AG1095)-ABS(AI1095)-AF1095*VLOOKUP(X1095,折旧码!B:D,3,FALSE),2)</f>
        <v>#N/A</v>
      </c>
    </row>
    <row r="1096" spans="40:62" x14ac:dyDescent="0.35">
      <c r="AN1096" s="4" t="b">
        <f>COUNTIF(资产分类!B:B,以前年度!A1096)=1</f>
        <v>0</v>
      </c>
      <c r="AO1096" s="4" t="b">
        <f>COUNTIF(单位编码!C:C,H1096)=1</f>
        <v>0</v>
      </c>
      <c r="AR1096" s="4" t="b">
        <f>COUNTIF(成本中心!B:B,以前年度!M1096)=1</f>
        <v>0</v>
      </c>
      <c r="AS1096" s="4" t="b">
        <f>COUNTIF(成本中心!B:B,以前年度!N1096)=1</f>
        <v>0</v>
      </c>
      <c r="AU1096" s="4" t="b">
        <f>COUNTIF(资产增加、减少方式!B:C,以前年度!R1096)=1</f>
        <v>0</v>
      </c>
      <c r="AX1096" s="5" t="b">
        <f t="shared" si="171"/>
        <v>0</v>
      </c>
      <c r="AY1096" s="59" t="e">
        <f>IF(((2015-LEFT(AD1096,4))*12+12-MID(AD1096,5,2)+1)/(Z1096*12+AB1096)&gt;1,AF1096*(1-VLOOKUP(X1096,折旧码!B:D,3,FALSE)),AF1096*(1-VLOOKUP(X1096,折旧码!B:D,3,FALSE))*((2015-LEFT(AD1096,4))*12+12-MID(AD1096,5,2)+1)/(Z1096*12+AB1096))</f>
        <v>#VALUE!</v>
      </c>
      <c r="AZ1096" s="60" t="e">
        <f t="shared" si="172"/>
        <v>#VALUE!</v>
      </c>
      <c r="BA1096" s="5" t="e">
        <f>IF(((2015-LEFT(AD1096,4))*12+12-MID(AD1096,5,2)+1)/(Z1096*12+AB1096)&gt;1,0, AF1096*(1-VLOOKUP(X1096,折旧码!B:D,3,FALSE))*(12/(Z1096*12+AB1096)))</f>
        <v>#VALUE!</v>
      </c>
      <c r="BB1096" s="2" t="e">
        <f t="shared" si="173"/>
        <v>#VALUE!</v>
      </c>
      <c r="BC1096" s="2">
        <f t="shared" si="174"/>
        <v>0</v>
      </c>
      <c r="BD1096" s="2" t="e">
        <f t="shared" si="175"/>
        <v>#VALUE!</v>
      </c>
      <c r="BE1096" s="4" t="e">
        <f t="shared" si="176"/>
        <v>#VALUE!</v>
      </c>
      <c r="BF1096" s="56" t="e">
        <f t="shared" si="177"/>
        <v>#VALUE!</v>
      </c>
      <c r="BG1096" s="56" t="e">
        <f>IF(BE1096="否",0,AF1096*(1-VLOOKUP(X1096,折旧码!B:D,3,FALSE))/BC1096)</f>
        <v>#VALUE!</v>
      </c>
      <c r="BH1096" s="56" t="e">
        <f t="shared" si="178"/>
        <v>#VALUE!</v>
      </c>
      <c r="BI1096" s="4" t="e">
        <f>IF(OR(BE1096="否",BC1096&lt;=BD1096),ROUND(AF1096-ABS(AG1096)-ABS(AI1096)-AF1096*VLOOKUP(X1096,折旧码!B:D,3,FALSE),2)=0,ROUND(AF1096-ABS(AG1096)-ABS(AI1096)-AF1096*VLOOKUP(X1096,折旧码!B:D,3,FALSE),2)&lt;&gt;0)</f>
        <v>#VALUE!</v>
      </c>
      <c r="BJ1096" s="4" t="e">
        <f>ROUND(AF1096-ABS(AG1096)-ABS(AI1096)-AF1096*VLOOKUP(X1096,折旧码!B:D,3,FALSE),2)</f>
        <v>#N/A</v>
      </c>
    </row>
    <row r="1097" spans="40:62" x14ac:dyDescent="0.35">
      <c r="AN1097" s="4" t="b">
        <f>COUNTIF(资产分类!B:B,以前年度!A1097)=1</f>
        <v>0</v>
      </c>
      <c r="AO1097" s="4" t="b">
        <f>COUNTIF(单位编码!C:C,H1097)=1</f>
        <v>0</v>
      </c>
      <c r="AR1097" s="4" t="b">
        <f>COUNTIF(成本中心!B:B,以前年度!M1097)=1</f>
        <v>0</v>
      </c>
      <c r="AS1097" s="4" t="b">
        <f>COUNTIF(成本中心!B:B,以前年度!N1097)=1</f>
        <v>0</v>
      </c>
      <c r="AU1097" s="4" t="b">
        <f>COUNTIF(资产增加、减少方式!B:C,以前年度!R1097)=1</f>
        <v>0</v>
      </c>
      <c r="AX1097" s="5" t="b">
        <f t="shared" si="171"/>
        <v>0</v>
      </c>
      <c r="AY1097" s="59" t="e">
        <f>IF(((2015-LEFT(AD1097,4))*12+12-MID(AD1097,5,2)+1)/(Z1097*12+AB1097)&gt;1,AF1097*(1-VLOOKUP(X1097,折旧码!B:D,3,FALSE)),AF1097*(1-VLOOKUP(X1097,折旧码!B:D,3,FALSE))*((2015-LEFT(AD1097,4))*12+12-MID(AD1097,5,2)+1)/(Z1097*12+AB1097))</f>
        <v>#VALUE!</v>
      </c>
      <c r="AZ1097" s="60" t="e">
        <f t="shared" si="172"/>
        <v>#VALUE!</v>
      </c>
      <c r="BA1097" s="5" t="e">
        <f>IF(((2015-LEFT(AD1097,4))*12+12-MID(AD1097,5,2)+1)/(Z1097*12+AB1097)&gt;1,0, AF1097*(1-VLOOKUP(X1097,折旧码!B:D,3,FALSE))*(12/(Z1097*12+AB1097)))</f>
        <v>#VALUE!</v>
      </c>
      <c r="BB1097" s="2" t="e">
        <f t="shared" si="173"/>
        <v>#VALUE!</v>
      </c>
      <c r="BC1097" s="2">
        <f t="shared" si="174"/>
        <v>0</v>
      </c>
      <c r="BD1097" s="2" t="e">
        <f t="shared" si="175"/>
        <v>#VALUE!</v>
      </c>
      <c r="BE1097" s="4" t="e">
        <f t="shared" si="176"/>
        <v>#VALUE!</v>
      </c>
      <c r="BF1097" s="56" t="e">
        <f t="shared" si="177"/>
        <v>#VALUE!</v>
      </c>
      <c r="BG1097" s="56" t="e">
        <f>IF(BE1097="否",0,AF1097*(1-VLOOKUP(X1097,折旧码!B:D,3,FALSE))/BC1097)</f>
        <v>#VALUE!</v>
      </c>
      <c r="BH1097" s="56" t="e">
        <f t="shared" si="178"/>
        <v>#VALUE!</v>
      </c>
      <c r="BI1097" s="4" t="e">
        <f>IF(OR(BE1097="否",BC1097&lt;=BD1097),ROUND(AF1097-ABS(AG1097)-ABS(AI1097)-AF1097*VLOOKUP(X1097,折旧码!B:D,3,FALSE),2)=0,ROUND(AF1097-ABS(AG1097)-ABS(AI1097)-AF1097*VLOOKUP(X1097,折旧码!B:D,3,FALSE),2)&lt;&gt;0)</f>
        <v>#VALUE!</v>
      </c>
      <c r="BJ1097" s="4" t="e">
        <f>ROUND(AF1097-ABS(AG1097)-ABS(AI1097)-AF1097*VLOOKUP(X1097,折旧码!B:D,3,FALSE),2)</f>
        <v>#N/A</v>
      </c>
    </row>
    <row r="1098" spans="40:62" x14ac:dyDescent="0.35">
      <c r="AN1098" s="4" t="b">
        <f>COUNTIF(资产分类!B:B,以前年度!A1098)=1</f>
        <v>0</v>
      </c>
      <c r="AO1098" s="4" t="b">
        <f>COUNTIF(单位编码!C:C,H1098)=1</f>
        <v>0</v>
      </c>
      <c r="AR1098" s="4" t="b">
        <f>COUNTIF(成本中心!B:B,以前年度!M1098)=1</f>
        <v>0</v>
      </c>
      <c r="AS1098" s="4" t="b">
        <f>COUNTIF(成本中心!B:B,以前年度!N1098)=1</f>
        <v>0</v>
      </c>
      <c r="AU1098" s="4" t="b">
        <f>COUNTIF(资产增加、减少方式!B:C,以前年度!R1098)=1</f>
        <v>0</v>
      </c>
      <c r="AX1098" s="5" t="b">
        <f t="shared" si="171"/>
        <v>0</v>
      </c>
      <c r="AY1098" s="59" t="e">
        <f>IF(((2015-LEFT(AD1098,4))*12+12-MID(AD1098,5,2)+1)/(Z1098*12+AB1098)&gt;1,AF1098*(1-VLOOKUP(X1098,折旧码!B:D,3,FALSE)),AF1098*(1-VLOOKUP(X1098,折旧码!B:D,3,FALSE))*((2015-LEFT(AD1098,4))*12+12-MID(AD1098,5,2)+1)/(Z1098*12+AB1098))</f>
        <v>#VALUE!</v>
      </c>
      <c r="AZ1098" s="60" t="e">
        <f t="shared" si="172"/>
        <v>#VALUE!</v>
      </c>
      <c r="BA1098" s="5" t="e">
        <f>IF(((2015-LEFT(AD1098,4))*12+12-MID(AD1098,5,2)+1)/(Z1098*12+AB1098)&gt;1,0, AF1098*(1-VLOOKUP(X1098,折旧码!B:D,3,FALSE))*(12/(Z1098*12+AB1098)))</f>
        <v>#VALUE!</v>
      </c>
      <c r="BB1098" s="2" t="e">
        <f t="shared" si="173"/>
        <v>#VALUE!</v>
      </c>
      <c r="BC1098" s="2">
        <f t="shared" si="174"/>
        <v>0</v>
      </c>
      <c r="BD1098" s="2" t="e">
        <f t="shared" si="175"/>
        <v>#VALUE!</v>
      </c>
      <c r="BE1098" s="4" t="e">
        <f t="shared" si="176"/>
        <v>#VALUE!</v>
      </c>
      <c r="BF1098" s="56" t="e">
        <f t="shared" si="177"/>
        <v>#VALUE!</v>
      </c>
      <c r="BG1098" s="56" t="e">
        <f>IF(BE1098="否",0,AF1098*(1-VLOOKUP(X1098,折旧码!B:D,3,FALSE))/BC1098)</f>
        <v>#VALUE!</v>
      </c>
      <c r="BH1098" s="56" t="e">
        <f t="shared" si="178"/>
        <v>#VALUE!</v>
      </c>
      <c r="BI1098" s="4" t="e">
        <f>IF(OR(BE1098="否",BC1098&lt;=BD1098),ROUND(AF1098-ABS(AG1098)-ABS(AI1098)-AF1098*VLOOKUP(X1098,折旧码!B:D,3,FALSE),2)=0,ROUND(AF1098-ABS(AG1098)-ABS(AI1098)-AF1098*VLOOKUP(X1098,折旧码!B:D,3,FALSE),2)&lt;&gt;0)</f>
        <v>#VALUE!</v>
      </c>
      <c r="BJ1098" s="4" t="e">
        <f>ROUND(AF1098-ABS(AG1098)-ABS(AI1098)-AF1098*VLOOKUP(X1098,折旧码!B:D,3,FALSE),2)</f>
        <v>#N/A</v>
      </c>
    </row>
    <row r="1099" spans="40:62" x14ac:dyDescent="0.35">
      <c r="AN1099" s="4" t="b">
        <f>COUNTIF(资产分类!B:B,以前年度!A1099)=1</f>
        <v>0</v>
      </c>
      <c r="AO1099" s="4" t="b">
        <f>COUNTIF(单位编码!C:C,H1099)=1</f>
        <v>0</v>
      </c>
      <c r="AR1099" s="4" t="b">
        <f>COUNTIF(成本中心!B:B,以前年度!M1099)=1</f>
        <v>0</v>
      </c>
      <c r="AS1099" s="4" t="b">
        <f>COUNTIF(成本中心!B:B,以前年度!N1099)=1</f>
        <v>0</v>
      </c>
      <c r="AU1099" s="4" t="b">
        <f>COUNTIF(资产增加、减少方式!B:C,以前年度!R1099)=1</f>
        <v>0</v>
      </c>
      <c r="AX1099" s="5" t="b">
        <f t="shared" si="171"/>
        <v>0</v>
      </c>
      <c r="AY1099" s="59" t="e">
        <f>IF(((2015-LEFT(AD1099,4))*12+12-MID(AD1099,5,2)+1)/(Z1099*12+AB1099)&gt;1,AF1099*(1-VLOOKUP(X1099,折旧码!B:D,3,FALSE)),AF1099*(1-VLOOKUP(X1099,折旧码!B:D,3,FALSE))*((2015-LEFT(AD1099,4))*12+12-MID(AD1099,5,2)+1)/(Z1099*12+AB1099))</f>
        <v>#VALUE!</v>
      </c>
      <c r="AZ1099" s="60" t="e">
        <f t="shared" si="172"/>
        <v>#VALUE!</v>
      </c>
      <c r="BA1099" s="5" t="e">
        <f>IF(((2015-LEFT(AD1099,4))*12+12-MID(AD1099,5,2)+1)/(Z1099*12+AB1099)&gt;1,0, AF1099*(1-VLOOKUP(X1099,折旧码!B:D,3,FALSE))*(12/(Z1099*12+AB1099)))</f>
        <v>#VALUE!</v>
      </c>
      <c r="BB1099" s="2" t="e">
        <f t="shared" si="173"/>
        <v>#VALUE!</v>
      </c>
      <c r="BC1099" s="2">
        <f t="shared" si="174"/>
        <v>0</v>
      </c>
      <c r="BD1099" s="2" t="e">
        <f t="shared" si="175"/>
        <v>#VALUE!</v>
      </c>
      <c r="BE1099" s="4" t="e">
        <f t="shared" si="176"/>
        <v>#VALUE!</v>
      </c>
      <c r="BF1099" s="56" t="e">
        <f t="shared" si="177"/>
        <v>#VALUE!</v>
      </c>
      <c r="BG1099" s="56" t="e">
        <f>IF(BE1099="否",0,AF1099*(1-VLOOKUP(X1099,折旧码!B:D,3,FALSE))/BC1099)</f>
        <v>#VALUE!</v>
      </c>
      <c r="BH1099" s="56" t="e">
        <f t="shared" si="178"/>
        <v>#VALUE!</v>
      </c>
      <c r="BI1099" s="4" t="e">
        <f>IF(OR(BE1099="否",BC1099&lt;=BD1099),ROUND(AF1099-ABS(AG1099)-ABS(AI1099)-AF1099*VLOOKUP(X1099,折旧码!B:D,3,FALSE),2)=0,ROUND(AF1099-ABS(AG1099)-ABS(AI1099)-AF1099*VLOOKUP(X1099,折旧码!B:D,3,FALSE),2)&lt;&gt;0)</f>
        <v>#VALUE!</v>
      </c>
      <c r="BJ1099" s="4" t="e">
        <f>ROUND(AF1099-ABS(AG1099)-ABS(AI1099)-AF1099*VLOOKUP(X1099,折旧码!B:D,3,FALSE),2)</f>
        <v>#N/A</v>
      </c>
    </row>
    <row r="1100" spans="40:62" x14ac:dyDescent="0.35">
      <c r="AN1100" s="4" t="b">
        <f>COUNTIF(资产分类!B:B,以前年度!A1100)=1</f>
        <v>0</v>
      </c>
      <c r="AO1100" s="4" t="b">
        <f>COUNTIF(单位编码!C:C,H1100)=1</f>
        <v>0</v>
      </c>
      <c r="AR1100" s="4" t="b">
        <f>COUNTIF(成本中心!B:B,以前年度!M1100)=1</f>
        <v>0</v>
      </c>
      <c r="AS1100" s="4" t="b">
        <f>COUNTIF(成本中心!B:B,以前年度!N1100)=1</f>
        <v>0</v>
      </c>
      <c r="AU1100" s="4" t="b">
        <f>COUNTIF(资产增加、减少方式!B:C,以前年度!R1100)=1</f>
        <v>0</v>
      </c>
      <c r="AX1100" s="5" t="b">
        <f t="shared" si="171"/>
        <v>0</v>
      </c>
      <c r="AY1100" s="59" t="e">
        <f>IF(((2015-LEFT(AD1100,4))*12+12-MID(AD1100,5,2)+1)/(Z1100*12+AB1100)&gt;1,AF1100*(1-VLOOKUP(X1100,折旧码!B:D,3,FALSE)),AF1100*(1-VLOOKUP(X1100,折旧码!B:D,3,FALSE))*((2015-LEFT(AD1100,4))*12+12-MID(AD1100,5,2)+1)/(Z1100*12+AB1100))</f>
        <v>#VALUE!</v>
      </c>
      <c r="AZ1100" s="60" t="e">
        <f t="shared" si="172"/>
        <v>#VALUE!</v>
      </c>
      <c r="BA1100" s="5" t="e">
        <f>IF(((2015-LEFT(AD1100,4))*12+12-MID(AD1100,5,2)+1)/(Z1100*12+AB1100)&gt;1,0, AF1100*(1-VLOOKUP(X1100,折旧码!B:D,3,FALSE))*(12/(Z1100*12+AB1100)))</f>
        <v>#VALUE!</v>
      </c>
      <c r="BB1100" s="2" t="e">
        <f t="shared" si="173"/>
        <v>#VALUE!</v>
      </c>
      <c r="BC1100" s="2">
        <f t="shared" si="174"/>
        <v>0</v>
      </c>
      <c r="BD1100" s="2" t="e">
        <f t="shared" si="175"/>
        <v>#VALUE!</v>
      </c>
      <c r="BE1100" s="4" t="e">
        <f t="shared" si="176"/>
        <v>#VALUE!</v>
      </c>
      <c r="BF1100" s="56" t="e">
        <f t="shared" si="177"/>
        <v>#VALUE!</v>
      </c>
      <c r="BG1100" s="56" t="e">
        <f>IF(BE1100="否",0,AF1100*(1-VLOOKUP(X1100,折旧码!B:D,3,FALSE))/BC1100)</f>
        <v>#VALUE!</v>
      </c>
      <c r="BH1100" s="56" t="e">
        <f t="shared" si="178"/>
        <v>#VALUE!</v>
      </c>
      <c r="BI1100" s="4" t="e">
        <f>IF(OR(BE1100="否",BC1100&lt;=BD1100),ROUND(AF1100-ABS(AG1100)-ABS(AI1100)-AF1100*VLOOKUP(X1100,折旧码!B:D,3,FALSE),2)=0,ROUND(AF1100-ABS(AG1100)-ABS(AI1100)-AF1100*VLOOKUP(X1100,折旧码!B:D,3,FALSE),2)&lt;&gt;0)</f>
        <v>#VALUE!</v>
      </c>
      <c r="BJ1100" s="4" t="e">
        <f>ROUND(AF1100-ABS(AG1100)-ABS(AI1100)-AF1100*VLOOKUP(X1100,折旧码!B:D,3,FALSE),2)</f>
        <v>#N/A</v>
      </c>
    </row>
    <row r="1101" spans="40:62" x14ac:dyDescent="0.35">
      <c r="AN1101" s="4" t="b">
        <f>COUNTIF(资产分类!B:B,以前年度!A1101)=1</f>
        <v>0</v>
      </c>
      <c r="AO1101" s="4" t="b">
        <f>COUNTIF(单位编码!C:C,H1101)=1</f>
        <v>0</v>
      </c>
      <c r="AR1101" s="4" t="b">
        <f>COUNTIF(成本中心!B:B,以前年度!M1101)=1</f>
        <v>0</v>
      </c>
      <c r="AS1101" s="4" t="b">
        <f>COUNTIF(成本中心!B:B,以前年度!N1101)=1</f>
        <v>0</v>
      </c>
      <c r="AU1101" s="4" t="b">
        <f>COUNTIF(资产增加、减少方式!B:C,以前年度!R1101)=1</f>
        <v>0</v>
      </c>
      <c r="AX1101" s="5" t="b">
        <f t="shared" si="171"/>
        <v>0</v>
      </c>
      <c r="AY1101" s="59" t="e">
        <f>IF(((2015-LEFT(AD1101,4))*12+12-MID(AD1101,5,2)+1)/(Z1101*12+AB1101)&gt;1,AF1101*(1-VLOOKUP(X1101,折旧码!B:D,3,FALSE)),AF1101*(1-VLOOKUP(X1101,折旧码!B:D,3,FALSE))*((2015-LEFT(AD1101,4))*12+12-MID(AD1101,5,2)+1)/(Z1101*12+AB1101))</f>
        <v>#VALUE!</v>
      </c>
      <c r="AZ1101" s="60" t="e">
        <f t="shared" si="172"/>
        <v>#VALUE!</v>
      </c>
      <c r="BA1101" s="5" t="e">
        <f>IF(((2015-LEFT(AD1101,4))*12+12-MID(AD1101,5,2)+1)/(Z1101*12+AB1101)&gt;1,0, AF1101*(1-VLOOKUP(X1101,折旧码!B:D,3,FALSE))*(12/(Z1101*12+AB1101)))</f>
        <v>#VALUE!</v>
      </c>
      <c r="BB1101" s="2" t="e">
        <f t="shared" si="173"/>
        <v>#VALUE!</v>
      </c>
      <c r="BC1101" s="2">
        <f t="shared" si="174"/>
        <v>0</v>
      </c>
      <c r="BD1101" s="2" t="e">
        <f t="shared" si="175"/>
        <v>#VALUE!</v>
      </c>
      <c r="BE1101" s="4" t="e">
        <f t="shared" si="176"/>
        <v>#VALUE!</v>
      </c>
      <c r="BF1101" s="56" t="e">
        <f t="shared" si="177"/>
        <v>#VALUE!</v>
      </c>
      <c r="BG1101" s="56" t="e">
        <f>IF(BE1101="否",0,AF1101*(1-VLOOKUP(X1101,折旧码!B:D,3,FALSE))/BC1101)</f>
        <v>#VALUE!</v>
      </c>
      <c r="BH1101" s="56" t="e">
        <f t="shared" si="178"/>
        <v>#VALUE!</v>
      </c>
      <c r="BI1101" s="4" t="e">
        <f>IF(OR(BE1101="否",BC1101&lt;=BD1101),ROUND(AF1101-ABS(AG1101)-ABS(AI1101)-AF1101*VLOOKUP(X1101,折旧码!B:D,3,FALSE),2)=0,ROUND(AF1101-ABS(AG1101)-ABS(AI1101)-AF1101*VLOOKUP(X1101,折旧码!B:D,3,FALSE),2)&lt;&gt;0)</f>
        <v>#VALUE!</v>
      </c>
      <c r="BJ1101" s="4" t="e">
        <f>ROUND(AF1101-ABS(AG1101)-ABS(AI1101)-AF1101*VLOOKUP(X1101,折旧码!B:D,3,FALSE),2)</f>
        <v>#N/A</v>
      </c>
    </row>
    <row r="1102" spans="40:62" x14ac:dyDescent="0.35">
      <c r="AN1102" s="4" t="b">
        <f>COUNTIF(资产分类!B:B,以前年度!A1102)=1</f>
        <v>0</v>
      </c>
      <c r="AO1102" s="4" t="b">
        <f>COUNTIF(单位编码!C:C,H1102)=1</f>
        <v>0</v>
      </c>
      <c r="AR1102" s="4" t="b">
        <f>COUNTIF(成本中心!B:B,以前年度!M1102)=1</f>
        <v>0</v>
      </c>
      <c r="AS1102" s="4" t="b">
        <f>COUNTIF(成本中心!B:B,以前年度!N1102)=1</f>
        <v>0</v>
      </c>
      <c r="AU1102" s="4" t="b">
        <f>COUNTIF(资产增加、减少方式!B:C,以前年度!R1102)=1</f>
        <v>0</v>
      </c>
      <c r="AX1102" s="5" t="b">
        <f t="shared" si="171"/>
        <v>0</v>
      </c>
      <c r="AY1102" s="59" t="e">
        <f>IF(((2015-LEFT(AD1102,4))*12+12-MID(AD1102,5,2)+1)/(Z1102*12+AB1102)&gt;1,AF1102*(1-VLOOKUP(X1102,折旧码!B:D,3,FALSE)),AF1102*(1-VLOOKUP(X1102,折旧码!B:D,3,FALSE))*((2015-LEFT(AD1102,4))*12+12-MID(AD1102,5,2)+1)/(Z1102*12+AB1102))</f>
        <v>#VALUE!</v>
      </c>
      <c r="AZ1102" s="60" t="e">
        <f t="shared" si="172"/>
        <v>#VALUE!</v>
      </c>
      <c r="BA1102" s="5" t="e">
        <f>IF(((2015-LEFT(AD1102,4))*12+12-MID(AD1102,5,2)+1)/(Z1102*12+AB1102)&gt;1,0, AF1102*(1-VLOOKUP(X1102,折旧码!B:D,3,FALSE))*(12/(Z1102*12+AB1102)))</f>
        <v>#VALUE!</v>
      </c>
      <c r="BB1102" s="2" t="e">
        <f t="shared" si="173"/>
        <v>#VALUE!</v>
      </c>
      <c r="BC1102" s="2">
        <f t="shared" si="174"/>
        <v>0</v>
      </c>
      <c r="BD1102" s="2" t="e">
        <f t="shared" si="175"/>
        <v>#VALUE!</v>
      </c>
      <c r="BE1102" s="4" t="e">
        <f t="shared" si="176"/>
        <v>#VALUE!</v>
      </c>
      <c r="BF1102" s="56" t="e">
        <f t="shared" si="177"/>
        <v>#VALUE!</v>
      </c>
      <c r="BG1102" s="56" t="e">
        <f>IF(BE1102="否",0,AF1102*(1-VLOOKUP(X1102,折旧码!B:D,3,FALSE))/BC1102)</f>
        <v>#VALUE!</v>
      </c>
      <c r="BH1102" s="56" t="e">
        <f t="shared" si="178"/>
        <v>#VALUE!</v>
      </c>
      <c r="BI1102" s="4" t="e">
        <f>IF(OR(BE1102="否",BC1102&lt;=BD1102),ROUND(AF1102-ABS(AG1102)-ABS(AI1102)-AF1102*VLOOKUP(X1102,折旧码!B:D,3,FALSE),2)=0,ROUND(AF1102-ABS(AG1102)-ABS(AI1102)-AF1102*VLOOKUP(X1102,折旧码!B:D,3,FALSE),2)&lt;&gt;0)</f>
        <v>#VALUE!</v>
      </c>
      <c r="BJ1102" s="4" t="e">
        <f>ROUND(AF1102-ABS(AG1102)-ABS(AI1102)-AF1102*VLOOKUP(X1102,折旧码!B:D,3,FALSE),2)</f>
        <v>#N/A</v>
      </c>
    </row>
    <row r="1103" spans="40:62" x14ac:dyDescent="0.35">
      <c r="AN1103" s="4" t="b">
        <f>COUNTIF(资产分类!B:B,以前年度!A1103)=1</f>
        <v>0</v>
      </c>
      <c r="AO1103" s="4" t="b">
        <f>COUNTIF(单位编码!C:C,H1103)=1</f>
        <v>0</v>
      </c>
      <c r="AR1103" s="4" t="b">
        <f>COUNTIF(成本中心!B:B,以前年度!M1103)=1</f>
        <v>0</v>
      </c>
      <c r="AS1103" s="4" t="b">
        <f>COUNTIF(成本中心!B:B,以前年度!N1103)=1</f>
        <v>0</v>
      </c>
      <c r="AU1103" s="4" t="b">
        <f>COUNTIF(资产增加、减少方式!B:C,以前年度!R1103)=1</f>
        <v>0</v>
      </c>
      <c r="AX1103" s="5" t="b">
        <f t="shared" si="171"/>
        <v>0</v>
      </c>
      <c r="AY1103" s="59" t="e">
        <f>IF(((2015-LEFT(AD1103,4))*12+12-MID(AD1103,5,2)+1)/(Z1103*12+AB1103)&gt;1,AF1103*(1-VLOOKUP(X1103,折旧码!B:D,3,FALSE)),AF1103*(1-VLOOKUP(X1103,折旧码!B:D,3,FALSE))*((2015-LEFT(AD1103,4))*12+12-MID(AD1103,5,2)+1)/(Z1103*12+AB1103))</f>
        <v>#VALUE!</v>
      </c>
      <c r="AZ1103" s="60" t="e">
        <f t="shared" si="172"/>
        <v>#VALUE!</v>
      </c>
      <c r="BA1103" s="5" t="e">
        <f>IF(((2015-LEFT(AD1103,4))*12+12-MID(AD1103,5,2)+1)/(Z1103*12+AB1103)&gt;1,0, AF1103*(1-VLOOKUP(X1103,折旧码!B:D,3,FALSE))*(12/(Z1103*12+AB1103)))</f>
        <v>#VALUE!</v>
      </c>
      <c r="BB1103" s="2" t="e">
        <f t="shared" si="173"/>
        <v>#VALUE!</v>
      </c>
      <c r="BC1103" s="2">
        <f t="shared" si="174"/>
        <v>0</v>
      </c>
      <c r="BD1103" s="2" t="e">
        <f t="shared" si="175"/>
        <v>#VALUE!</v>
      </c>
      <c r="BE1103" s="4" t="e">
        <f t="shared" si="176"/>
        <v>#VALUE!</v>
      </c>
      <c r="BF1103" s="56" t="e">
        <f t="shared" si="177"/>
        <v>#VALUE!</v>
      </c>
      <c r="BG1103" s="56" t="e">
        <f>IF(BE1103="否",0,AF1103*(1-VLOOKUP(X1103,折旧码!B:D,3,FALSE))/BC1103)</f>
        <v>#VALUE!</v>
      </c>
      <c r="BH1103" s="56" t="e">
        <f t="shared" si="178"/>
        <v>#VALUE!</v>
      </c>
      <c r="BI1103" s="4" t="e">
        <f>IF(OR(BE1103="否",BC1103&lt;=BD1103),ROUND(AF1103-ABS(AG1103)-ABS(AI1103)-AF1103*VLOOKUP(X1103,折旧码!B:D,3,FALSE),2)=0,ROUND(AF1103-ABS(AG1103)-ABS(AI1103)-AF1103*VLOOKUP(X1103,折旧码!B:D,3,FALSE),2)&lt;&gt;0)</f>
        <v>#VALUE!</v>
      </c>
      <c r="BJ1103" s="4" t="e">
        <f>ROUND(AF1103-ABS(AG1103)-ABS(AI1103)-AF1103*VLOOKUP(X1103,折旧码!B:D,3,FALSE),2)</f>
        <v>#N/A</v>
      </c>
    </row>
    <row r="1104" spans="40:62" x14ac:dyDescent="0.35">
      <c r="AX1104" s="5" t="b">
        <f t="shared" si="171"/>
        <v>0</v>
      </c>
      <c r="AY1104" s="59" t="e">
        <f>IF(((2015-LEFT(AD1104,4))*12+12-MID(AD1104,5,2)+1)/(Z1104*12+AB1104)&gt;1,AF1104*(1-VLOOKUP(X1104,折旧码!B:D,3,FALSE)),AF1104*(1-VLOOKUP(X1104,折旧码!B:D,3,FALSE))*((2015-LEFT(AD1104,4))*12+12-MID(AD1104,5,2)+1)/(Z1104*12+AB1104))</f>
        <v>#VALUE!</v>
      </c>
      <c r="AZ1104" s="60" t="e">
        <f t="shared" si="172"/>
        <v>#VALUE!</v>
      </c>
      <c r="BA1104" s="5" t="e">
        <f>IF(((2015-LEFT(AD1104,4))*12+12-MID(AD1104,5,2)+1)/(Z1104*12+AB1104)&gt;1,0, AF1104*(1-VLOOKUP(X1104,折旧码!B:D,3,FALSE))*(12/(Z1104*12+AB1104)))</f>
        <v>#VALUE!</v>
      </c>
      <c r="BB1104" s="2" t="e">
        <f t="shared" si="173"/>
        <v>#VALUE!</v>
      </c>
      <c r="BC1104" s="2">
        <f t="shared" si="174"/>
        <v>0</v>
      </c>
      <c r="BD1104" s="2" t="e">
        <f t="shared" si="175"/>
        <v>#VALUE!</v>
      </c>
      <c r="BE1104" s="4" t="e">
        <f t="shared" si="176"/>
        <v>#VALUE!</v>
      </c>
      <c r="BF1104" s="56" t="e">
        <f t="shared" si="177"/>
        <v>#VALUE!</v>
      </c>
      <c r="BG1104" s="56" t="e">
        <f>IF(BE1104="否",0,AF1104*(1-VLOOKUP(X1104,折旧码!B:D,3,FALSE))/BC1104)</f>
        <v>#VALUE!</v>
      </c>
      <c r="BH1104" s="56" t="e">
        <f t="shared" si="178"/>
        <v>#VALUE!</v>
      </c>
      <c r="BI1104" s="4" t="e">
        <f>IF(OR(BE1104="否",BC1104&lt;=BD1104),ROUND(AF1104-ABS(AG1104)-ABS(AI1104)-AF1104*VLOOKUP(X1104,折旧码!B:D,3,FALSE),2)=0,ROUND(AF1104-ABS(AG1104)-ABS(AI1104)-AF1104*VLOOKUP(X1104,折旧码!B:D,3,FALSE),2)&lt;&gt;0)</f>
        <v>#VALUE!</v>
      </c>
      <c r="BJ1104" s="4" t="e">
        <f>ROUND(AF1104-ABS(AG1104)-ABS(AI1104)-AF1104*VLOOKUP(X1104,折旧码!B:D,3,FALSE),2)</f>
        <v>#N/A</v>
      </c>
    </row>
    <row r="1105" spans="40:62" x14ac:dyDescent="0.35">
      <c r="AX1105" s="5" t="b">
        <f t="shared" si="171"/>
        <v>0</v>
      </c>
      <c r="AY1105" s="59" t="e">
        <f>IF(((2015-LEFT(AD1105,4))*12+12-MID(AD1105,5,2)+1)/(Z1105*12+AB1105)&gt;1,AF1105*(1-VLOOKUP(X1105,折旧码!B:D,3,FALSE)),AF1105*(1-VLOOKUP(X1105,折旧码!B:D,3,FALSE))*((2015-LEFT(AD1105,4))*12+12-MID(AD1105,5,2)+1)/(Z1105*12+AB1105))</f>
        <v>#VALUE!</v>
      </c>
      <c r="AZ1105" s="60" t="e">
        <f t="shared" si="172"/>
        <v>#VALUE!</v>
      </c>
      <c r="BA1105" s="5" t="e">
        <f>IF(((2015-LEFT(AD1105,4))*12+12-MID(AD1105,5,2)+1)/(Z1105*12+AB1105)&gt;1,0, AF1105*(1-VLOOKUP(X1105,折旧码!B:D,3,FALSE))*(12/(Z1105*12+AB1105)))</f>
        <v>#VALUE!</v>
      </c>
      <c r="BB1105" s="2" t="e">
        <f t="shared" si="173"/>
        <v>#VALUE!</v>
      </c>
      <c r="BC1105" s="2">
        <f t="shared" si="174"/>
        <v>0</v>
      </c>
      <c r="BD1105" s="2" t="e">
        <f t="shared" si="175"/>
        <v>#VALUE!</v>
      </c>
      <c r="BE1105" s="4" t="e">
        <f t="shared" si="176"/>
        <v>#VALUE!</v>
      </c>
      <c r="BF1105" s="56" t="e">
        <f t="shared" si="177"/>
        <v>#VALUE!</v>
      </c>
      <c r="BG1105" s="56" t="e">
        <f>IF(BE1105="否",0,AF1105*(1-VLOOKUP(X1105,折旧码!B:D,3,FALSE))/BC1105)</f>
        <v>#VALUE!</v>
      </c>
      <c r="BH1105" s="56" t="e">
        <f t="shared" si="178"/>
        <v>#VALUE!</v>
      </c>
      <c r="BI1105" s="4" t="e">
        <f>IF(OR(BE1105="否",BC1105&lt;=BD1105),ROUND(AF1105-ABS(AG1105)-ABS(AI1105)-AF1105*VLOOKUP(X1105,折旧码!B:D,3,FALSE),2)=0,ROUND(AF1105-ABS(AG1105)-ABS(AI1105)-AF1105*VLOOKUP(X1105,折旧码!B:D,3,FALSE),2)&lt;&gt;0)</f>
        <v>#VALUE!</v>
      </c>
      <c r="BJ1105" s="4" t="e">
        <f>ROUND(AF1105-ABS(AG1105)-ABS(AI1105)-AF1105*VLOOKUP(X1105,折旧码!B:D,3,FALSE),2)</f>
        <v>#N/A</v>
      </c>
    </row>
    <row r="1106" spans="40:62" x14ac:dyDescent="0.35">
      <c r="AX1106" s="5" t="b">
        <f t="shared" si="171"/>
        <v>0</v>
      </c>
      <c r="AY1106" s="59" t="e">
        <f>IF(((2015-LEFT(AD1106,4))*12+12-MID(AD1106,5,2)+1)/(Z1106*12+AB1106)&gt;1,AF1106*(1-VLOOKUP(X1106,折旧码!B:D,3,FALSE)),AF1106*(1-VLOOKUP(X1106,折旧码!B:D,3,FALSE))*((2015-LEFT(AD1106,4))*12+12-MID(AD1106,5,2)+1)/(Z1106*12+AB1106))</f>
        <v>#VALUE!</v>
      </c>
      <c r="AZ1106" s="60" t="e">
        <f t="shared" si="172"/>
        <v>#VALUE!</v>
      </c>
      <c r="BA1106" s="5" t="e">
        <f>IF(((2015-LEFT(AD1106,4))*12+12-MID(AD1106,5,2)+1)/(Z1106*12+AB1106)&gt;1,0, AF1106*(1-VLOOKUP(X1106,折旧码!B:D,3,FALSE))*(12/(Z1106*12+AB1106)))</f>
        <v>#VALUE!</v>
      </c>
      <c r="BB1106" s="2" t="e">
        <f t="shared" si="173"/>
        <v>#VALUE!</v>
      </c>
      <c r="BC1106" s="2">
        <f t="shared" si="174"/>
        <v>0</v>
      </c>
      <c r="BD1106" s="2" t="e">
        <f t="shared" si="175"/>
        <v>#VALUE!</v>
      </c>
      <c r="BE1106" s="4" t="e">
        <f t="shared" si="176"/>
        <v>#VALUE!</v>
      </c>
      <c r="BF1106" s="56" t="e">
        <f t="shared" si="177"/>
        <v>#VALUE!</v>
      </c>
      <c r="BG1106" s="56" t="e">
        <f>IF(BE1106="否",0,AF1106*(1-VLOOKUP(X1106,折旧码!B:D,3,FALSE))/BC1106)</f>
        <v>#VALUE!</v>
      </c>
      <c r="BH1106" s="56" t="e">
        <f t="shared" si="178"/>
        <v>#VALUE!</v>
      </c>
      <c r="BI1106" s="4" t="e">
        <f>IF(OR(BE1106="否",BC1106&lt;=BD1106),ROUND(AF1106-ABS(AG1106)-ABS(AI1106)-AF1106*VLOOKUP(X1106,折旧码!B:D,3,FALSE),2)=0,ROUND(AF1106-ABS(AG1106)-ABS(AI1106)-AF1106*VLOOKUP(X1106,折旧码!B:D,3,FALSE),2)&lt;&gt;0)</f>
        <v>#VALUE!</v>
      </c>
      <c r="BJ1106" s="4" t="e">
        <f>ROUND(AF1106-ABS(AG1106)-ABS(AI1106)-AF1106*VLOOKUP(X1106,折旧码!B:D,3,FALSE),2)</f>
        <v>#N/A</v>
      </c>
    </row>
    <row r="1107" spans="40:62" x14ac:dyDescent="0.35">
      <c r="AX1107" s="5" t="b">
        <f t="shared" si="171"/>
        <v>0</v>
      </c>
      <c r="AY1107" s="59" t="e">
        <f>IF(((2015-LEFT(AD1107,4))*12+12-MID(AD1107,5,2)+1)/(Z1107*12+AB1107)&gt;1,AF1107*(1-VLOOKUP(X1107,折旧码!B:D,3,FALSE)),AF1107*(1-VLOOKUP(X1107,折旧码!B:D,3,FALSE))*((2015-LEFT(AD1107,4))*12+12-MID(AD1107,5,2)+1)/(Z1107*12+AB1107))</f>
        <v>#VALUE!</v>
      </c>
      <c r="AZ1107" s="60" t="e">
        <f t="shared" si="172"/>
        <v>#VALUE!</v>
      </c>
      <c r="BA1107" s="5" t="e">
        <f>IF(((2015-LEFT(AD1107,4))*12+12-MID(AD1107,5,2)+1)/(Z1107*12+AB1107)&gt;1,0, AF1107*(1-VLOOKUP(X1107,折旧码!B:D,3,FALSE))*(12/(Z1107*12+AB1107)))</f>
        <v>#VALUE!</v>
      </c>
      <c r="BB1107" s="2" t="e">
        <f t="shared" si="173"/>
        <v>#VALUE!</v>
      </c>
      <c r="BC1107" s="2">
        <f t="shared" si="174"/>
        <v>0</v>
      </c>
      <c r="BD1107" s="2" t="e">
        <f t="shared" si="175"/>
        <v>#VALUE!</v>
      </c>
      <c r="BE1107" s="4" t="e">
        <f t="shared" si="176"/>
        <v>#VALUE!</v>
      </c>
      <c r="BF1107" s="56" t="e">
        <f t="shared" si="177"/>
        <v>#VALUE!</v>
      </c>
      <c r="BG1107" s="56" t="e">
        <f>IF(BE1107="否",0,AF1107*(1-VLOOKUP(X1107,折旧码!B:D,3,FALSE))/BC1107)</f>
        <v>#VALUE!</v>
      </c>
      <c r="BH1107" s="56" t="e">
        <f t="shared" si="178"/>
        <v>#VALUE!</v>
      </c>
      <c r="BI1107" s="4" t="e">
        <f>IF(OR(BE1107="否",BC1107&lt;=BD1107),ROUND(AF1107-ABS(AG1107)-ABS(AI1107)-AF1107*VLOOKUP(X1107,折旧码!B:D,3,FALSE),2)=0,ROUND(AF1107-ABS(AG1107)-ABS(AI1107)-AF1107*VLOOKUP(X1107,折旧码!B:D,3,FALSE),2)&lt;&gt;0)</f>
        <v>#VALUE!</v>
      </c>
      <c r="BJ1107" s="4" t="e">
        <f>ROUND(AF1107-ABS(AG1107)-ABS(AI1107)-AF1107*VLOOKUP(X1107,折旧码!B:D,3,FALSE),2)</f>
        <v>#N/A</v>
      </c>
    </row>
    <row r="1108" spans="40:62" x14ac:dyDescent="0.35">
      <c r="AN1108" s="4" t="b">
        <f>COUNTIF(资产分类!B:B,以前年度!A1108)=1</f>
        <v>0</v>
      </c>
      <c r="AO1108" s="4" t="b">
        <f>COUNTIF(单位编码!C:C,H1108)=1</f>
        <v>0</v>
      </c>
      <c r="AR1108" s="4" t="b">
        <f>COUNTIF(成本中心!B:B,以前年度!M1108)=1</f>
        <v>0</v>
      </c>
      <c r="AS1108" s="4" t="b">
        <f>COUNTIF(成本中心!B:B,以前年度!N1108)=1</f>
        <v>0</v>
      </c>
      <c r="AU1108" s="4" t="b">
        <f>COUNTIF(资产增加、减少方式!B:C,以前年度!R1108)=1</f>
        <v>0</v>
      </c>
      <c r="AX1108" s="5" t="b">
        <f t="shared" si="171"/>
        <v>0</v>
      </c>
      <c r="AY1108" s="59" t="e">
        <f>IF(((2015-LEFT(AD1108,4))*12+12-MID(AD1108,5,2)+1)/(Z1108*12+AB1108)&gt;1,AF1108*(1-VLOOKUP(X1108,折旧码!B:D,3,FALSE)),AF1108*(1-VLOOKUP(X1108,折旧码!B:D,3,FALSE))*((2015-LEFT(AD1108,4))*12+12-MID(AD1108,5,2)+1)/(Z1108*12+AB1108))</f>
        <v>#VALUE!</v>
      </c>
      <c r="AZ1108" s="60" t="e">
        <f t="shared" si="172"/>
        <v>#VALUE!</v>
      </c>
      <c r="BA1108" s="5" t="e">
        <f>IF(((2015-LEFT(AD1108,4))*12+12-MID(AD1108,5,2)+1)/(Z1108*12+AB1108)&gt;1,0, AF1108*(1-VLOOKUP(X1108,折旧码!B:D,3,FALSE))*(12/(Z1108*12+AB1108)))</f>
        <v>#VALUE!</v>
      </c>
      <c r="BB1108" s="2" t="e">
        <f t="shared" si="173"/>
        <v>#VALUE!</v>
      </c>
      <c r="BC1108" s="2">
        <f t="shared" si="174"/>
        <v>0</v>
      </c>
      <c r="BD1108" s="2" t="e">
        <f t="shared" si="175"/>
        <v>#VALUE!</v>
      </c>
      <c r="BE1108" s="4" t="e">
        <f t="shared" si="176"/>
        <v>#VALUE!</v>
      </c>
      <c r="BF1108" s="56" t="e">
        <f t="shared" si="177"/>
        <v>#VALUE!</v>
      </c>
      <c r="BG1108" s="56" t="e">
        <f>IF(BE1108="否",0,AF1108*(1-VLOOKUP(X1108,折旧码!B:D,3,FALSE))/BC1108)</f>
        <v>#VALUE!</v>
      </c>
      <c r="BH1108" s="56" t="e">
        <f t="shared" si="178"/>
        <v>#VALUE!</v>
      </c>
      <c r="BI1108" s="4" t="e">
        <f>IF(OR(BE1108="否",BC1108&lt;=BD1108),ROUND(AF1108-ABS(AG1108)-ABS(AI1108)-AF1108*VLOOKUP(X1108,折旧码!B:D,3,FALSE),2)=0,ROUND(AF1108-ABS(AG1108)-ABS(AI1108)-AF1108*VLOOKUP(X1108,折旧码!B:D,3,FALSE),2)&lt;&gt;0)</f>
        <v>#VALUE!</v>
      </c>
      <c r="BJ1108" s="4" t="e">
        <f>ROUND(AF1108-ABS(AG1108)-ABS(AI1108)-AF1108*VLOOKUP(X1108,折旧码!B:D,3,FALSE),2)</f>
        <v>#N/A</v>
      </c>
    </row>
    <row r="1109" spans="40:62" x14ac:dyDescent="0.35">
      <c r="AX1109" s="5" t="b">
        <f t="shared" si="171"/>
        <v>0</v>
      </c>
      <c r="AY1109" s="59" t="e">
        <f>IF(((2015-LEFT(AD1109,4))*12+12-MID(AD1109,5,2)+1)/(Z1109*12+AB1109)&gt;1,AF1109*(1-VLOOKUP(X1109,折旧码!B:D,3,FALSE)),AF1109*(1-VLOOKUP(X1109,折旧码!B:D,3,FALSE))*((2015-LEFT(AD1109,4))*12+12-MID(AD1109,5,2)+1)/(Z1109*12+AB1109))</f>
        <v>#VALUE!</v>
      </c>
      <c r="AZ1109" s="60" t="e">
        <f t="shared" si="172"/>
        <v>#VALUE!</v>
      </c>
      <c r="BA1109" s="5" t="e">
        <f>IF(((2015-LEFT(AD1109,4))*12+12-MID(AD1109,5,2)+1)/(Z1109*12+AB1109)&gt;1,0, AF1109*(1-VLOOKUP(X1109,折旧码!B:D,3,FALSE))*(12/(Z1109*12+AB1109)))</f>
        <v>#VALUE!</v>
      </c>
      <c r="BB1109" s="2" t="e">
        <f t="shared" si="173"/>
        <v>#VALUE!</v>
      </c>
      <c r="BC1109" s="2">
        <f t="shared" si="174"/>
        <v>0</v>
      </c>
      <c r="BD1109" s="2" t="e">
        <f t="shared" si="175"/>
        <v>#VALUE!</v>
      </c>
      <c r="BE1109" s="4" t="e">
        <f t="shared" si="176"/>
        <v>#VALUE!</v>
      </c>
      <c r="BF1109" s="56" t="e">
        <f t="shared" si="177"/>
        <v>#VALUE!</v>
      </c>
      <c r="BG1109" s="56" t="e">
        <f>IF(BE1109="否",0,AF1109*(1-VLOOKUP(X1109,折旧码!B:D,3,FALSE))/BC1109)</f>
        <v>#VALUE!</v>
      </c>
      <c r="BH1109" s="56" t="e">
        <f t="shared" si="178"/>
        <v>#VALUE!</v>
      </c>
      <c r="BI1109" s="4" t="e">
        <f>IF(OR(BE1109="否",BC1109&lt;=BD1109),ROUND(AF1109-ABS(AG1109)-ABS(AI1109)-AF1109*VLOOKUP(X1109,折旧码!B:D,3,FALSE),2)=0,ROUND(AF1109-ABS(AG1109)-ABS(AI1109)-AF1109*VLOOKUP(X1109,折旧码!B:D,3,FALSE),2)&lt;&gt;0)</f>
        <v>#VALUE!</v>
      </c>
      <c r="BJ1109" s="4" t="e">
        <f>ROUND(AF1109-ABS(AG1109)-ABS(AI1109)-AF1109*VLOOKUP(X1109,折旧码!B:D,3,FALSE),2)</f>
        <v>#N/A</v>
      </c>
    </row>
    <row r="1110" spans="40:62" x14ac:dyDescent="0.35">
      <c r="AX1110" s="5" t="b">
        <f t="shared" si="171"/>
        <v>0</v>
      </c>
      <c r="AY1110" s="59" t="e">
        <f>IF(((2015-LEFT(AD1110,4))*12+12-MID(AD1110,5,2)+1)/(Z1110*12+AB1110)&gt;1,AF1110*(1-VLOOKUP(X1110,折旧码!B:D,3,FALSE)),AF1110*(1-VLOOKUP(X1110,折旧码!B:D,3,FALSE))*((2015-LEFT(AD1110,4))*12+12-MID(AD1110,5,2)+1)/(Z1110*12+AB1110))</f>
        <v>#VALUE!</v>
      </c>
      <c r="AZ1110" s="60" t="e">
        <f t="shared" si="172"/>
        <v>#VALUE!</v>
      </c>
      <c r="BA1110" s="5" t="e">
        <f>IF(((2015-LEFT(AD1110,4))*12+12-MID(AD1110,5,2)+1)/(Z1110*12+AB1110)&gt;1,0, AF1110*(1-VLOOKUP(X1110,折旧码!B:D,3,FALSE))*(12/(Z1110*12+AB1110)))</f>
        <v>#VALUE!</v>
      </c>
      <c r="BB1110" s="2" t="e">
        <f t="shared" si="173"/>
        <v>#VALUE!</v>
      </c>
      <c r="BC1110" s="2">
        <f t="shared" si="174"/>
        <v>0</v>
      </c>
      <c r="BD1110" s="2" t="e">
        <f t="shared" si="175"/>
        <v>#VALUE!</v>
      </c>
      <c r="BE1110" s="4" t="e">
        <f t="shared" si="176"/>
        <v>#VALUE!</v>
      </c>
      <c r="BF1110" s="56" t="e">
        <f t="shared" si="177"/>
        <v>#VALUE!</v>
      </c>
      <c r="BG1110" s="56" t="e">
        <f>IF(BE1110="否",0,AF1110*(1-VLOOKUP(X1110,折旧码!B:D,3,FALSE))/BC1110)</f>
        <v>#VALUE!</v>
      </c>
      <c r="BH1110" s="56" t="e">
        <f t="shared" si="178"/>
        <v>#VALUE!</v>
      </c>
      <c r="BI1110" s="4" t="e">
        <f>IF(OR(BE1110="否",BC1110&lt;=BD1110),ROUND(AF1110-ABS(AG1110)-ABS(AI1110)-AF1110*VLOOKUP(X1110,折旧码!B:D,3,FALSE),2)=0,ROUND(AF1110-ABS(AG1110)-ABS(AI1110)-AF1110*VLOOKUP(X1110,折旧码!B:D,3,FALSE),2)&lt;&gt;0)</f>
        <v>#VALUE!</v>
      </c>
      <c r="BJ1110" s="4" t="e">
        <f>ROUND(AF1110-ABS(AG1110)-ABS(AI1110)-AF1110*VLOOKUP(X1110,折旧码!B:D,3,FALSE),2)</f>
        <v>#N/A</v>
      </c>
    </row>
    <row r="1111" spans="40:62" x14ac:dyDescent="0.35">
      <c r="AX1111" s="5" t="b">
        <f t="shared" si="171"/>
        <v>0</v>
      </c>
      <c r="AY1111" s="59" t="e">
        <f>IF(((2015-LEFT(AD1111,4))*12+12-MID(AD1111,5,2)+1)/(Z1111*12+AB1111)&gt;1,AF1111*(1-VLOOKUP(X1111,折旧码!B:D,3,FALSE)),AF1111*(1-VLOOKUP(X1111,折旧码!B:D,3,FALSE))*((2015-LEFT(AD1111,4))*12+12-MID(AD1111,5,2)+1)/(Z1111*12+AB1111))</f>
        <v>#VALUE!</v>
      </c>
      <c r="AZ1111" s="60" t="e">
        <f t="shared" si="172"/>
        <v>#VALUE!</v>
      </c>
      <c r="BA1111" s="5" t="e">
        <f>IF(((2015-LEFT(AD1111,4))*12+12-MID(AD1111,5,2)+1)/(Z1111*12+AB1111)&gt;1,0, AF1111*(1-VLOOKUP(X1111,折旧码!B:D,3,FALSE))*(12/(Z1111*12+AB1111)))</f>
        <v>#VALUE!</v>
      </c>
      <c r="BB1111" s="2" t="e">
        <f t="shared" si="173"/>
        <v>#VALUE!</v>
      </c>
      <c r="BC1111" s="2">
        <f t="shared" si="174"/>
        <v>0</v>
      </c>
      <c r="BD1111" s="2" t="e">
        <f t="shared" si="175"/>
        <v>#VALUE!</v>
      </c>
      <c r="BE1111" s="4" t="e">
        <f t="shared" si="176"/>
        <v>#VALUE!</v>
      </c>
      <c r="BF1111" s="56" t="e">
        <f t="shared" si="177"/>
        <v>#VALUE!</v>
      </c>
      <c r="BG1111" s="56" t="e">
        <f>IF(BE1111="否",0,AF1111*(1-VLOOKUP(X1111,折旧码!B:D,3,FALSE))/BC1111)</f>
        <v>#VALUE!</v>
      </c>
      <c r="BH1111" s="56" t="e">
        <f t="shared" si="178"/>
        <v>#VALUE!</v>
      </c>
      <c r="BI1111" s="4" t="e">
        <f>IF(OR(BE1111="否",BC1111&lt;=BD1111),ROUND(AF1111-ABS(AG1111)-ABS(AI1111)-AF1111*VLOOKUP(X1111,折旧码!B:D,3,FALSE),2)=0,ROUND(AF1111-ABS(AG1111)-ABS(AI1111)-AF1111*VLOOKUP(X1111,折旧码!B:D,3,FALSE),2)&lt;&gt;0)</f>
        <v>#VALUE!</v>
      </c>
      <c r="BJ1111" s="4" t="e">
        <f>ROUND(AF1111-ABS(AG1111)-ABS(AI1111)-AF1111*VLOOKUP(X1111,折旧码!B:D,3,FALSE),2)</f>
        <v>#N/A</v>
      </c>
    </row>
    <row r="1112" spans="40:62" x14ac:dyDescent="0.35">
      <c r="AX1112" s="5" t="b">
        <f t="shared" si="171"/>
        <v>0</v>
      </c>
      <c r="AY1112" s="59" t="e">
        <f>IF(((2015-LEFT(AD1112,4))*12+12-MID(AD1112,5,2)+1)/(Z1112*12+AB1112)&gt;1,AF1112*(1-VLOOKUP(X1112,折旧码!B:D,3,FALSE)),AF1112*(1-VLOOKUP(X1112,折旧码!B:D,3,FALSE))*((2015-LEFT(AD1112,4))*12+12-MID(AD1112,5,2)+1)/(Z1112*12+AB1112))</f>
        <v>#VALUE!</v>
      </c>
      <c r="AZ1112" s="60" t="e">
        <f t="shared" si="172"/>
        <v>#VALUE!</v>
      </c>
      <c r="BA1112" s="5" t="e">
        <f>IF(((2015-LEFT(AD1112,4))*12+12-MID(AD1112,5,2)+1)/(Z1112*12+AB1112)&gt;1,0, AF1112*(1-VLOOKUP(X1112,折旧码!B:D,3,FALSE))*(12/(Z1112*12+AB1112)))</f>
        <v>#VALUE!</v>
      </c>
      <c r="BB1112" s="2" t="e">
        <f t="shared" si="173"/>
        <v>#VALUE!</v>
      </c>
      <c r="BC1112" s="2">
        <f t="shared" si="174"/>
        <v>0</v>
      </c>
      <c r="BD1112" s="2" t="e">
        <f t="shared" si="175"/>
        <v>#VALUE!</v>
      </c>
      <c r="BE1112" s="4" t="e">
        <f t="shared" si="176"/>
        <v>#VALUE!</v>
      </c>
      <c r="BF1112" s="56" t="e">
        <f t="shared" si="177"/>
        <v>#VALUE!</v>
      </c>
      <c r="BG1112" s="56" t="e">
        <f>IF(BE1112="否",0,AF1112*(1-VLOOKUP(X1112,折旧码!B:D,3,FALSE))/BC1112)</f>
        <v>#VALUE!</v>
      </c>
      <c r="BH1112" s="56" t="e">
        <f t="shared" si="178"/>
        <v>#VALUE!</v>
      </c>
      <c r="BI1112" s="4" t="e">
        <f>IF(OR(BE1112="否",BC1112&lt;=BD1112),ROUND(AF1112-ABS(AG1112)-ABS(AI1112)-AF1112*VLOOKUP(X1112,折旧码!B:D,3,FALSE),2)=0,ROUND(AF1112-ABS(AG1112)-ABS(AI1112)-AF1112*VLOOKUP(X1112,折旧码!B:D,3,FALSE),2)&lt;&gt;0)</f>
        <v>#VALUE!</v>
      </c>
      <c r="BJ1112" s="4" t="e">
        <f>ROUND(AF1112-ABS(AG1112)-ABS(AI1112)-AF1112*VLOOKUP(X1112,折旧码!B:D,3,FALSE),2)</f>
        <v>#N/A</v>
      </c>
    </row>
    <row r="1113" spans="40:62" x14ac:dyDescent="0.35">
      <c r="AX1113" s="5" t="b">
        <f t="shared" si="171"/>
        <v>0</v>
      </c>
      <c r="AY1113" s="59" t="e">
        <f>IF(((2015-LEFT(AD1113,4))*12+12-MID(AD1113,5,2)+1)/(Z1113*12+AB1113)&gt;1,AF1113*(1-VLOOKUP(X1113,折旧码!B:D,3,FALSE)),AF1113*(1-VLOOKUP(X1113,折旧码!B:D,3,FALSE))*((2015-LEFT(AD1113,4))*12+12-MID(AD1113,5,2)+1)/(Z1113*12+AB1113))</f>
        <v>#VALUE!</v>
      </c>
      <c r="AZ1113" s="60" t="e">
        <f t="shared" si="172"/>
        <v>#VALUE!</v>
      </c>
      <c r="BA1113" s="5" t="e">
        <f>IF(((2015-LEFT(AD1113,4))*12+12-MID(AD1113,5,2)+1)/(Z1113*12+AB1113)&gt;1,0, AF1113*(1-VLOOKUP(X1113,折旧码!B:D,3,FALSE))*(12/(Z1113*12+AB1113)))</f>
        <v>#VALUE!</v>
      </c>
      <c r="BB1113" s="2" t="e">
        <f t="shared" si="173"/>
        <v>#VALUE!</v>
      </c>
      <c r="BC1113" s="2">
        <f t="shared" si="174"/>
        <v>0</v>
      </c>
      <c r="BD1113" s="2" t="e">
        <f t="shared" si="175"/>
        <v>#VALUE!</v>
      </c>
      <c r="BE1113" s="4" t="e">
        <f t="shared" si="176"/>
        <v>#VALUE!</v>
      </c>
      <c r="BF1113" s="56" t="e">
        <f t="shared" si="177"/>
        <v>#VALUE!</v>
      </c>
      <c r="BG1113" s="56" t="e">
        <f>IF(BE1113="否",0,AF1113*(1-VLOOKUP(X1113,折旧码!B:D,3,FALSE))/BC1113)</f>
        <v>#VALUE!</v>
      </c>
      <c r="BH1113" s="56" t="e">
        <f t="shared" si="178"/>
        <v>#VALUE!</v>
      </c>
      <c r="BI1113" s="4" t="e">
        <f>IF(OR(BE1113="否",BC1113&lt;=BD1113),ROUND(AF1113-ABS(AG1113)-ABS(AI1113)-AF1113*VLOOKUP(X1113,折旧码!B:D,3,FALSE),2)=0,ROUND(AF1113-ABS(AG1113)-ABS(AI1113)-AF1113*VLOOKUP(X1113,折旧码!B:D,3,FALSE),2)&lt;&gt;0)</f>
        <v>#VALUE!</v>
      </c>
      <c r="BJ1113" s="4" t="e">
        <f>ROUND(AF1113-ABS(AG1113)-ABS(AI1113)-AF1113*VLOOKUP(X1113,折旧码!B:D,3,FALSE),2)</f>
        <v>#N/A</v>
      </c>
    </row>
    <row r="1114" spans="40:62" x14ac:dyDescent="0.35">
      <c r="AX1114" s="5" t="b">
        <f t="shared" si="171"/>
        <v>0</v>
      </c>
      <c r="AY1114" s="59" t="e">
        <f>IF(((2015-LEFT(AD1114,4))*12+12-MID(AD1114,5,2)+1)/(Z1114*12+AB1114)&gt;1,AF1114*(1-VLOOKUP(X1114,折旧码!B:D,3,FALSE)),AF1114*(1-VLOOKUP(X1114,折旧码!B:D,3,FALSE))*((2015-LEFT(AD1114,4))*12+12-MID(AD1114,5,2)+1)/(Z1114*12+AB1114))</f>
        <v>#VALUE!</v>
      </c>
      <c r="AZ1114" s="60" t="e">
        <f t="shared" si="172"/>
        <v>#VALUE!</v>
      </c>
      <c r="BA1114" s="5" t="e">
        <f>IF(((2015-LEFT(AD1114,4))*12+12-MID(AD1114,5,2)+1)/(Z1114*12+AB1114)&gt;1,0, AF1114*(1-VLOOKUP(X1114,折旧码!B:D,3,FALSE))*(12/(Z1114*12+AB1114)))</f>
        <v>#VALUE!</v>
      </c>
      <c r="BB1114" s="2" t="e">
        <f t="shared" si="173"/>
        <v>#VALUE!</v>
      </c>
      <c r="BC1114" s="2">
        <f t="shared" si="174"/>
        <v>0</v>
      </c>
      <c r="BD1114" s="2" t="e">
        <f t="shared" si="175"/>
        <v>#VALUE!</v>
      </c>
      <c r="BE1114" s="4" t="e">
        <f t="shared" si="176"/>
        <v>#VALUE!</v>
      </c>
      <c r="BF1114" s="56" t="e">
        <f t="shared" si="177"/>
        <v>#VALUE!</v>
      </c>
      <c r="BG1114" s="56" t="e">
        <f>IF(BE1114="否",0,AF1114*(1-VLOOKUP(X1114,折旧码!B:D,3,FALSE))/BC1114)</f>
        <v>#VALUE!</v>
      </c>
      <c r="BH1114" s="56" t="e">
        <f t="shared" si="178"/>
        <v>#VALUE!</v>
      </c>
      <c r="BI1114" s="4" t="e">
        <f>IF(OR(BE1114="否",BC1114&lt;=BD1114),ROUND(AF1114-ABS(AG1114)-ABS(AI1114)-AF1114*VLOOKUP(X1114,折旧码!B:D,3,FALSE),2)=0,ROUND(AF1114-ABS(AG1114)-ABS(AI1114)-AF1114*VLOOKUP(X1114,折旧码!B:D,3,FALSE),2)&lt;&gt;0)</f>
        <v>#VALUE!</v>
      </c>
      <c r="BJ1114" s="4" t="e">
        <f>ROUND(AF1114-ABS(AG1114)-ABS(AI1114)-AF1114*VLOOKUP(X1114,折旧码!B:D,3,FALSE),2)</f>
        <v>#N/A</v>
      </c>
    </row>
    <row r="1115" spans="40:62" x14ac:dyDescent="0.35">
      <c r="AX1115" s="5" t="b">
        <f t="shared" si="171"/>
        <v>0</v>
      </c>
      <c r="AY1115" s="59" t="e">
        <f>IF(((2015-LEFT(AD1115,4))*12+12-MID(AD1115,5,2)+1)/(Z1115*12+AB1115)&gt;1,AF1115*(1-VLOOKUP(X1115,折旧码!B:D,3,FALSE)),AF1115*(1-VLOOKUP(X1115,折旧码!B:D,3,FALSE))*((2015-LEFT(AD1115,4))*12+12-MID(AD1115,5,2)+1)/(Z1115*12+AB1115))</f>
        <v>#VALUE!</v>
      </c>
      <c r="AZ1115" s="60" t="e">
        <f t="shared" si="172"/>
        <v>#VALUE!</v>
      </c>
      <c r="BA1115" s="5" t="e">
        <f>IF(((2015-LEFT(AD1115,4))*12+12-MID(AD1115,5,2)+1)/(Z1115*12+AB1115)&gt;1,0, AF1115*(1-VLOOKUP(X1115,折旧码!B:D,3,FALSE))*(12/(Z1115*12+AB1115)))</f>
        <v>#VALUE!</v>
      </c>
      <c r="BB1115" s="2" t="e">
        <f t="shared" si="173"/>
        <v>#VALUE!</v>
      </c>
      <c r="BC1115" s="2">
        <f t="shared" si="174"/>
        <v>0</v>
      </c>
      <c r="BD1115" s="2" t="e">
        <f t="shared" si="175"/>
        <v>#VALUE!</v>
      </c>
      <c r="BE1115" s="4" t="e">
        <f t="shared" si="176"/>
        <v>#VALUE!</v>
      </c>
      <c r="BF1115" s="56" t="e">
        <f t="shared" si="177"/>
        <v>#VALUE!</v>
      </c>
      <c r="BG1115" s="56" t="e">
        <f>IF(BE1115="否",0,AF1115*(1-VLOOKUP(X1115,折旧码!B:D,3,FALSE))/BC1115)</f>
        <v>#VALUE!</v>
      </c>
      <c r="BH1115" s="56" t="e">
        <f t="shared" si="178"/>
        <v>#VALUE!</v>
      </c>
      <c r="BI1115" s="4" t="e">
        <f>IF(OR(BE1115="否",BC1115&lt;=BD1115),ROUND(AF1115-ABS(AG1115)-ABS(AI1115)-AF1115*VLOOKUP(X1115,折旧码!B:D,3,FALSE),2)=0,ROUND(AF1115-ABS(AG1115)-ABS(AI1115)-AF1115*VLOOKUP(X1115,折旧码!B:D,3,FALSE),2)&lt;&gt;0)</f>
        <v>#VALUE!</v>
      </c>
      <c r="BJ1115" s="4" t="e">
        <f>ROUND(AF1115-ABS(AG1115)-ABS(AI1115)-AF1115*VLOOKUP(X1115,折旧码!B:D,3,FALSE),2)</f>
        <v>#N/A</v>
      </c>
    </row>
    <row r="1116" spans="40:62" x14ac:dyDescent="0.35">
      <c r="AX1116" s="5" t="b">
        <f t="shared" si="171"/>
        <v>0</v>
      </c>
      <c r="AY1116" s="59" t="e">
        <f>IF(((2015-LEFT(AD1116,4))*12+12-MID(AD1116,5,2)+1)/(Z1116*12+AB1116)&gt;1,AF1116*(1-VLOOKUP(X1116,折旧码!B:D,3,FALSE)),AF1116*(1-VLOOKUP(X1116,折旧码!B:D,3,FALSE))*((2015-LEFT(AD1116,4))*12+12-MID(AD1116,5,2)+1)/(Z1116*12+AB1116))</f>
        <v>#VALUE!</v>
      </c>
      <c r="AZ1116" s="60" t="e">
        <f t="shared" si="172"/>
        <v>#VALUE!</v>
      </c>
      <c r="BA1116" s="5" t="e">
        <f>IF(((2015-LEFT(AD1116,4))*12+12-MID(AD1116,5,2)+1)/(Z1116*12+AB1116)&gt;1,0, AF1116*(1-VLOOKUP(X1116,折旧码!B:D,3,FALSE))*(12/(Z1116*12+AB1116)))</f>
        <v>#VALUE!</v>
      </c>
      <c r="BB1116" s="2" t="e">
        <f t="shared" si="173"/>
        <v>#VALUE!</v>
      </c>
      <c r="BC1116" s="2">
        <f t="shared" si="174"/>
        <v>0</v>
      </c>
      <c r="BD1116" s="2" t="e">
        <f t="shared" si="175"/>
        <v>#VALUE!</v>
      </c>
      <c r="BE1116" s="4" t="e">
        <f t="shared" si="176"/>
        <v>#VALUE!</v>
      </c>
      <c r="BF1116" s="56" t="e">
        <f t="shared" si="177"/>
        <v>#VALUE!</v>
      </c>
      <c r="BG1116" s="56" t="e">
        <f>IF(BE1116="否",0,AF1116*(1-VLOOKUP(X1116,折旧码!B:D,3,FALSE))/BC1116)</f>
        <v>#VALUE!</v>
      </c>
      <c r="BH1116" s="56" t="e">
        <f t="shared" si="178"/>
        <v>#VALUE!</v>
      </c>
      <c r="BI1116" s="4" t="e">
        <f>IF(OR(BE1116="否",BC1116&lt;=BD1116),ROUND(AF1116-ABS(AG1116)-ABS(AI1116)-AF1116*VLOOKUP(X1116,折旧码!B:D,3,FALSE),2)=0,ROUND(AF1116-ABS(AG1116)-ABS(AI1116)-AF1116*VLOOKUP(X1116,折旧码!B:D,3,FALSE),2)&lt;&gt;0)</f>
        <v>#VALUE!</v>
      </c>
      <c r="BJ1116" s="4" t="e">
        <f>ROUND(AF1116-ABS(AG1116)-ABS(AI1116)-AF1116*VLOOKUP(X1116,折旧码!B:D,3,FALSE),2)</f>
        <v>#N/A</v>
      </c>
    </row>
    <row r="1117" spans="40:62" x14ac:dyDescent="0.35">
      <c r="AX1117" s="5" t="b">
        <f t="shared" si="171"/>
        <v>0</v>
      </c>
      <c r="AY1117" s="59" t="e">
        <f>IF(((2015-LEFT(AD1117,4))*12+12-MID(AD1117,5,2)+1)/(Z1117*12+AB1117)&gt;1,AF1117*(1-VLOOKUP(X1117,折旧码!B:D,3,FALSE)),AF1117*(1-VLOOKUP(X1117,折旧码!B:D,3,FALSE))*((2015-LEFT(AD1117,4))*12+12-MID(AD1117,5,2)+1)/(Z1117*12+AB1117))</f>
        <v>#VALUE!</v>
      </c>
      <c r="AZ1117" s="60" t="e">
        <f t="shared" si="172"/>
        <v>#VALUE!</v>
      </c>
      <c r="BA1117" s="5" t="e">
        <f>IF(((2015-LEFT(AD1117,4))*12+12-MID(AD1117,5,2)+1)/(Z1117*12+AB1117)&gt;1,0, AF1117*(1-VLOOKUP(X1117,折旧码!B:D,3,FALSE))*(12/(Z1117*12+AB1117)))</f>
        <v>#VALUE!</v>
      </c>
      <c r="BB1117" s="2" t="e">
        <f t="shared" si="173"/>
        <v>#VALUE!</v>
      </c>
      <c r="BC1117" s="2">
        <f t="shared" si="174"/>
        <v>0</v>
      </c>
      <c r="BD1117" s="2" t="e">
        <f t="shared" si="175"/>
        <v>#VALUE!</v>
      </c>
      <c r="BE1117" s="4" t="e">
        <f t="shared" si="176"/>
        <v>#VALUE!</v>
      </c>
      <c r="BF1117" s="56" t="e">
        <f t="shared" si="177"/>
        <v>#VALUE!</v>
      </c>
      <c r="BG1117" s="56" t="e">
        <f>IF(BE1117="否",0,AF1117*(1-VLOOKUP(X1117,折旧码!B:D,3,FALSE))/BC1117)</f>
        <v>#VALUE!</v>
      </c>
      <c r="BH1117" s="56" t="e">
        <f t="shared" si="178"/>
        <v>#VALUE!</v>
      </c>
      <c r="BI1117" s="4" t="e">
        <f>IF(OR(BE1117="否",BC1117&lt;=BD1117),ROUND(AF1117-ABS(AG1117)-ABS(AI1117)-AF1117*VLOOKUP(X1117,折旧码!B:D,3,FALSE),2)=0,ROUND(AF1117-ABS(AG1117)-ABS(AI1117)-AF1117*VLOOKUP(X1117,折旧码!B:D,3,FALSE),2)&lt;&gt;0)</f>
        <v>#VALUE!</v>
      </c>
      <c r="BJ1117" s="4" t="e">
        <f>ROUND(AF1117-ABS(AG1117)-ABS(AI1117)-AF1117*VLOOKUP(X1117,折旧码!B:D,3,FALSE),2)</f>
        <v>#N/A</v>
      </c>
    </row>
    <row r="1118" spans="40:62" x14ac:dyDescent="0.35">
      <c r="AX1118" s="5" t="b">
        <f t="shared" si="171"/>
        <v>0</v>
      </c>
      <c r="AY1118" s="59" t="e">
        <f>IF(((2015-LEFT(AD1118,4))*12+12-MID(AD1118,5,2)+1)/(Z1118*12+AB1118)&gt;1,AF1118*(1-VLOOKUP(X1118,折旧码!B:D,3,FALSE)),AF1118*(1-VLOOKUP(X1118,折旧码!B:D,3,FALSE))*((2015-LEFT(AD1118,4))*12+12-MID(AD1118,5,2)+1)/(Z1118*12+AB1118))</f>
        <v>#VALUE!</v>
      </c>
      <c r="AZ1118" s="60" t="e">
        <f t="shared" si="172"/>
        <v>#VALUE!</v>
      </c>
      <c r="BA1118" s="5" t="e">
        <f>IF(((2015-LEFT(AD1118,4))*12+12-MID(AD1118,5,2)+1)/(Z1118*12+AB1118)&gt;1,0, AF1118*(1-VLOOKUP(X1118,折旧码!B:D,3,FALSE))*(12/(Z1118*12+AB1118)))</f>
        <v>#VALUE!</v>
      </c>
      <c r="BB1118" s="2" t="e">
        <f t="shared" si="173"/>
        <v>#VALUE!</v>
      </c>
      <c r="BC1118" s="2">
        <f t="shared" si="174"/>
        <v>0</v>
      </c>
      <c r="BD1118" s="2" t="e">
        <f t="shared" si="175"/>
        <v>#VALUE!</v>
      </c>
      <c r="BE1118" s="4" t="e">
        <f t="shared" si="176"/>
        <v>#VALUE!</v>
      </c>
      <c r="BF1118" s="56" t="e">
        <f t="shared" si="177"/>
        <v>#VALUE!</v>
      </c>
      <c r="BG1118" s="56" t="e">
        <f>IF(BE1118="否",0,AF1118*(1-VLOOKUP(X1118,折旧码!B:D,3,FALSE))/BC1118)</f>
        <v>#VALUE!</v>
      </c>
      <c r="BH1118" s="56" t="e">
        <f t="shared" si="178"/>
        <v>#VALUE!</v>
      </c>
      <c r="BI1118" s="4" t="e">
        <f>IF(OR(BE1118="否",BC1118&lt;=BD1118),ROUND(AF1118-ABS(AG1118)-ABS(AI1118)-AF1118*VLOOKUP(X1118,折旧码!B:D,3,FALSE),2)=0,ROUND(AF1118-ABS(AG1118)-ABS(AI1118)-AF1118*VLOOKUP(X1118,折旧码!B:D,3,FALSE),2)&lt;&gt;0)</f>
        <v>#VALUE!</v>
      </c>
      <c r="BJ1118" s="4" t="e">
        <f>ROUND(AF1118-ABS(AG1118)-ABS(AI1118)-AF1118*VLOOKUP(X1118,折旧码!B:D,3,FALSE),2)</f>
        <v>#N/A</v>
      </c>
    </row>
    <row r="1119" spans="40:62" x14ac:dyDescent="0.35">
      <c r="AX1119" s="5" t="b">
        <f t="shared" si="171"/>
        <v>0</v>
      </c>
      <c r="AY1119" s="59" t="e">
        <f>IF(((2015-LEFT(AD1119,4))*12+12-MID(AD1119,5,2)+1)/(Z1119*12+AB1119)&gt;1,AF1119*(1-VLOOKUP(X1119,折旧码!B:D,3,FALSE)),AF1119*(1-VLOOKUP(X1119,折旧码!B:D,3,FALSE))*((2015-LEFT(AD1119,4))*12+12-MID(AD1119,5,2)+1)/(Z1119*12+AB1119))</f>
        <v>#VALUE!</v>
      </c>
      <c r="AZ1119" s="60" t="e">
        <f t="shared" si="172"/>
        <v>#VALUE!</v>
      </c>
      <c r="BA1119" s="5" t="e">
        <f>IF(((2015-LEFT(AD1119,4))*12+12-MID(AD1119,5,2)+1)/(Z1119*12+AB1119)&gt;1,0, AF1119*(1-VLOOKUP(X1119,折旧码!B:D,3,FALSE))*(12/(Z1119*12+AB1119)))</f>
        <v>#VALUE!</v>
      </c>
      <c r="BB1119" s="2" t="e">
        <f t="shared" si="173"/>
        <v>#VALUE!</v>
      </c>
      <c r="BC1119" s="2">
        <f t="shared" si="174"/>
        <v>0</v>
      </c>
      <c r="BD1119" s="2" t="e">
        <f t="shared" si="175"/>
        <v>#VALUE!</v>
      </c>
      <c r="BE1119" s="4" t="e">
        <f t="shared" si="176"/>
        <v>#VALUE!</v>
      </c>
      <c r="BF1119" s="56" t="e">
        <f t="shared" si="177"/>
        <v>#VALUE!</v>
      </c>
      <c r="BG1119" s="56" t="e">
        <f>IF(BE1119="否",0,AF1119*(1-VLOOKUP(X1119,折旧码!B:D,3,FALSE))/BC1119)</f>
        <v>#VALUE!</v>
      </c>
      <c r="BH1119" s="56" t="e">
        <f t="shared" si="178"/>
        <v>#VALUE!</v>
      </c>
      <c r="BI1119" s="4" t="e">
        <f>IF(OR(BE1119="否",BC1119&lt;=BD1119),ROUND(AF1119-ABS(AG1119)-ABS(AI1119)-AF1119*VLOOKUP(X1119,折旧码!B:D,3,FALSE),2)=0,ROUND(AF1119-ABS(AG1119)-ABS(AI1119)-AF1119*VLOOKUP(X1119,折旧码!B:D,3,FALSE),2)&lt;&gt;0)</f>
        <v>#VALUE!</v>
      </c>
      <c r="BJ1119" s="4" t="e">
        <f>ROUND(AF1119-ABS(AG1119)-ABS(AI1119)-AF1119*VLOOKUP(X1119,折旧码!B:D,3,FALSE),2)</f>
        <v>#N/A</v>
      </c>
    </row>
    <row r="1120" spans="40:62" x14ac:dyDescent="0.35">
      <c r="AX1120" s="5" t="b">
        <f t="shared" si="171"/>
        <v>0</v>
      </c>
      <c r="AY1120" s="59" t="e">
        <f>IF(((2015-LEFT(AD1120,4))*12+12-MID(AD1120,5,2)+1)/(Z1120*12+AB1120)&gt;1,AF1120*(1-VLOOKUP(X1120,折旧码!B:D,3,FALSE)),AF1120*(1-VLOOKUP(X1120,折旧码!B:D,3,FALSE))*((2015-LEFT(AD1120,4))*12+12-MID(AD1120,5,2)+1)/(Z1120*12+AB1120))</f>
        <v>#VALUE!</v>
      </c>
      <c r="AZ1120" s="60" t="e">
        <f t="shared" si="172"/>
        <v>#VALUE!</v>
      </c>
      <c r="BA1120" s="5" t="e">
        <f>IF(((2015-LEFT(AD1120,4))*12+12-MID(AD1120,5,2)+1)/(Z1120*12+AB1120)&gt;1,0, AF1120*(1-VLOOKUP(X1120,折旧码!B:D,3,FALSE))*(12/(Z1120*12+AB1120)))</f>
        <v>#VALUE!</v>
      </c>
      <c r="BB1120" s="2" t="e">
        <f t="shared" si="173"/>
        <v>#VALUE!</v>
      </c>
      <c r="BC1120" s="2">
        <f t="shared" si="174"/>
        <v>0</v>
      </c>
      <c r="BD1120" s="2" t="e">
        <f t="shared" si="175"/>
        <v>#VALUE!</v>
      </c>
      <c r="BE1120" s="4" t="e">
        <f t="shared" si="176"/>
        <v>#VALUE!</v>
      </c>
      <c r="BF1120" s="56" t="e">
        <f t="shared" si="177"/>
        <v>#VALUE!</v>
      </c>
      <c r="BG1120" s="56" t="e">
        <f>IF(BE1120="否",0,AF1120*(1-VLOOKUP(X1120,折旧码!B:D,3,FALSE))/BC1120)</f>
        <v>#VALUE!</v>
      </c>
      <c r="BH1120" s="56" t="e">
        <f t="shared" si="178"/>
        <v>#VALUE!</v>
      </c>
      <c r="BI1120" s="4" t="e">
        <f>IF(OR(BE1120="否",BC1120&lt;=BD1120),ROUND(AF1120-ABS(AG1120)-ABS(AI1120)-AF1120*VLOOKUP(X1120,折旧码!B:D,3,FALSE),2)=0,ROUND(AF1120-ABS(AG1120)-ABS(AI1120)-AF1120*VLOOKUP(X1120,折旧码!B:D,3,FALSE),2)&lt;&gt;0)</f>
        <v>#VALUE!</v>
      </c>
      <c r="BJ1120" s="4" t="e">
        <f>ROUND(AF1120-ABS(AG1120)-ABS(AI1120)-AF1120*VLOOKUP(X1120,折旧码!B:D,3,FALSE),2)</f>
        <v>#N/A</v>
      </c>
    </row>
    <row r="1121" spans="40:62" x14ac:dyDescent="0.35">
      <c r="AX1121" s="5" t="b">
        <f t="shared" si="171"/>
        <v>0</v>
      </c>
      <c r="AY1121" s="59" t="e">
        <f>IF(((2015-LEFT(AD1121,4))*12+12-MID(AD1121,5,2)+1)/(Z1121*12+AB1121)&gt;1,AF1121*(1-VLOOKUP(X1121,折旧码!B:D,3,FALSE)),AF1121*(1-VLOOKUP(X1121,折旧码!B:D,3,FALSE))*((2015-LEFT(AD1121,4))*12+12-MID(AD1121,5,2)+1)/(Z1121*12+AB1121))</f>
        <v>#VALUE!</v>
      </c>
      <c r="AZ1121" s="60" t="e">
        <f t="shared" si="172"/>
        <v>#VALUE!</v>
      </c>
      <c r="BA1121" s="5" t="e">
        <f>IF(((2015-LEFT(AD1121,4))*12+12-MID(AD1121,5,2)+1)/(Z1121*12+AB1121)&gt;1,0, AF1121*(1-VLOOKUP(X1121,折旧码!B:D,3,FALSE))*(12/(Z1121*12+AB1121)))</f>
        <v>#VALUE!</v>
      </c>
      <c r="BB1121" s="2" t="e">
        <f t="shared" si="173"/>
        <v>#VALUE!</v>
      </c>
      <c r="BC1121" s="2">
        <f t="shared" si="174"/>
        <v>0</v>
      </c>
      <c r="BD1121" s="2" t="e">
        <f t="shared" si="175"/>
        <v>#VALUE!</v>
      </c>
      <c r="BE1121" s="4" t="e">
        <f t="shared" si="176"/>
        <v>#VALUE!</v>
      </c>
      <c r="BF1121" s="56" t="e">
        <f t="shared" si="177"/>
        <v>#VALUE!</v>
      </c>
      <c r="BG1121" s="56" t="e">
        <f>IF(BE1121="否",0,AF1121*(1-VLOOKUP(X1121,折旧码!B:D,3,FALSE))/BC1121)</f>
        <v>#VALUE!</v>
      </c>
      <c r="BH1121" s="56" t="e">
        <f t="shared" si="178"/>
        <v>#VALUE!</v>
      </c>
      <c r="BI1121" s="4" t="e">
        <f>IF(OR(BE1121="否",BC1121&lt;=BD1121),ROUND(AF1121-ABS(AG1121)-ABS(AI1121)-AF1121*VLOOKUP(X1121,折旧码!B:D,3,FALSE),2)=0,ROUND(AF1121-ABS(AG1121)-ABS(AI1121)-AF1121*VLOOKUP(X1121,折旧码!B:D,3,FALSE),2)&lt;&gt;0)</f>
        <v>#VALUE!</v>
      </c>
      <c r="BJ1121" s="4" t="e">
        <f>ROUND(AF1121-ABS(AG1121)-ABS(AI1121)-AF1121*VLOOKUP(X1121,折旧码!B:D,3,FALSE),2)</f>
        <v>#N/A</v>
      </c>
    </row>
    <row r="1122" spans="40:62" x14ac:dyDescent="0.35">
      <c r="AX1122" s="5" t="b">
        <f t="shared" si="171"/>
        <v>0</v>
      </c>
      <c r="AY1122" s="59" t="e">
        <f>IF(((2015-LEFT(AD1122,4))*12+12-MID(AD1122,5,2)+1)/(Z1122*12+AB1122)&gt;1,AF1122*(1-VLOOKUP(X1122,折旧码!B:D,3,FALSE)),AF1122*(1-VLOOKUP(X1122,折旧码!B:D,3,FALSE))*((2015-LEFT(AD1122,4))*12+12-MID(AD1122,5,2)+1)/(Z1122*12+AB1122))</f>
        <v>#VALUE!</v>
      </c>
      <c r="AZ1122" s="60" t="e">
        <f t="shared" si="172"/>
        <v>#VALUE!</v>
      </c>
      <c r="BA1122" s="5" t="e">
        <f>IF(((2015-LEFT(AD1122,4))*12+12-MID(AD1122,5,2)+1)/(Z1122*12+AB1122)&gt;1,0, AF1122*(1-VLOOKUP(X1122,折旧码!B:D,3,FALSE))*(12/(Z1122*12+AB1122)))</f>
        <v>#VALUE!</v>
      </c>
      <c r="BB1122" s="2" t="e">
        <f t="shared" si="173"/>
        <v>#VALUE!</v>
      </c>
      <c r="BC1122" s="2">
        <f t="shared" si="174"/>
        <v>0</v>
      </c>
      <c r="BD1122" s="2" t="e">
        <f t="shared" si="175"/>
        <v>#VALUE!</v>
      </c>
      <c r="BE1122" s="4" t="e">
        <f t="shared" si="176"/>
        <v>#VALUE!</v>
      </c>
      <c r="BF1122" s="56" t="e">
        <f t="shared" si="177"/>
        <v>#VALUE!</v>
      </c>
      <c r="BG1122" s="56" t="e">
        <f>IF(BE1122="否",0,AF1122*(1-VLOOKUP(X1122,折旧码!B:D,3,FALSE))/BC1122)</f>
        <v>#VALUE!</v>
      </c>
      <c r="BH1122" s="56" t="e">
        <f t="shared" si="178"/>
        <v>#VALUE!</v>
      </c>
      <c r="BI1122" s="4" t="e">
        <f>IF(OR(BE1122="否",BC1122&lt;=BD1122),ROUND(AF1122-ABS(AG1122)-ABS(AI1122)-AF1122*VLOOKUP(X1122,折旧码!B:D,3,FALSE),2)=0,ROUND(AF1122-ABS(AG1122)-ABS(AI1122)-AF1122*VLOOKUP(X1122,折旧码!B:D,3,FALSE),2)&lt;&gt;0)</f>
        <v>#VALUE!</v>
      </c>
      <c r="BJ1122" s="4" t="e">
        <f>ROUND(AF1122-ABS(AG1122)-ABS(AI1122)-AF1122*VLOOKUP(X1122,折旧码!B:D,3,FALSE),2)</f>
        <v>#N/A</v>
      </c>
    </row>
    <row r="1123" spans="40:62" x14ac:dyDescent="0.35">
      <c r="AX1123" s="5" t="b">
        <f t="shared" si="171"/>
        <v>0</v>
      </c>
      <c r="AY1123" s="59" t="e">
        <f>IF(((2015-LEFT(AD1123,4))*12+12-MID(AD1123,5,2)+1)/(Z1123*12+AB1123)&gt;1,AF1123*(1-VLOOKUP(X1123,折旧码!B:D,3,FALSE)),AF1123*(1-VLOOKUP(X1123,折旧码!B:D,3,FALSE))*((2015-LEFT(AD1123,4))*12+12-MID(AD1123,5,2)+1)/(Z1123*12+AB1123))</f>
        <v>#VALUE!</v>
      </c>
      <c r="AZ1123" s="60" t="e">
        <f t="shared" si="172"/>
        <v>#VALUE!</v>
      </c>
      <c r="BA1123" s="5" t="e">
        <f>IF(((2015-LEFT(AD1123,4))*12+12-MID(AD1123,5,2)+1)/(Z1123*12+AB1123)&gt;1,0, AF1123*(1-VLOOKUP(X1123,折旧码!B:D,3,FALSE))*(12/(Z1123*12+AB1123)))</f>
        <v>#VALUE!</v>
      </c>
      <c r="BB1123" s="2" t="e">
        <f t="shared" si="173"/>
        <v>#VALUE!</v>
      </c>
      <c r="BC1123" s="2">
        <f t="shared" si="174"/>
        <v>0</v>
      </c>
      <c r="BD1123" s="2" t="e">
        <f t="shared" si="175"/>
        <v>#VALUE!</v>
      </c>
      <c r="BE1123" s="4" t="e">
        <f t="shared" si="176"/>
        <v>#VALUE!</v>
      </c>
      <c r="BF1123" s="56" t="e">
        <f t="shared" si="177"/>
        <v>#VALUE!</v>
      </c>
      <c r="BG1123" s="56" t="e">
        <f>IF(BE1123="否",0,AF1123*(1-VLOOKUP(X1123,折旧码!B:D,3,FALSE))/BC1123)</f>
        <v>#VALUE!</v>
      </c>
      <c r="BH1123" s="56" t="e">
        <f t="shared" si="178"/>
        <v>#VALUE!</v>
      </c>
      <c r="BI1123" s="4" t="e">
        <f>IF(OR(BE1123="否",BC1123&lt;=BD1123),ROUND(AF1123-ABS(AG1123)-ABS(AI1123)-AF1123*VLOOKUP(X1123,折旧码!B:D,3,FALSE),2)=0,ROUND(AF1123-ABS(AG1123)-ABS(AI1123)-AF1123*VLOOKUP(X1123,折旧码!B:D,3,FALSE),2)&lt;&gt;0)</f>
        <v>#VALUE!</v>
      </c>
      <c r="BJ1123" s="4" t="e">
        <f>ROUND(AF1123-ABS(AG1123)-ABS(AI1123)-AF1123*VLOOKUP(X1123,折旧码!B:D,3,FALSE),2)</f>
        <v>#N/A</v>
      </c>
    </row>
    <row r="1124" spans="40:62" x14ac:dyDescent="0.35">
      <c r="AX1124" s="5" t="b">
        <f t="shared" si="171"/>
        <v>0</v>
      </c>
      <c r="AY1124" s="59" t="e">
        <f>IF(((2015-LEFT(AD1124,4))*12+12-MID(AD1124,5,2)+1)/(Z1124*12+AB1124)&gt;1,AF1124*(1-VLOOKUP(X1124,折旧码!B:D,3,FALSE)),AF1124*(1-VLOOKUP(X1124,折旧码!B:D,3,FALSE))*((2015-LEFT(AD1124,4))*12+12-MID(AD1124,5,2)+1)/(Z1124*12+AB1124))</f>
        <v>#VALUE!</v>
      </c>
      <c r="AZ1124" s="60" t="e">
        <f t="shared" si="172"/>
        <v>#VALUE!</v>
      </c>
      <c r="BA1124" s="5" t="e">
        <f>IF(((2015-LEFT(AD1124,4))*12+12-MID(AD1124,5,2)+1)/(Z1124*12+AB1124)&gt;1,0, AF1124*(1-VLOOKUP(X1124,折旧码!B:D,3,FALSE))*(12/(Z1124*12+AB1124)))</f>
        <v>#VALUE!</v>
      </c>
      <c r="BB1124" s="2" t="e">
        <f t="shared" si="173"/>
        <v>#VALUE!</v>
      </c>
      <c r="BC1124" s="2">
        <f t="shared" si="174"/>
        <v>0</v>
      </c>
      <c r="BD1124" s="2" t="e">
        <f t="shared" si="175"/>
        <v>#VALUE!</v>
      </c>
      <c r="BE1124" s="4" t="e">
        <f t="shared" si="176"/>
        <v>#VALUE!</v>
      </c>
      <c r="BF1124" s="56" t="e">
        <f t="shared" si="177"/>
        <v>#VALUE!</v>
      </c>
      <c r="BG1124" s="56" t="e">
        <f>IF(BE1124="否",0,AF1124*(1-VLOOKUP(X1124,折旧码!B:D,3,FALSE))/BC1124)</f>
        <v>#VALUE!</v>
      </c>
      <c r="BH1124" s="56" t="e">
        <f t="shared" si="178"/>
        <v>#VALUE!</v>
      </c>
      <c r="BI1124" s="4" t="e">
        <f>IF(OR(BE1124="否",BC1124&lt;=BD1124),ROUND(AF1124-ABS(AG1124)-ABS(AI1124)-AF1124*VLOOKUP(X1124,折旧码!B:D,3,FALSE),2)=0,ROUND(AF1124-ABS(AG1124)-ABS(AI1124)-AF1124*VLOOKUP(X1124,折旧码!B:D,3,FALSE),2)&lt;&gt;0)</f>
        <v>#VALUE!</v>
      </c>
      <c r="BJ1124" s="4" t="e">
        <f>ROUND(AF1124-ABS(AG1124)-ABS(AI1124)-AF1124*VLOOKUP(X1124,折旧码!B:D,3,FALSE),2)</f>
        <v>#N/A</v>
      </c>
    </row>
    <row r="1125" spans="40:62" x14ac:dyDescent="0.35">
      <c r="AX1125" s="5" t="b">
        <f t="shared" si="171"/>
        <v>0</v>
      </c>
      <c r="AY1125" s="59" t="e">
        <f>IF(((2015-LEFT(AD1125,4))*12+12-MID(AD1125,5,2)+1)/(Z1125*12+AB1125)&gt;1,AF1125*(1-VLOOKUP(X1125,折旧码!B:D,3,FALSE)),AF1125*(1-VLOOKUP(X1125,折旧码!B:D,3,FALSE))*((2015-LEFT(AD1125,4))*12+12-MID(AD1125,5,2)+1)/(Z1125*12+AB1125))</f>
        <v>#VALUE!</v>
      </c>
      <c r="AZ1125" s="60" t="e">
        <f t="shared" si="172"/>
        <v>#VALUE!</v>
      </c>
      <c r="BA1125" s="5" t="e">
        <f>IF(((2015-LEFT(AD1125,4))*12+12-MID(AD1125,5,2)+1)/(Z1125*12+AB1125)&gt;1,0, AF1125*(1-VLOOKUP(X1125,折旧码!B:D,3,FALSE))*(12/(Z1125*12+AB1125)))</f>
        <v>#VALUE!</v>
      </c>
      <c r="BB1125" s="2" t="e">
        <f t="shared" si="173"/>
        <v>#VALUE!</v>
      </c>
      <c r="BC1125" s="2">
        <f t="shared" si="174"/>
        <v>0</v>
      </c>
      <c r="BD1125" s="2" t="e">
        <f t="shared" si="175"/>
        <v>#VALUE!</v>
      </c>
      <c r="BE1125" s="4" t="e">
        <f t="shared" si="176"/>
        <v>#VALUE!</v>
      </c>
      <c r="BF1125" s="56" t="e">
        <f t="shared" si="177"/>
        <v>#VALUE!</v>
      </c>
      <c r="BG1125" s="56" t="e">
        <f>IF(BE1125="否",0,AF1125*(1-VLOOKUP(X1125,折旧码!B:D,3,FALSE))/BC1125)</f>
        <v>#VALUE!</v>
      </c>
      <c r="BH1125" s="56" t="e">
        <f t="shared" si="178"/>
        <v>#VALUE!</v>
      </c>
      <c r="BI1125" s="4" t="e">
        <f>IF(OR(BE1125="否",BC1125&lt;=BD1125),ROUND(AF1125-ABS(AG1125)-ABS(AI1125)-AF1125*VLOOKUP(X1125,折旧码!B:D,3,FALSE),2)=0,ROUND(AF1125-ABS(AG1125)-ABS(AI1125)-AF1125*VLOOKUP(X1125,折旧码!B:D,3,FALSE),2)&lt;&gt;0)</f>
        <v>#VALUE!</v>
      </c>
      <c r="BJ1125" s="4" t="e">
        <f>ROUND(AF1125-ABS(AG1125)-ABS(AI1125)-AF1125*VLOOKUP(X1125,折旧码!B:D,3,FALSE),2)</f>
        <v>#N/A</v>
      </c>
    </row>
    <row r="1126" spans="40:62" x14ac:dyDescent="0.35">
      <c r="AN1126" s="4" t="b">
        <f>COUNTIF(资产分类!B:B,以前年度!A1126)=1</f>
        <v>0</v>
      </c>
      <c r="AO1126" s="4" t="b">
        <f>COUNTIF(单位编码!C:C,H1126)=1</f>
        <v>0</v>
      </c>
      <c r="AR1126" s="4" t="b">
        <f>COUNTIF(成本中心!B:B,以前年度!M1126)=1</f>
        <v>0</v>
      </c>
      <c r="AS1126" s="4" t="b">
        <f>COUNTIF(成本中心!B:B,以前年度!N1126)=1</f>
        <v>0</v>
      </c>
      <c r="AU1126" s="4" t="b">
        <f>COUNTIF(资产增加、减少方式!B:C,以前年度!R1126)=1</f>
        <v>0</v>
      </c>
      <c r="AX1126" s="5" t="b">
        <f t="shared" si="171"/>
        <v>0</v>
      </c>
      <c r="AY1126" s="59" t="e">
        <f>IF(((2015-LEFT(AD1126,4))*12+12-MID(AD1126,5,2)+1)/(Z1126*12+AB1126)&gt;1,AF1126*(1-VLOOKUP(X1126,折旧码!B:D,3,FALSE)),AF1126*(1-VLOOKUP(X1126,折旧码!B:D,3,FALSE))*((2015-LEFT(AD1126,4))*12+12-MID(AD1126,5,2)+1)/(Z1126*12+AB1126))</f>
        <v>#VALUE!</v>
      </c>
      <c r="AZ1126" s="60" t="e">
        <f t="shared" si="172"/>
        <v>#VALUE!</v>
      </c>
      <c r="BA1126" s="5" t="e">
        <f>IF(((2015-LEFT(AD1126,4))*12+12-MID(AD1126,5,2)+1)/(Z1126*12+AB1126)&gt;1,0, AF1126*(1-VLOOKUP(X1126,折旧码!B:D,3,FALSE))*(12/(Z1126*12+AB1126)))</f>
        <v>#VALUE!</v>
      </c>
      <c r="BB1126" s="2" t="e">
        <f t="shared" si="173"/>
        <v>#VALUE!</v>
      </c>
      <c r="BC1126" s="2">
        <f t="shared" si="174"/>
        <v>0</v>
      </c>
      <c r="BD1126" s="2" t="e">
        <f t="shared" si="175"/>
        <v>#VALUE!</v>
      </c>
      <c r="BE1126" s="4" t="e">
        <f t="shared" si="176"/>
        <v>#VALUE!</v>
      </c>
      <c r="BF1126" s="56" t="e">
        <f t="shared" si="177"/>
        <v>#VALUE!</v>
      </c>
      <c r="BG1126" s="56" t="e">
        <f>IF(BE1126="否",0,AF1126*(1-VLOOKUP(X1126,折旧码!B:D,3,FALSE))/BC1126)</f>
        <v>#VALUE!</v>
      </c>
      <c r="BH1126" s="56" t="e">
        <f t="shared" si="178"/>
        <v>#VALUE!</v>
      </c>
      <c r="BI1126" s="4" t="e">
        <f>IF(OR(BE1126="否",BC1126&lt;=BD1126),ROUND(AF1126-ABS(AG1126)-ABS(AI1126)-AF1126*VLOOKUP(X1126,折旧码!B:D,3,FALSE),2)=0,ROUND(AF1126-ABS(AG1126)-ABS(AI1126)-AF1126*VLOOKUP(X1126,折旧码!B:D,3,FALSE),2)&lt;&gt;0)</f>
        <v>#VALUE!</v>
      </c>
      <c r="BJ1126" s="4" t="e">
        <f>ROUND(AF1126-ABS(AG1126)-ABS(AI1126)-AF1126*VLOOKUP(X1126,折旧码!B:D,3,FALSE),2)</f>
        <v>#N/A</v>
      </c>
    </row>
    <row r="1127" spans="40:62" x14ac:dyDescent="0.35">
      <c r="AX1127" s="5" t="b">
        <f t="shared" si="171"/>
        <v>0</v>
      </c>
      <c r="AY1127" s="59" t="e">
        <f>IF(((2015-LEFT(AD1127,4))*12+12-MID(AD1127,5,2)+1)/(Z1127*12+AB1127)&gt;1,AF1127*(1-VLOOKUP(X1127,折旧码!B:D,3,FALSE)),AF1127*(1-VLOOKUP(X1127,折旧码!B:D,3,FALSE))*((2015-LEFT(AD1127,4))*12+12-MID(AD1127,5,2)+1)/(Z1127*12+AB1127))</f>
        <v>#VALUE!</v>
      </c>
      <c r="AZ1127" s="60" t="e">
        <f t="shared" si="172"/>
        <v>#VALUE!</v>
      </c>
      <c r="BA1127" s="5" t="e">
        <f>IF(((2015-LEFT(AD1127,4))*12+12-MID(AD1127,5,2)+1)/(Z1127*12+AB1127)&gt;1,0, AF1127*(1-VLOOKUP(X1127,折旧码!B:D,3,FALSE))*(12/(Z1127*12+AB1127)))</f>
        <v>#VALUE!</v>
      </c>
      <c r="BB1127" s="2" t="e">
        <f t="shared" si="173"/>
        <v>#VALUE!</v>
      </c>
      <c r="BC1127" s="2">
        <f t="shared" si="174"/>
        <v>0</v>
      </c>
      <c r="BD1127" s="2" t="e">
        <f t="shared" si="175"/>
        <v>#VALUE!</v>
      </c>
      <c r="BE1127" s="4" t="e">
        <f t="shared" si="176"/>
        <v>#VALUE!</v>
      </c>
      <c r="BF1127" s="56" t="e">
        <f t="shared" si="177"/>
        <v>#VALUE!</v>
      </c>
      <c r="BG1127" s="56" t="e">
        <f>IF(BE1127="否",0,AF1127*(1-VLOOKUP(X1127,折旧码!B:D,3,FALSE))/BC1127)</f>
        <v>#VALUE!</v>
      </c>
      <c r="BH1127" s="56" t="e">
        <f t="shared" si="178"/>
        <v>#VALUE!</v>
      </c>
      <c r="BI1127" s="4" t="e">
        <f>IF(OR(BE1127="否",BC1127&lt;=BD1127),ROUND(AF1127-ABS(AG1127)-ABS(AI1127)-AF1127*VLOOKUP(X1127,折旧码!B:D,3,FALSE),2)=0,ROUND(AF1127-ABS(AG1127)-ABS(AI1127)-AF1127*VLOOKUP(X1127,折旧码!B:D,3,FALSE),2)&lt;&gt;0)</f>
        <v>#VALUE!</v>
      </c>
      <c r="BJ1127" s="4" t="e">
        <f>ROUND(AF1127-ABS(AG1127)-ABS(AI1127)-AF1127*VLOOKUP(X1127,折旧码!B:D,3,FALSE),2)</f>
        <v>#N/A</v>
      </c>
    </row>
    <row r="1128" spans="40:62" x14ac:dyDescent="0.35">
      <c r="AX1128" s="5" t="b">
        <f t="shared" si="171"/>
        <v>0</v>
      </c>
      <c r="AY1128" s="59" t="e">
        <f>IF(((2015-LEFT(AD1128,4))*12+12-MID(AD1128,5,2)+1)/(Z1128*12+AB1128)&gt;1,AF1128*(1-VLOOKUP(X1128,折旧码!B:D,3,FALSE)),AF1128*(1-VLOOKUP(X1128,折旧码!B:D,3,FALSE))*((2015-LEFT(AD1128,4))*12+12-MID(AD1128,5,2)+1)/(Z1128*12+AB1128))</f>
        <v>#VALUE!</v>
      </c>
      <c r="AZ1128" s="60" t="e">
        <f t="shared" si="172"/>
        <v>#VALUE!</v>
      </c>
      <c r="BA1128" s="5" t="e">
        <f>IF(((2015-LEFT(AD1128,4))*12+12-MID(AD1128,5,2)+1)/(Z1128*12+AB1128)&gt;1,0, AF1128*(1-VLOOKUP(X1128,折旧码!B:D,3,FALSE))*(12/(Z1128*12+AB1128)))</f>
        <v>#VALUE!</v>
      </c>
      <c r="BB1128" s="2" t="e">
        <f t="shared" si="173"/>
        <v>#VALUE!</v>
      </c>
      <c r="BC1128" s="2">
        <f t="shared" si="174"/>
        <v>0</v>
      </c>
      <c r="BD1128" s="2" t="e">
        <f t="shared" si="175"/>
        <v>#VALUE!</v>
      </c>
      <c r="BE1128" s="4" t="e">
        <f t="shared" si="176"/>
        <v>#VALUE!</v>
      </c>
      <c r="BF1128" s="56" t="e">
        <f t="shared" si="177"/>
        <v>#VALUE!</v>
      </c>
      <c r="BG1128" s="56" t="e">
        <f>IF(BE1128="否",0,AF1128*(1-VLOOKUP(X1128,折旧码!B:D,3,FALSE))/BC1128)</f>
        <v>#VALUE!</v>
      </c>
      <c r="BH1128" s="56" t="e">
        <f t="shared" si="178"/>
        <v>#VALUE!</v>
      </c>
      <c r="BI1128" s="4" t="e">
        <f>IF(OR(BE1128="否",BC1128&lt;=BD1128),ROUND(AF1128-ABS(AG1128)-ABS(AI1128)-AF1128*VLOOKUP(X1128,折旧码!B:D,3,FALSE),2)=0,ROUND(AF1128-ABS(AG1128)-ABS(AI1128)-AF1128*VLOOKUP(X1128,折旧码!B:D,3,FALSE),2)&lt;&gt;0)</f>
        <v>#VALUE!</v>
      </c>
      <c r="BJ1128" s="4" t="e">
        <f>ROUND(AF1128-ABS(AG1128)-ABS(AI1128)-AF1128*VLOOKUP(X1128,折旧码!B:D,3,FALSE),2)</f>
        <v>#N/A</v>
      </c>
    </row>
    <row r="1129" spans="40:62" x14ac:dyDescent="0.35">
      <c r="AX1129" s="5" t="b">
        <f t="shared" si="171"/>
        <v>0</v>
      </c>
      <c r="AY1129" s="59" t="e">
        <f>IF(((2015-LEFT(AD1129,4))*12+12-MID(AD1129,5,2)+1)/(Z1129*12+AB1129)&gt;1,AF1129*(1-VLOOKUP(X1129,折旧码!B:D,3,FALSE)),AF1129*(1-VLOOKUP(X1129,折旧码!B:D,3,FALSE))*((2015-LEFT(AD1129,4))*12+12-MID(AD1129,5,2)+1)/(Z1129*12+AB1129))</f>
        <v>#VALUE!</v>
      </c>
      <c r="AZ1129" s="60" t="e">
        <f t="shared" si="172"/>
        <v>#VALUE!</v>
      </c>
      <c r="BA1129" s="5" t="e">
        <f>IF(((2015-LEFT(AD1129,4))*12+12-MID(AD1129,5,2)+1)/(Z1129*12+AB1129)&gt;1,0, AF1129*(1-VLOOKUP(X1129,折旧码!B:D,3,FALSE))*(12/(Z1129*12+AB1129)))</f>
        <v>#VALUE!</v>
      </c>
      <c r="BB1129" s="2" t="e">
        <f t="shared" si="173"/>
        <v>#VALUE!</v>
      </c>
      <c r="BC1129" s="2">
        <f t="shared" si="174"/>
        <v>0</v>
      </c>
      <c r="BD1129" s="2" t="e">
        <f t="shared" si="175"/>
        <v>#VALUE!</v>
      </c>
      <c r="BE1129" s="4" t="e">
        <f t="shared" si="176"/>
        <v>#VALUE!</v>
      </c>
      <c r="BF1129" s="56" t="e">
        <f t="shared" si="177"/>
        <v>#VALUE!</v>
      </c>
      <c r="BG1129" s="56" t="e">
        <f>IF(BE1129="否",0,AF1129*(1-VLOOKUP(X1129,折旧码!B:D,3,FALSE))/BC1129)</f>
        <v>#VALUE!</v>
      </c>
      <c r="BH1129" s="56" t="e">
        <f t="shared" si="178"/>
        <v>#VALUE!</v>
      </c>
      <c r="BI1129" s="4" t="e">
        <f>IF(OR(BE1129="否",BC1129&lt;=BD1129),ROUND(AF1129-ABS(AG1129)-ABS(AI1129)-AF1129*VLOOKUP(X1129,折旧码!B:D,3,FALSE),2)=0,ROUND(AF1129-ABS(AG1129)-ABS(AI1129)-AF1129*VLOOKUP(X1129,折旧码!B:D,3,FALSE),2)&lt;&gt;0)</f>
        <v>#VALUE!</v>
      </c>
      <c r="BJ1129" s="4" t="e">
        <f>ROUND(AF1129-ABS(AG1129)-ABS(AI1129)-AF1129*VLOOKUP(X1129,折旧码!B:D,3,FALSE),2)</f>
        <v>#N/A</v>
      </c>
    </row>
    <row r="1130" spans="40:62" x14ac:dyDescent="0.35">
      <c r="AX1130" s="5" t="b">
        <f t="shared" si="171"/>
        <v>0</v>
      </c>
      <c r="AY1130" s="59" t="e">
        <f>IF(((2015-LEFT(AD1130,4))*12+12-MID(AD1130,5,2)+1)/(Z1130*12+AB1130)&gt;1,AF1130*(1-VLOOKUP(X1130,折旧码!B:D,3,FALSE)),AF1130*(1-VLOOKUP(X1130,折旧码!B:D,3,FALSE))*((2015-LEFT(AD1130,4))*12+12-MID(AD1130,5,2)+1)/(Z1130*12+AB1130))</f>
        <v>#VALUE!</v>
      </c>
      <c r="AZ1130" s="60" t="e">
        <f t="shared" si="172"/>
        <v>#VALUE!</v>
      </c>
      <c r="BA1130" s="5" t="e">
        <f>IF(((2015-LEFT(AD1130,4))*12+12-MID(AD1130,5,2)+1)/(Z1130*12+AB1130)&gt;1,0, AF1130*(1-VLOOKUP(X1130,折旧码!B:D,3,FALSE))*(12/(Z1130*12+AB1130)))</f>
        <v>#VALUE!</v>
      </c>
      <c r="BB1130" s="2" t="e">
        <f t="shared" si="173"/>
        <v>#VALUE!</v>
      </c>
      <c r="BC1130" s="2">
        <f t="shared" si="174"/>
        <v>0</v>
      </c>
      <c r="BD1130" s="2" t="e">
        <f t="shared" si="175"/>
        <v>#VALUE!</v>
      </c>
      <c r="BE1130" s="4" t="e">
        <f t="shared" si="176"/>
        <v>#VALUE!</v>
      </c>
      <c r="BF1130" s="56" t="e">
        <f t="shared" si="177"/>
        <v>#VALUE!</v>
      </c>
      <c r="BG1130" s="56" t="e">
        <f>IF(BE1130="否",0,AF1130*(1-VLOOKUP(X1130,折旧码!B:D,3,FALSE))/BC1130)</f>
        <v>#VALUE!</v>
      </c>
      <c r="BH1130" s="56" t="e">
        <f t="shared" si="178"/>
        <v>#VALUE!</v>
      </c>
      <c r="BI1130" s="4" t="e">
        <f>IF(OR(BE1130="否",BC1130&lt;=BD1130),ROUND(AF1130-ABS(AG1130)-ABS(AI1130)-AF1130*VLOOKUP(X1130,折旧码!B:D,3,FALSE),2)=0,ROUND(AF1130-ABS(AG1130)-ABS(AI1130)-AF1130*VLOOKUP(X1130,折旧码!B:D,3,FALSE),2)&lt;&gt;0)</f>
        <v>#VALUE!</v>
      </c>
      <c r="BJ1130" s="4" t="e">
        <f>ROUND(AF1130-ABS(AG1130)-ABS(AI1130)-AF1130*VLOOKUP(X1130,折旧码!B:D,3,FALSE),2)</f>
        <v>#N/A</v>
      </c>
    </row>
    <row r="1131" spans="40:62" x14ac:dyDescent="0.35">
      <c r="AX1131" s="5" t="b">
        <f t="shared" si="171"/>
        <v>0</v>
      </c>
      <c r="AY1131" s="59" t="e">
        <f>IF(((2015-LEFT(AD1131,4))*12+12-MID(AD1131,5,2)+1)/(Z1131*12+AB1131)&gt;1,AF1131*(1-VLOOKUP(X1131,折旧码!B:D,3,FALSE)),AF1131*(1-VLOOKUP(X1131,折旧码!B:D,3,FALSE))*((2015-LEFT(AD1131,4))*12+12-MID(AD1131,5,2)+1)/(Z1131*12+AB1131))</f>
        <v>#VALUE!</v>
      </c>
      <c r="AZ1131" s="60" t="e">
        <f t="shared" si="172"/>
        <v>#VALUE!</v>
      </c>
      <c r="BA1131" s="5" t="e">
        <f>IF(((2015-LEFT(AD1131,4))*12+12-MID(AD1131,5,2)+1)/(Z1131*12+AB1131)&gt;1,0, AF1131*(1-VLOOKUP(X1131,折旧码!B:D,3,FALSE))*(12/(Z1131*12+AB1131)))</f>
        <v>#VALUE!</v>
      </c>
      <c r="BB1131" s="2" t="e">
        <f t="shared" si="173"/>
        <v>#VALUE!</v>
      </c>
      <c r="BC1131" s="2">
        <f t="shared" si="174"/>
        <v>0</v>
      </c>
      <c r="BD1131" s="2" t="e">
        <f t="shared" si="175"/>
        <v>#VALUE!</v>
      </c>
      <c r="BE1131" s="4" t="e">
        <f t="shared" si="176"/>
        <v>#VALUE!</v>
      </c>
      <c r="BF1131" s="56" t="e">
        <f t="shared" si="177"/>
        <v>#VALUE!</v>
      </c>
      <c r="BG1131" s="56" t="e">
        <f>IF(BE1131="否",0,AF1131*(1-VLOOKUP(X1131,折旧码!B:D,3,FALSE))/BC1131)</f>
        <v>#VALUE!</v>
      </c>
      <c r="BH1131" s="56" t="e">
        <f t="shared" si="178"/>
        <v>#VALUE!</v>
      </c>
      <c r="BI1131" s="4" t="e">
        <f>IF(OR(BE1131="否",BC1131&lt;=BD1131),ROUND(AF1131-ABS(AG1131)-ABS(AI1131)-AF1131*VLOOKUP(X1131,折旧码!B:D,3,FALSE),2)=0,ROUND(AF1131-ABS(AG1131)-ABS(AI1131)-AF1131*VLOOKUP(X1131,折旧码!B:D,3,FALSE),2)&lt;&gt;0)</f>
        <v>#VALUE!</v>
      </c>
      <c r="BJ1131" s="4" t="e">
        <f>ROUND(AF1131-ABS(AG1131)-ABS(AI1131)-AF1131*VLOOKUP(X1131,折旧码!B:D,3,FALSE),2)</f>
        <v>#N/A</v>
      </c>
    </row>
    <row r="1132" spans="40:62" x14ac:dyDescent="0.35">
      <c r="AN1132" s="4" t="b">
        <f>COUNTIF(资产分类!B:B,以前年度!A1132)=1</f>
        <v>0</v>
      </c>
      <c r="AO1132" s="4" t="b">
        <f>COUNTIF(单位编码!C:C,H1132)=1</f>
        <v>0</v>
      </c>
      <c r="AR1132" s="4" t="b">
        <f>COUNTIF(成本中心!B:B,以前年度!M1132)=1</f>
        <v>0</v>
      </c>
      <c r="AS1132" s="4" t="b">
        <f>COUNTIF(成本中心!B:B,以前年度!N1132)=1</f>
        <v>0</v>
      </c>
      <c r="AU1132" s="4" t="b">
        <f>COUNTIF(资产增加、减少方式!B:C,以前年度!R1132)=1</f>
        <v>0</v>
      </c>
      <c r="AX1132" s="5" t="b">
        <f t="shared" si="171"/>
        <v>0</v>
      </c>
      <c r="AY1132" s="59" t="e">
        <f>IF(((2015-LEFT(AD1132,4))*12+12-MID(AD1132,5,2)+1)/(Z1132*12+AB1132)&gt;1,AF1132*(1-VLOOKUP(X1132,折旧码!B:D,3,FALSE)),AF1132*(1-VLOOKUP(X1132,折旧码!B:D,3,FALSE))*((2015-LEFT(AD1132,4))*12+12-MID(AD1132,5,2)+1)/(Z1132*12+AB1132))</f>
        <v>#VALUE!</v>
      </c>
      <c r="AZ1132" s="60" t="e">
        <f t="shared" si="172"/>
        <v>#VALUE!</v>
      </c>
      <c r="BA1132" s="5" t="e">
        <f>IF(((2015-LEFT(AD1132,4))*12+12-MID(AD1132,5,2)+1)/(Z1132*12+AB1132)&gt;1,0, AF1132*(1-VLOOKUP(X1132,折旧码!B:D,3,FALSE))*(12/(Z1132*12+AB1132)))</f>
        <v>#VALUE!</v>
      </c>
      <c r="BB1132" s="2" t="e">
        <f t="shared" si="173"/>
        <v>#VALUE!</v>
      </c>
      <c r="BC1132" s="2">
        <f t="shared" si="174"/>
        <v>0</v>
      </c>
      <c r="BD1132" s="2" t="e">
        <f t="shared" si="175"/>
        <v>#VALUE!</v>
      </c>
      <c r="BE1132" s="4" t="e">
        <f t="shared" si="176"/>
        <v>#VALUE!</v>
      </c>
      <c r="BF1132" s="56" t="e">
        <f t="shared" si="177"/>
        <v>#VALUE!</v>
      </c>
      <c r="BG1132" s="56" t="e">
        <f>IF(BE1132="否",0,AF1132*(1-VLOOKUP(X1132,折旧码!B:D,3,FALSE))/BC1132)</f>
        <v>#VALUE!</v>
      </c>
      <c r="BH1132" s="56" t="e">
        <f t="shared" si="178"/>
        <v>#VALUE!</v>
      </c>
      <c r="BI1132" s="4" t="e">
        <f>IF(OR(BE1132="否",BC1132&lt;=BD1132),ROUND(AF1132-ABS(AG1132)-ABS(AI1132)-AF1132*VLOOKUP(X1132,折旧码!B:D,3,FALSE),2)=0,ROUND(AF1132-ABS(AG1132)-ABS(AI1132)-AF1132*VLOOKUP(X1132,折旧码!B:D,3,FALSE),2)&lt;&gt;0)</f>
        <v>#VALUE!</v>
      </c>
      <c r="BJ1132" s="4" t="e">
        <f>ROUND(AF1132-ABS(AG1132)-ABS(AI1132)-AF1132*VLOOKUP(X1132,折旧码!B:D,3,FALSE),2)</f>
        <v>#N/A</v>
      </c>
    </row>
    <row r="1133" spans="40:62" x14ac:dyDescent="0.35">
      <c r="AN1133" s="4" t="b">
        <f>COUNTIF(资产分类!B:B,以前年度!A1133)=1</f>
        <v>0</v>
      </c>
      <c r="AO1133" s="4" t="b">
        <f>COUNTIF(单位编码!C:C,H1133)=1</f>
        <v>0</v>
      </c>
      <c r="AR1133" s="4" t="b">
        <f>COUNTIF(成本中心!B:B,以前年度!M1133)=1</f>
        <v>0</v>
      </c>
      <c r="AS1133" s="4" t="b">
        <f>COUNTIF(成本中心!B:B,以前年度!N1133)=1</f>
        <v>0</v>
      </c>
      <c r="AU1133" s="4" t="b">
        <f>COUNTIF(资产增加、减少方式!B:C,以前年度!R1133)=1</f>
        <v>0</v>
      </c>
      <c r="AX1133" s="5" t="b">
        <f t="shared" si="171"/>
        <v>0</v>
      </c>
      <c r="AY1133" s="59" t="e">
        <f>IF(((2015-LEFT(AD1133,4))*12+12-MID(AD1133,5,2)+1)/(Z1133*12+AB1133)&gt;1,AF1133*(1-VLOOKUP(X1133,折旧码!B:D,3,FALSE)),AF1133*(1-VLOOKUP(X1133,折旧码!B:D,3,FALSE))*((2015-LEFT(AD1133,4))*12+12-MID(AD1133,5,2)+1)/(Z1133*12+AB1133))</f>
        <v>#VALUE!</v>
      </c>
      <c r="AZ1133" s="60" t="e">
        <f t="shared" si="172"/>
        <v>#VALUE!</v>
      </c>
      <c r="BA1133" s="5" t="e">
        <f>IF(((2015-LEFT(AD1133,4))*12+12-MID(AD1133,5,2)+1)/(Z1133*12+AB1133)&gt;1,0, AF1133*(1-VLOOKUP(X1133,折旧码!B:D,3,FALSE))*(12/(Z1133*12+AB1133)))</f>
        <v>#VALUE!</v>
      </c>
      <c r="BB1133" s="2" t="e">
        <f t="shared" si="173"/>
        <v>#VALUE!</v>
      </c>
      <c r="BC1133" s="2">
        <f t="shared" si="174"/>
        <v>0</v>
      </c>
      <c r="BD1133" s="2" t="e">
        <f t="shared" si="175"/>
        <v>#VALUE!</v>
      </c>
      <c r="BE1133" s="4" t="e">
        <f t="shared" si="176"/>
        <v>#VALUE!</v>
      </c>
      <c r="BF1133" s="56" t="e">
        <f t="shared" si="177"/>
        <v>#VALUE!</v>
      </c>
      <c r="BG1133" s="56" t="e">
        <f>IF(BE1133="否",0,AF1133*(1-VLOOKUP(X1133,折旧码!B:D,3,FALSE))/BC1133)</f>
        <v>#VALUE!</v>
      </c>
      <c r="BH1133" s="56" t="e">
        <f t="shared" si="178"/>
        <v>#VALUE!</v>
      </c>
      <c r="BI1133" s="4" t="e">
        <f>IF(OR(BE1133="否",BC1133&lt;=BD1133),ROUND(AF1133-ABS(AG1133)-ABS(AI1133)-AF1133*VLOOKUP(X1133,折旧码!B:D,3,FALSE),2)=0,ROUND(AF1133-ABS(AG1133)-ABS(AI1133)-AF1133*VLOOKUP(X1133,折旧码!B:D,3,FALSE),2)&lt;&gt;0)</f>
        <v>#VALUE!</v>
      </c>
      <c r="BJ1133" s="4" t="e">
        <f>ROUND(AF1133-ABS(AG1133)-ABS(AI1133)-AF1133*VLOOKUP(X1133,折旧码!B:D,3,FALSE),2)</f>
        <v>#N/A</v>
      </c>
    </row>
    <row r="1134" spans="40:62" x14ac:dyDescent="0.35">
      <c r="AX1134" s="5" t="b">
        <f t="shared" si="171"/>
        <v>0</v>
      </c>
      <c r="AY1134" s="59" t="e">
        <f>IF(((2015-LEFT(AD1134,4))*12+12-MID(AD1134,5,2)+1)/(Z1134*12+AB1134)&gt;1,AF1134*(1-VLOOKUP(X1134,折旧码!B:D,3,FALSE)),AF1134*(1-VLOOKUP(X1134,折旧码!B:D,3,FALSE))*((2015-LEFT(AD1134,4))*12+12-MID(AD1134,5,2)+1)/(Z1134*12+AB1134))</f>
        <v>#VALUE!</v>
      </c>
      <c r="AZ1134" s="60" t="e">
        <f t="shared" si="172"/>
        <v>#VALUE!</v>
      </c>
      <c r="BA1134" s="5" t="e">
        <f>IF(((2015-LEFT(AD1134,4))*12+12-MID(AD1134,5,2)+1)/(Z1134*12+AB1134)&gt;1,0, AF1134*(1-VLOOKUP(X1134,折旧码!B:D,3,FALSE))*(12/(Z1134*12+AB1134)))</f>
        <v>#VALUE!</v>
      </c>
      <c r="BB1134" s="2" t="e">
        <f t="shared" si="173"/>
        <v>#VALUE!</v>
      </c>
      <c r="BC1134" s="2">
        <f t="shared" si="174"/>
        <v>0</v>
      </c>
      <c r="BD1134" s="2" t="e">
        <f t="shared" si="175"/>
        <v>#VALUE!</v>
      </c>
      <c r="BE1134" s="4" t="e">
        <f t="shared" si="176"/>
        <v>#VALUE!</v>
      </c>
      <c r="BF1134" s="56" t="e">
        <f t="shared" si="177"/>
        <v>#VALUE!</v>
      </c>
      <c r="BG1134" s="56" t="e">
        <f>IF(BE1134="否",0,AF1134*(1-VLOOKUP(X1134,折旧码!B:D,3,FALSE))/BC1134)</f>
        <v>#VALUE!</v>
      </c>
      <c r="BH1134" s="56" t="e">
        <f t="shared" si="178"/>
        <v>#VALUE!</v>
      </c>
      <c r="BI1134" s="4" t="e">
        <f>IF(OR(BE1134="否",BC1134&lt;=BD1134),ROUND(AF1134-ABS(AG1134)-ABS(AI1134)-AF1134*VLOOKUP(X1134,折旧码!B:D,3,FALSE),2)=0,ROUND(AF1134-ABS(AG1134)-ABS(AI1134)-AF1134*VLOOKUP(X1134,折旧码!B:D,3,FALSE),2)&lt;&gt;0)</f>
        <v>#VALUE!</v>
      </c>
      <c r="BJ1134" s="4" t="e">
        <f>ROUND(AF1134-ABS(AG1134)-ABS(AI1134)-AF1134*VLOOKUP(X1134,折旧码!B:D,3,FALSE),2)</f>
        <v>#N/A</v>
      </c>
    </row>
    <row r="1135" spans="40:62" x14ac:dyDescent="0.35">
      <c r="AX1135" s="5" t="b">
        <f t="shared" si="171"/>
        <v>0</v>
      </c>
      <c r="AY1135" s="59" t="e">
        <f>IF(((2015-LEFT(AD1135,4))*12+12-MID(AD1135,5,2)+1)/(Z1135*12+AB1135)&gt;1,AF1135*(1-VLOOKUP(X1135,折旧码!B:D,3,FALSE)),AF1135*(1-VLOOKUP(X1135,折旧码!B:D,3,FALSE))*((2015-LEFT(AD1135,4))*12+12-MID(AD1135,5,2)+1)/(Z1135*12+AB1135))</f>
        <v>#VALUE!</v>
      </c>
      <c r="AZ1135" s="60" t="e">
        <f t="shared" si="172"/>
        <v>#VALUE!</v>
      </c>
      <c r="BA1135" s="5" t="e">
        <f>IF(((2015-LEFT(AD1135,4))*12+12-MID(AD1135,5,2)+1)/(Z1135*12+AB1135)&gt;1,0, AF1135*(1-VLOOKUP(X1135,折旧码!B:D,3,FALSE))*(12/(Z1135*12+AB1135)))</f>
        <v>#VALUE!</v>
      </c>
      <c r="BB1135" s="2" t="e">
        <f t="shared" si="173"/>
        <v>#VALUE!</v>
      </c>
      <c r="BC1135" s="2">
        <f t="shared" si="174"/>
        <v>0</v>
      </c>
      <c r="BD1135" s="2" t="e">
        <f t="shared" si="175"/>
        <v>#VALUE!</v>
      </c>
      <c r="BE1135" s="4" t="e">
        <f t="shared" si="176"/>
        <v>#VALUE!</v>
      </c>
      <c r="BF1135" s="56" t="e">
        <f t="shared" si="177"/>
        <v>#VALUE!</v>
      </c>
      <c r="BG1135" s="56" t="e">
        <f>IF(BE1135="否",0,AF1135*(1-VLOOKUP(X1135,折旧码!B:D,3,FALSE))/BC1135)</f>
        <v>#VALUE!</v>
      </c>
      <c r="BH1135" s="56" t="e">
        <f t="shared" si="178"/>
        <v>#VALUE!</v>
      </c>
      <c r="BI1135" s="4" t="e">
        <f>IF(OR(BE1135="否",BC1135&lt;=BD1135),ROUND(AF1135-ABS(AG1135)-ABS(AI1135)-AF1135*VLOOKUP(X1135,折旧码!B:D,3,FALSE),2)=0,ROUND(AF1135-ABS(AG1135)-ABS(AI1135)-AF1135*VLOOKUP(X1135,折旧码!B:D,3,FALSE),2)&lt;&gt;0)</f>
        <v>#VALUE!</v>
      </c>
      <c r="BJ1135" s="4" t="e">
        <f>ROUND(AF1135-ABS(AG1135)-ABS(AI1135)-AF1135*VLOOKUP(X1135,折旧码!B:D,3,FALSE),2)</f>
        <v>#N/A</v>
      </c>
    </row>
    <row r="1136" spans="40:62" x14ac:dyDescent="0.35">
      <c r="AX1136" s="5" t="b">
        <f t="shared" si="171"/>
        <v>0</v>
      </c>
      <c r="AY1136" s="59" t="e">
        <f>IF(((2015-LEFT(AD1136,4))*12+12-MID(AD1136,5,2)+1)/(Z1136*12+AB1136)&gt;1,AF1136*(1-VLOOKUP(X1136,折旧码!B:D,3,FALSE)),AF1136*(1-VLOOKUP(X1136,折旧码!B:D,3,FALSE))*((2015-LEFT(AD1136,4))*12+12-MID(AD1136,5,2)+1)/(Z1136*12+AB1136))</f>
        <v>#VALUE!</v>
      </c>
      <c r="AZ1136" s="60" t="e">
        <f t="shared" si="172"/>
        <v>#VALUE!</v>
      </c>
      <c r="BA1136" s="5" t="e">
        <f>IF(((2015-LEFT(AD1136,4))*12+12-MID(AD1136,5,2)+1)/(Z1136*12+AB1136)&gt;1,0, AF1136*(1-VLOOKUP(X1136,折旧码!B:D,3,FALSE))*(12/(Z1136*12+AB1136)))</f>
        <v>#VALUE!</v>
      </c>
      <c r="BB1136" s="2" t="e">
        <f t="shared" si="173"/>
        <v>#VALUE!</v>
      </c>
      <c r="BC1136" s="2">
        <f t="shared" si="174"/>
        <v>0</v>
      </c>
      <c r="BD1136" s="2" t="e">
        <f t="shared" si="175"/>
        <v>#VALUE!</v>
      </c>
      <c r="BE1136" s="4" t="e">
        <f t="shared" si="176"/>
        <v>#VALUE!</v>
      </c>
      <c r="BF1136" s="56" t="e">
        <f t="shared" si="177"/>
        <v>#VALUE!</v>
      </c>
      <c r="BG1136" s="56" t="e">
        <f>IF(BE1136="否",0,AF1136*(1-VLOOKUP(X1136,折旧码!B:D,3,FALSE))/BC1136)</f>
        <v>#VALUE!</v>
      </c>
      <c r="BH1136" s="56" t="e">
        <f t="shared" si="178"/>
        <v>#VALUE!</v>
      </c>
      <c r="BI1136" s="4" t="e">
        <f>IF(OR(BE1136="否",BC1136&lt;=BD1136),ROUND(AF1136-ABS(AG1136)-ABS(AI1136)-AF1136*VLOOKUP(X1136,折旧码!B:D,3,FALSE),2)=0,ROUND(AF1136-ABS(AG1136)-ABS(AI1136)-AF1136*VLOOKUP(X1136,折旧码!B:D,3,FALSE),2)&lt;&gt;0)</f>
        <v>#VALUE!</v>
      </c>
      <c r="BJ1136" s="4" t="e">
        <f>ROUND(AF1136-ABS(AG1136)-ABS(AI1136)-AF1136*VLOOKUP(X1136,折旧码!B:D,3,FALSE),2)</f>
        <v>#N/A</v>
      </c>
    </row>
    <row r="1137" spans="40:62" x14ac:dyDescent="0.35">
      <c r="AX1137" s="5" t="b">
        <f t="shared" si="171"/>
        <v>0</v>
      </c>
      <c r="AY1137" s="59" t="e">
        <f>IF(((2015-LEFT(AD1137,4))*12+12-MID(AD1137,5,2)+1)/(Z1137*12+AB1137)&gt;1,AF1137*(1-VLOOKUP(X1137,折旧码!B:D,3,FALSE)),AF1137*(1-VLOOKUP(X1137,折旧码!B:D,3,FALSE))*((2015-LEFT(AD1137,4))*12+12-MID(AD1137,5,2)+1)/(Z1137*12+AB1137))</f>
        <v>#VALUE!</v>
      </c>
      <c r="AZ1137" s="60" t="e">
        <f t="shared" si="172"/>
        <v>#VALUE!</v>
      </c>
      <c r="BA1137" s="5" t="e">
        <f>IF(((2015-LEFT(AD1137,4))*12+12-MID(AD1137,5,2)+1)/(Z1137*12+AB1137)&gt;1,0, AF1137*(1-VLOOKUP(X1137,折旧码!B:D,3,FALSE))*(12/(Z1137*12+AB1137)))</f>
        <v>#VALUE!</v>
      </c>
      <c r="BB1137" s="2" t="e">
        <f t="shared" si="173"/>
        <v>#VALUE!</v>
      </c>
      <c r="BC1137" s="2">
        <f t="shared" si="174"/>
        <v>0</v>
      </c>
      <c r="BD1137" s="2" t="e">
        <f t="shared" si="175"/>
        <v>#VALUE!</v>
      </c>
      <c r="BE1137" s="4" t="e">
        <f t="shared" si="176"/>
        <v>#VALUE!</v>
      </c>
      <c r="BF1137" s="56" t="e">
        <f t="shared" si="177"/>
        <v>#VALUE!</v>
      </c>
      <c r="BG1137" s="56" t="e">
        <f>IF(BE1137="否",0,AF1137*(1-VLOOKUP(X1137,折旧码!B:D,3,FALSE))/BC1137)</f>
        <v>#VALUE!</v>
      </c>
      <c r="BH1137" s="56" t="e">
        <f t="shared" si="178"/>
        <v>#VALUE!</v>
      </c>
      <c r="BI1137" s="4" t="e">
        <f>IF(OR(BE1137="否",BC1137&lt;=BD1137),ROUND(AF1137-ABS(AG1137)-ABS(AI1137)-AF1137*VLOOKUP(X1137,折旧码!B:D,3,FALSE),2)=0,ROUND(AF1137-ABS(AG1137)-ABS(AI1137)-AF1137*VLOOKUP(X1137,折旧码!B:D,3,FALSE),2)&lt;&gt;0)</f>
        <v>#VALUE!</v>
      </c>
      <c r="BJ1137" s="4" t="e">
        <f>ROUND(AF1137-ABS(AG1137)-ABS(AI1137)-AF1137*VLOOKUP(X1137,折旧码!B:D,3,FALSE),2)</f>
        <v>#N/A</v>
      </c>
    </row>
    <row r="1138" spans="40:62" x14ac:dyDescent="0.35">
      <c r="AX1138" s="5" t="b">
        <f t="shared" si="171"/>
        <v>0</v>
      </c>
      <c r="AY1138" s="59" t="e">
        <f>IF(((2015-LEFT(AD1138,4))*12+12-MID(AD1138,5,2)+1)/(Z1138*12+AB1138)&gt;1,AF1138*(1-VLOOKUP(X1138,折旧码!B:D,3,FALSE)),AF1138*(1-VLOOKUP(X1138,折旧码!B:D,3,FALSE))*((2015-LEFT(AD1138,4))*12+12-MID(AD1138,5,2)+1)/(Z1138*12+AB1138))</f>
        <v>#VALUE!</v>
      </c>
      <c r="AZ1138" s="60" t="e">
        <f t="shared" si="172"/>
        <v>#VALUE!</v>
      </c>
      <c r="BA1138" s="5" t="e">
        <f>IF(((2015-LEFT(AD1138,4))*12+12-MID(AD1138,5,2)+1)/(Z1138*12+AB1138)&gt;1,0, AF1138*(1-VLOOKUP(X1138,折旧码!B:D,3,FALSE))*(12/(Z1138*12+AB1138)))</f>
        <v>#VALUE!</v>
      </c>
      <c r="BB1138" s="2" t="e">
        <f t="shared" si="173"/>
        <v>#VALUE!</v>
      </c>
      <c r="BC1138" s="2">
        <f t="shared" si="174"/>
        <v>0</v>
      </c>
      <c r="BD1138" s="2" t="e">
        <f t="shared" si="175"/>
        <v>#VALUE!</v>
      </c>
      <c r="BE1138" s="4" t="e">
        <f t="shared" si="176"/>
        <v>#VALUE!</v>
      </c>
      <c r="BF1138" s="56" t="e">
        <f t="shared" si="177"/>
        <v>#VALUE!</v>
      </c>
      <c r="BG1138" s="56" t="e">
        <f>IF(BE1138="否",0,AF1138*(1-VLOOKUP(X1138,折旧码!B:D,3,FALSE))/BC1138)</f>
        <v>#VALUE!</v>
      </c>
      <c r="BH1138" s="56" t="e">
        <f t="shared" si="178"/>
        <v>#VALUE!</v>
      </c>
      <c r="BI1138" s="4" t="e">
        <f>IF(OR(BE1138="否",BC1138&lt;=BD1138),ROUND(AF1138-ABS(AG1138)-ABS(AI1138)-AF1138*VLOOKUP(X1138,折旧码!B:D,3,FALSE),2)=0,ROUND(AF1138-ABS(AG1138)-ABS(AI1138)-AF1138*VLOOKUP(X1138,折旧码!B:D,3,FALSE),2)&lt;&gt;0)</f>
        <v>#VALUE!</v>
      </c>
      <c r="BJ1138" s="4" t="e">
        <f>ROUND(AF1138-ABS(AG1138)-ABS(AI1138)-AF1138*VLOOKUP(X1138,折旧码!B:D,3,FALSE),2)</f>
        <v>#N/A</v>
      </c>
    </row>
    <row r="1139" spans="40:62" x14ac:dyDescent="0.35">
      <c r="AN1139" s="4" t="b">
        <f>COUNTIF(资产分类!B:B,以前年度!A1139)=1</f>
        <v>0</v>
      </c>
      <c r="AO1139" s="4" t="b">
        <f>COUNTIF(单位编码!C:C,H1139)=1</f>
        <v>0</v>
      </c>
      <c r="AR1139" s="4" t="b">
        <f>COUNTIF(成本中心!B:B,以前年度!M1139)=1</f>
        <v>0</v>
      </c>
      <c r="AS1139" s="4" t="b">
        <f>COUNTIF(成本中心!B:B,以前年度!N1139)=1</f>
        <v>0</v>
      </c>
      <c r="AU1139" s="4" t="b">
        <f>COUNTIF(资产增加、减少方式!B:C,以前年度!R1139)=1</f>
        <v>0</v>
      </c>
      <c r="AX1139" s="5" t="b">
        <f t="shared" si="171"/>
        <v>0</v>
      </c>
      <c r="AY1139" s="59" t="e">
        <f>IF(((2015-LEFT(AD1139,4))*12+12-MID(AD1139,5,2)+1)/(Z1139*12+AB1139)&gt;1,AF1139*(1-VLOOKUP(X1139,折旧码!B:D,3,FALSE)),AF1139*(1-VLOOKUP(X1139,折旧码!B:D,3,FALSE))*((2015-LEFT(AD1139,4))*12+12-MID(AD1139,5,2)+1)/(Z1139*12+AB1139))</f>
        <v>#VALUE!</v>
      </c>
      <c r="AZ1139" s="60" t="e">
        <f t="shared" si="172"/>
        <v>#VALUE!</v>
      </c>
      <c r="BA1139" s="5" t="e">
        <f>IF(((2015-LEFT(AD1139,4))*12+12-MID(AD1139,5,2)+1)/(Z1139*12+AB1139)&gt;1,0, AF1139*(1-VLOOKUP(X1139,折旧码!B:D,3,FALSE))*(12/(Z1139*12+AB1139)))</f>
        <v>#VALUE!</v>
      </c>
      <c r="BB1139" s="2" t="e">
        <f t="shared" si="173"/>
        <v>#VALUE!</v>
      </c>
      <c r="BC1139" s="2">
        <f t="shared" si="174"/>
        <v>0</v>
      </c>
      <c r="BD1139" s="2" t="e">
        <f t="shared" si="175"/>
        <v>#VALUE!</v>
      </c>
      <c r="BE1139" s="4" t="e">
        <f t="shared" si="176"/>
        <v>#VALUE!</v>
      </c>
      <c r="BF1139" s="56" t="e">
        <f t="shared" si="177"/>
        <v>#VALUE!</v>
      </c>
      <c r="BG1139" s="56" t="e">
        <f>IF(BE1139="否",0,AF1139*(1-VLOOKUP(X1139,折旧码!B:D,3,FALSE))/BC1139)</f>
        <v>#VALUE!</v>
      </c>
      <c r="BH1139" s="56" t="e">
        <f t="shared" si="178"/>
        <v>#VALUE!</v>
      </c>
      <c r="BI1139" s="4" t="e">
        <f>IF(OR(BE1139="否",BC1139&lt;=BD1139),ROUND(AF1139-ABS(AG1139)-ABS(AI1139)-AF1139*VLOOKUP(X1139,折旧码!B:D,3,FALSE),2)=0,ROUND(AF1139-ABS(AG1139)-ABS(AI1139)-AF1139*VLOOKUP(X1139,折旧码!B:D,3,FALSE),2)&lt;&gt;0)</f>
        <v>#VALUE!</v>
      </c>
      <c r="BJ1139" s="4" t="e">
        <f>ROUND(AF1139-ABS(AG1139)-ABS(AI1139)-AF1139*VLOOKUP(X1139,折旧码!B:D,3,FALSE),2)</f>
        <v>#N/A</v>
      </c>
    </row>
    <row r="1140" spans="40:62" x14ac:dyDescent="0.35">
      <c r="AX1140" s="5" t="b">
        <f t="shared" si="171"/>
        <v>0</v>
      </c>
      <c r="AY1140" s="59" t="e">
        <f>IF(((2015-LEFT(AD1140,4))*12+12-MID(AD1140,5,2)+1)/(Z1140*12+AB1140)&gt;1,AF1140*(1-VLOOKUP(X1140,折旧码!B:D,3,FALSE)),AF1140*(1-VLOOKUP(X1140,折旧码!B:D,3,FALSE))*((2015-LEFT(AD1140,4))*12+12-MID(AD1140,5,2)+1)/(Z1140*12+AB1140))</f>
        <v>#VALUE!</v>
      </c>
      <c r="AZ1140" s="60" t="e">
        <f t="shared" si="172"/>
        <v>#VALUE!</v>
      </c>
      <c r="BA1140" s="5" t="e">
        <f>IF(((2015-LEFT(AD1140,4))*12+12-MID(AD1140,5,2)+1)/(Z1140*12+AB1140)&gt;1,0, AF1140*(1-VLOOKUP(X1140,折旧码!B:D,3,FALSE))*(12/(Z1140*12+AB1140)))</f>
        <v>#VALUE!</v>
      </c>
      <c r="BB1140" s="2" t="e">
        <f t="shared" si="173"/>
        <v>#VALUE!</v>
      </c>
      <c r="BC1140" s="2">
        <f t="shared" si="174"/>
        <v>0</v>
      </c>
      <c r="BD1140" s="2" t="e">
        <f t="shared" si="175"/>
        <v>#VALUE!</v>
      </c>
      <c r="BE1140" s="4" t="e">
        <f t="shared" si="176"/>
        <v>#VALUE!</v>
      </c>
      <c r="BF1140" s="56" t="e">
        <f t="shared" si="177"/>
        <v>#VALUE!</v>
      </c>
      <c r="BG1140" s="56" t="e">
        <f>IF(BE1140="否",0,AF1140*(1-VLOOKUP(X1140,折旧码!B:D,3,FALSE))/BC1140)</f>
        <v>#VALUE!</v>
      </c>
      <c r="BH1140" s="56" t="e">
        <f t="shared" si="178"/>
        <v>#VALUE!</v>
      </c>
      <c r="BI1140" s="4" t="e">
        <f>IF(OR(BE1140="否",BC1140&lt;=BD1140),ROUND(AF1140-ABS(AG1140)-ABS(AI1140)-AF1140*VLOOKUP(X1140,折旧码!B:D,3,FALSE),2)=0,ROUND(AF1140-ABS(AG1140)-ABS(AI1140)-AF1140*VLOOKUP(X1140,折旧码!B:D,3,FALSE),2)&lt;&gt;0)</f>
        <v>#VALUE!</v>
      </c>
      <c r="BJ1140" s="4" t="e">
        <f>ROUND(AF1140-ABS(AG1140)-ABS(AI1140)-AF1140*VLOOKUP(X1140,折旧码!B:D,3,FALSE),2)</f>
        <v>#N/A</v>
      </c>
    </row>
    <row r="1141" spans="40:62" x14ac:dyDescent="0.35">
      <c r="AX1141" s="5" t="b">
        <f t="shared" si="171"/>
        <v>0</v>
      </c>
      <c r="AY1141" s="59" t="e">
        <f>IF(((2015-LEFT(AD1141,4))*12+12-MID(AD1141,5,2)+1)/(Z1141*12+AB1141)&gt;1,AF1141*(1-VLOOKUP(X1141,折旧码!B:D,3,FALSE)),AF1141*(1-VLOOKUP(X1141,折旧码!B:D,3,FALSE))*((2015-LEFT(AD1141,4))*12+12-MID(AD1141,5,2)+1)/(Z1141*12+AB1141))</f>
        <v>#VALUE!</v>
      </c>
      <c r="AZ1141" s="60" t="e">
        <f t="shared" si="172"/>
        <v>#VALUE!</v>
      </c>
      <c r="BA1141" s="5" t="e">
        <f>IF(((2015-LEFT(AD1141,4))*12+12-MID(AD1141,5,2)+1)/(Z1141*12+AB1141)&gt;1,0, AF1141*(1-VLOOKUP(X1141,折旧码!B:D,3,FALSE))*(12/(Z1141*12+AB1141)))</f>
        <v>#VALUE!</v>
      </c>
      <c r="BB1141" s="2" t="e">
        <f t="shared" si="173"/>
        <v>#VALUE!</v>
      </c>
      <c r="BC1141" s="2">
        <f t="shared" si="174"/>
        <v>0</v>
      </c>
      <c r="BD1141" s="2" t="e">
        <f t="shared" si="175"/>
        <v>#VALUE!</v>
      </c>
      <c r="BE1141" s="4" t="e">
        <f t="shared" si="176"/>
        <v>#VALUE!</v>
      </c>
      <c r="BF1141" s="56" t="e">
        <f t="shared" si="177"/>
        <v>#VALUE!</v>
      </c>
      <c r="BG1141" s="56" t="e">
        <f>IF(BE1141="否",0,AF1141*(1-VLOOKUP(X1141,折旧码!B:D,3,FALSE))/BC1141)</f>
        <v>#VALUE!</v>
      </c>
      <c r="BH1141" s="56" t="e">
        <f t="shared" si="178"/>
        <v>#VALUE!</v>
      </c>
      <c r="BI1141" s="4" t="e">
        <f>IF(OR(BE1141="否",BC1141&lt;=BD1141),ROUND(AF1141-ABS(AG1141)-ABS(AI1141)-AF1141*VLOOKUP(X1141,折旧码!B:D,3,FALSE),2)=0,ROUND(AF1141-ABS(AG1141)-ABS(AI1141)-AF1141*VLOOKUP(X1141,折旧码!B:D,3,FALSE),2)&lt;&gt;0)</f>
        <v>#VALUE!</v>
      </c>
      <c r="BJ1141" s="4" t="e">
        <f>ROUND(AF1141-ABS(AG1141)-ABS(AI1141)-AF1141*VLOOKUP(X1141,折旧码!B:D,3,FALSE),2)</f>
        <v>#N/A</v>
      </c>
    </row>
    <row r="1142" spans="40:62" x14ac:dyDescent="0.35">
      <c r="AX1142" s="5" t="b">
        <f t="shared" si="171"/>
        <v>0</v>
      </c>
      <c r="AY1142" s="59" t="e">
        <f>IF(((2015-LEFT(AD1142,4))*12+12-MID(AD1142,5,2)+1)/(Z1142*12+AB1142)&gt;1,AF1142*(1-VLOOKUP(X1142,折旧码!B:D,3,FALSE)),AF1142*(1-VLOOKUP(X1142,折旧码!B:D,3,FALSE))*((2015-LEFT(AD1142,4))*12+12-MID(AD1142,5,2)+1)/(Z1142*12+AB1142))</f>
        <v>#VALUE!</v>
      </c>
      <c r="AZ1142" s="60" t="e">
        <f t="shared" si="172"/>
        <v>#VALUE!</v>
      </c>
      <c r="BA1142" s="5" t="e">
        <f>IF(((2015-LEFT(AD1142,4))*12+12-MID(AD1142,5,2)+1)/(Z1142*12+AB1142)&gt;1,0, AF1142*(1-VLOOKUP(X1142,折旧码!B:D,3,FALSE))*(12/(Z1142*12+AB1142)))</f>
        <v>#VALUE!</v>
      </c>
      <c r="BB1142" s="2" t="e">
        <f t="shared" si="173"/>
        <v>#VALUE!</v>
      </c>
      <c r="BC1142" s="2">
        <f t="shared" si="174"/>
        <v>0</v>
      </c>
      <c r="BD1142" s="2" t="e">
        <f t="shared" si="175"/>
        <v>#VALUE!</v>
      </c>
      <c r="BE1142" s="4" t="e">
        <f t="shared" si="176"/>
        <v>#VALUE!</v>
      </c>
      <c r="BF1142" s="56" t="e">
        <f t="shared" si="177"/>
        <v>#VALUE!</v>
      </c>
      <c r="BG1142" s="56" t="e">
        <f>IF(BE1142="否",0,AF1142*(1-VLOOKUP(X1142,折旧码!B:D,3,FALSE))/BC1142)</f>
        <v>#VALUE!</v>
      </c>
      <c r="BH1142" s="56" t="e">
        <f t="shared" si="178"/>
        <v>#VALUE!</v>
      </c>
      <c r="BI1142" s="4" t="e">
        <f>IF(OR(BE1142="否",BC1142&lt;=BD1142),ROUND(AF1142-ABS(AG1142)-ABS(AI1142)-AF1142*VLOOKUP(X1142,折旧码!B:D,3,FALSE),2)=0,ROUND(AF1142-ABS(AG1142)-ABS(AI1142)-AF1142*VLOOKUP(X1142,折旧码!B:D,3,FALSE),2)&lt;&gt;0)</f>
        <v>#VALUE!</v>
      </c>
      <c r="BJ1142" s="4" t="e">
        <f>ROUND(AF1142-ABS(AG1142)-ABS(AI1142)-AF1142*VLOOKUP(X1142,折旧码!B:D,3,FALSE),2)</f>
        <v>#N/A</v>
      </c>
    </row>
    <row r="1143" spans="40:62" x14ac:dyDescent="0.35">
      <c r="AX1143" s="5" t="b">
        <f t="shared" si="171"/>
        <v>0</v>
      </c>
      <c r="AY1143" s="59" t="e">
        <f>IF(((2015-LEFT(AD1143,4))*12+12-MID(AD1143,5,2)+1)/(Z1143*12+AB1143)&gt;1,AF1143*(1-VLOOKUP(X1143,折旧码!B:D,3,FALSE)),AF1143*(1-VLOOKUP(X1143,折旧码!B:D,3,FALSE))*((2015-LEFT(AD1143,4))*12+12-MID(AD1143,5,2)+1)/(Z1143*12+AB1143))</f>
        <v>#VALUE!</v>
      </c>
      <c r="AZ1143" s="60" t="e">
        <f t="shared" si="172"/>
        <v>#VALUE!</v>
      </c>
      <c r="BA1143" s="5" t="e">
        <f>IF(((2015-LEFT(AD1143,4))*12+12-MID(AD1143,5,2)+1)/(Z1143*12+AB1143)&gt;1,0, AF1143*(1-VLOOKUP(X1143,折旧码!B:D,3,FALSE))*(12/(Z1143*12+AB1143)))</f>
        <v>#VALUE!</v>
      </c>
      <c r="BB1143" s="2" t="e">
        <f t="shared" si="173"/>
        <v>#VALUE!</v>
      </c>
      <c r="BC1143" s="2">
        <f t="shared" si="174"/>
        <v>0</v>
      </c>
      <c r="BD1143" s="2" t="e">
        <f t="shared" si="175"/>
        <v>#VALUE!</v>
      </c>
      <c r="BE1143" s="4" t="e">
        <f t="shared" si="176"/>
        <v>#VALUE!</v>
      </c>
      <c r="BF1143" s="56" t="e">
        <f t="shared" si="177"/>
        <v>#VALUE!</v>
      </c>
      <c r="BG1143" s="56" t="e">
        <f>IF(BE1143="否",0,AF1143*(1-VLOOKUP(X1143,折旧码!B:D,3,FALSE))/BC1143)</f>
        <v>#VALUE!</v>
      </c>
      <c r="BH1143" s="56" t="e">
        <f t="shared" si="178"/>
        <v>#VALUE!</v>
      </c>
      <c r="BI1143" s="4" t="e">
        <f>IF(OR(BE1143="否",BC1143&lt;=BD1143),ROUND(AF1143-ABS(AG1143)-ABS(AI1143)-AF1143*VLOOKUP(X1143,折旧码!B:D,3,FALSE),2)=0,ROUND(AF1143-ABS(AG1143)-ABS(AI1143)-AF1143*VLOOKUP(X1143,折旧码!B:D,3,FALSE),2)&lt;&gt;0)</f>
        <v>#VALUE!</v>
      </c>
      <c r="BJ1143" s="4" t="e">
        <f>ROUND(AF1143-ABS(AG1143)-ABS(AI1143)-AF1143*VLOOKUP(X1143,折旧码!B:D,3,FALSE),2)</f>
        <v>#N/A</v>
      </c>
    </row>
    <row r="1144" spans="40:62" x14ac:dyDescent="0.35">
      <c r="AX1144" s="5" t="b">
        <f t="shared" si="171"/>
        <v>0</v>
      </c>
      <c r="AY1144" s="59" t="e">
        <f>IF(((2015-LEFT(AD1144,4))*12+12-MID(AD1144,5,2)+1)/(Z1144*12+AB1144)&gt;1,AF1144*(1-VLOOKUP(X1144,折旧码!B:D,3,FALSE)),AF1144*(1-VLOOKUP(X1144,折旧码!B:D,3,FALSE))*((2015-LEFT(AD1144,4))*12+12-MID(AD1144,5,2)+1)/(Z1144*12+AB1144))</f>
        <v>#VALUE!</v>
      </c>
      <c r="AZ1144" s="60" t="e">
        <f t="shared" si="172"/>
        <v>#VALUE!</v>
      </c>
      <c r="BA1144" s="5" t="e">
        <f>IF(((2015-LEFT(AD1144,4))*12+12-MID(AD1144,5,2)+1)/(Z1144*12+AB1144)&gt;1,0, AF1144*(1-VLOOKUP(X1144,折旧码!B:D,3,FALSE))*(12/(Z1144*12+AB1144)))</f>
        <v>#VALUE!</v>
      </c>
      <c r="BB1144" s="2" t="e">
        <f t="shared" si="173"/>
        <v>#VALUE!</v>
      </c>
      <c r="BC1144" s="2">
        <f t="shared" si="174"/>
        <v>0</v>
      </c>
      <c r="BD1144" s="2" t="e">
        <f t="shared" si="175"/>
        <v>#VALUE!</v>
      </c>
      <c r="BE1144" s="4" t="e">
        <f t="shared" si="176"/>
        <v>#VALUE!</v>
      </c>
      <c r="BF1144" s="56" t="e">
        <f t="shared" si="177"/>
        <v>#VALUE!</v>
      </c>
      <c r="BG1144" s="56" t="e">
        <f>IF(BE1144="否",0,AF1144*(1-VLOOKUP(X1144,折旧码!B:D,3,FALSE))/BC1144)</f>
        <v>#VALUE!</v>
      </c>
      <c r="BH1144" s="56" t="e">
        <f t="shared" si="178"/>
        <v>#VALUE!</v>
      </c>
      <c r="BI1144" s="4" t="e">
        <f>IF(OR(BE1144="否",BC1144&lt;=BD1144),ROUND(AF1144-ABS(AG1144)-ABS(AI1144)-AF1144*VLOOKUP(X1144,折旧码!B:D,3,FALSE),2)=0,ROUND(AF1144-ABS(AG1144)-ABS(AI1144)-AF1144*VLOOKUP(X1144,折旧码!B:D,3,FALSE),2)&lt;&gt;0)</f>
        <v>#VALUE!</v>
      </c>
      <c r="BJ1144" s="4" t="e">
        <f>ROUND(AF1144-ABS(AG1144)-ABS(AI1144)-AF1144*VLOOKUP(X1144,折旧码!B:D,3,FALSE),2)</f>
        <v>#N/A</v>
      </c>
    </row>
    <row r="1145" spans="40:62" x14ac:dyDescent="0.35">
      <c r="AX1145" s="5" t="b">
        <f t="shared" si="171"/>
        <v>0</v>
      </c>
      <c r="AY1145" s="59" t="e">
        <f>IF(((2015-LEFT(AD1145,4))*12+12-MID(AD1145,5,2)+1)/(Z1145*12+AB1145)&gt;1,AF1145*(1-VLOOKUP(X1145,折旧码!B:D,3,FALSE)),AF1145*(1-VLOOKUP(X1145,折旧码!B:D,3,FALSE))*((2015-LEFT(AD1145,4))*12+12-MID(AD1145,5,2)+1)/(Z1145*12+AB1145))</f>
        <v>#VALUE!</v>
      </c>
      <c r="AZ1145" s="60" t="e">
        <f t="shared" si="172"/>
        <v>#VALUE!</v>
      </c>
      <c r="BA1145" s="5" t="e">
        <f>IF(((2015-LEFT(AD1145,4))*12+12-MID(AD1145,5,2)+1)/(Z1145*12+AB1145)&gt;1,0, AF1145*(1-VLOOKUP(X1145,折旧码!B:D,3,FALSE))*(12/(Z1145*12+AB1145)))</f>
        <v>#VALUE!</v>
      </c>
      <c r="BB1145" s="2" t="e">
        <f t="shared" si="173"/>
        <v>#VALUE!</v>
      </c>
      <c r="BC1145" s="2">
        <f t="shared" si="174"/>
        <v>0</v>
      </c>
      <c r="BD1145" s="2" t="e">
        <f t="shared" si="175"/>
        <v>#VALUE!</v>
      </c>
      <c r="BE1145" s="4" t="e">
        <f t="shared" si="176"/>
        <v>#VALUE!</v>
      </c>
      <c r="BF1145" s="56" t="e">
        <f t="shared" si="177"/>
        <v>#VALUE!</v>
      </c>
      <c r="BG1145" s="56" t="e">
        <f>IF(BE1145="否",0,AF1145*(1-VLOOKUP(X1145,折旧码!B:D,3,FALSE))/BC1145)</f>
        <v>#VALUE!</v>
      </c>
      <c r="BH1145" s="56" t="e">
        <f t="shared" si="178"/>
        <v>#VALUE!</v>
      </c>
      <c r="BI1145" s="4" t="e">
        <f>IF(OR(BE1145="否",BC1145&lt;=BD1145),ROUND(AF1145-ABS(AG1145)-ABS(AI1145)-AF1145*VLOOKUP(X1145,折旧码!B:D,3,FALSE),2)=0,ROUND(AF1145-ABS(AG1145)-ABS(AI1145)-AF1145*VLOOKUP(X1145,折旧码!B:D,3,FALSE),2)&lt;&gt;0)</f>
        <v>#VALUE!</v>
      </c>
      <c r="BJ1145" s="4" t="e">
        <f>ROUND(AF1145-ABS(AG1145)-ABS(AI1145)-AF1145*VLOOKUP(X1145,折旧码!B:D,3,FALSE),2)</f>
        <v>#N/A</v>
      </c>
    </row>
    <row r="1146" spans="40:62" x14ac:dyDescent="0.35">
      <c r="AX1146" s="5" t="b">
        <f t="shared" si="171"/>
        <v>0</v>
      </c>
      <c r="AY1146" s="59" t="e">
        <f>IF(((2015-LEFT(AD1146,4))*12+12-MID(AD1146,5,2)+1)/(Z1146*12+AB1146)&gt;1,AF1146*(1-VLOOKUP(X1146,折旧码!B:D,3,FALSE)),AF1146*(1-VLOOKUP(X1146,折旧码!B:D,3,FALSE))*((2015-LEFT(AD1146,4))*12+12-MID(AD1146,5,2)+1)/(Z1146*12+AB1146))</f>
        <v>#VALUE!</v>
      </c>
      <c r="AZ1146" s="60" t="e">
        <f t="shared" si="172"/>
        <v>#VALUE!</v>
      </c>
      <c r="BA1146" s="5" t="e">
        <f>IF(((2015-LEFT(AD1146,4))*12+12-MID(AD1146,5,2)+1)/(Z1146*12+AB1146)&gt;1,0, AF1146*(1-VLOOKUP(X1146,折旧码!B:D,3,FALSE))*(12/(Z1146*12+AB1146)))</f>
        <v>#VALUE!</v>
      </c>
      <c r="BB1146" s="2" t="e">
        <f t="shared" si="173"/>
        <v>#VALUE!</v>
      </c>
      <c r="BC1146" s="2">
        <f t="shared" si="174"/>
        <v>0</v>
      </c>
      <c r="BD1146" s="2" t="e">
        <f t="shared" si="175"/>
        <v>#VALUE!</v>
      </c>
      <c r="BE1146" s="4" t="e">
        <f t="shared" si="176"/>
        <v>#VALUE!</v>
      </c>
      <c r="BF1146" s="56" t="e">
        <f t="shared" si="177"/>
        <v>#VALUE!</v>
      </c>
      <c r="BG1146" s="56" t="e">
        <f>IF(BE1146="否",0,AF1146*(1-VLOOKUP(X1146,折旧码!B:D,3,FALSE))/BC1146)</f>
        <v>#VALUE!</v>
      </c>
      <c r="BH1146" s="56" t="e">
        <f t="shared" si="178"/>
        <v>#VALUE!</v>
      </c>
      <c r="BI1146" s="4" t="e">
        <f>IF(OR(BE1146="否",BC1146&lt;=BD1146),ROUND(AF1146-ABS(AG1146)-ABS(AI1146)-AF1146*VLOOKUP(X1146,折旧码!B:D,3,FALSE),2)=0,ROUND(AF1146-ABS(AG1146)-ABS(AI1146)-AF1146*VLOOKUP(X1146,折旧码!B:D,3,FALSE),2)&lt;&gt;0)</f>
        <v>#VALUE!</v>
      </c>
      <c r="BJ1146" s="4" t="e">
        <f>ROUND(AF1146-ABS(AG1146)-ABS(AI1146)-AF1146*VLOOKUP(X1146,折旧码!B:D,3,FALSE),2)</f>
        <v>#N/A</v>
      </c>
    </row>
    <row r="1147" spans="40:62" x14ac:dyDescent="0.35">
      <c r="AX1147" s="5" t="b">
        <f t="shared" si="171"/>
        <v>0</v>
      </c>
      <c r="AY1147" s="59" t="e">
        <f>IF(((2015-LEFT(AD1147,4))*12+12-MID(AD1147,5,2)+1)/(Z1147*12+AB1147)&gt;1,AF1147*(1-VLOOKUP(X1147,折旧码!B:D,3,FALSE)),AF1147*(1-VLOOKUP(X1147,折旧码!B:D,3,FALSE))*((2015-LEFT(AD1147,4))*12+12-MID(AD1147,5,2)+1)/(Z1147*12+AB1147))</f>
        <v>#VALUE!</v>
      </c>
      <c r="AZ1147" s="60" t="e">
        <f t="shared" si="172"/>
        <v>#VALUE!</v>
      </c>
      <c r="BA1147" s="5" t="e">
        <f>IF(((2015-LEFT(AD1147,4))*12+12-MID(AD1147,5,2)+1)/(Z1147*12+AB1147)&gt;1,0, AF1147*(1-VLOOKUP(X1147,折旧码!B:D,3,FALSE))*(12/(Z1147*12+AB1147)))</f>
        <v>#VALUE!</v>
      </c>
      <c r="BB1147" s="2" t="e">
        <f t="shared" si="173"/>
        <v>#VALUE!</v>
      </c>
      <c r="BC1147" s="2">
        <f t="shared" si="174"/>
        <v>0</v>
      </c>
      <c r="BD1147" s="2" t="e">
        <f t="shared" si="175"/>
        <v>#VALUE!</v>
      </c>
      <c r="BE1147" s="4" t="e">
        <f t="shared" si="176"/>
        <v>#VALUE!</v>
      </c>
      <c r="BF1147" s="56" t="e">
        <f t="shared" si="177"/>
        <v>#VALUE!</v>
      </c>
      <c r="BG1147" s="56" t="e">
        <f>IF(BE1147="否",0,AF1147*(1-VLOOKUP(X1147,折旧码!B:D,3,FALSE))/BC1147)</f>
        <v>#VALUE!</v>
      </c>
      <c r="BH1147" s="56" t="e">
        <f t="shared" si="178"/>
        <v>#VALUE!</v>
      </c>
      <c r="BI1147" s="4" t="e">
        <f>IF(OR(BE1147="否",BC1147&lt;=BD1147),ROUND(AF1147-ABS(AG1147)-ABS(AI1147)-AF1147*VLOOKUP(X1147,折旧码!B:D,3,FALSE),2)=0,ROUND(AF1147-ABS(AG1147)-ABS(AI1147)-AF1147*VLOOKUP(X1147,折旧码!B:D,3,FALSE),2)&lt;&gt;0)</f>
        <v>#VALUE!</v>
      </c>
      <c r="BJ1147" s="4" t="e">
        <f>ROUND(AF1147-ABS(AG1147)-ABS(AI1147)-AF1147*VLOOKUP(X1147,折旧码!B:D,3,FALSE),2)</f>
        <v>#N/A</v>
      </c>
    </row>
    <row r="1148" spans="40:62" x14ac:dyDescent="0.35">
      <c r="AX1148" s="5" t="b">
        <f t="shared" si="171"/>
        <v>0</v>
      </c>
      <c r="AY1148" s="59" t="e">
        <f>IF(((2015-LEFT(AD1148,4))*12+12-MID(AD1148,5,2)+1)/(Z1148*12+AB1148)&gt;1,AF1148*(1-VLOOKUP(X1148,折旧码!B:D,3,FALSE)),AF1148*(1-VLOOKUP(X1148,折旧码!B:D,3,FALSE))*((2015-LEFT(AD1148,4))*12+12-MID(AD1148,5,2)+1)/(Z1148*12+AB1148))</f>
        <v>#VALUE!</v>
      </c>
      <c r="AZ1148" s="60" t="e">
        <f t="shared" si="172"/>
        <v>#VALUE!</v>
      </c>
      <c r="BA1148" s="5" t="e">
        <f>IF(((2015-LEFT(AD1148,4))*12+12-MID(AD1148,5,2)+1)/(Z1148*12+AB1148)&gt;1,0, AF1148*(1-VLOOKUP(X1148,折旧码!B:D,3,FALSE))*(12/(Z1148*12+AB1148)))</f>
        <v>#VALUE!</v>
      </c>
      <c r="BB1148" s="2" t="e">
        <f t="shared" si="173"/>
        <v>#VALUE!</v>
      </c>
      <c r="BC1148" s="2">
        <f t="shared" si="174"/>
        <v>0</v>
      </c>
      <c r="BD1148" s="2" t="e">
        <f t="shared" si="175"/>
        <v>#VALUE!</v>
      </c>
      <c r="BE1148" s="4" t="e">
        <f t="shared" si="176"/>
        <v>#VALUE!</v>
      </c>
      <c r="BF1148" s="56" t="e">
        <f t="shared" si="177"/>
        <v>#VALUE!</v>
      </c>
      <c r="BG1148" s="56" t="e">
        <f>IF(BE1148="否",0,AF1148*(1-VLOOKUP(X1148,折旧码!B:D,3,FALSE))/BC1148)</f>
        <v>#VALUE!</v>
      </c>
      <c r="BH1148" s="56" t="e">
        <f t="shared" si="178"/>
        <v>#VALUE!</v>
      </c>
      <c r="BI1148" s="4" t="e">
        <f>IF(OR(BE1148="否",BC1148&lt;=BD1148),ROUND(AF1148-ABS(AG1148)-ABS(AI1148)-AF1148*VLOOKUP(X1148,折旧码!B:D,3,FALSE),2)=0,ROUND(AF1148-ABS(AG1148)-ABS(AI1148)-AF1148*VLOOKUP(X1148,折旧码!B:D,3,FALSE),2)&lt;&gt;0)</f>
        <v>#VALUE!</v>
      </c>
      <c r="BJ1148" s="4" t="e">
        <f>ROUND(AF1148-ABS(AG1148)-ABS(AI1148)-AF1148*VLOOKUP(X1148,折旧码!B:D,3,FALSE),2)</f>
        <v>#N/A</v>
      </c>
    </row>
    <row r="1149" spans="40:62" x14ac:dyDescent="0.35">
      <c r="AX1149" s="5" t="b">
        <f t="shared" si="171"/>
        <v>0</v>
      </c>
      <c r="AY1149" s="59" t="e">
        <f>IF(((2015-LEFT(AD1149,4))*12+12-MID(AD1149,5,2)+1)/(Z1149*12+AB1149)&gt;1,AF1149*(1-VLOOKUP(X1149,折旧码!B:D,3,FALSE)),AF1149*(1-VLOOKUP(X1149,折旧码!B:D,3,FALSE))*((2015-LEFT(AD1149,4))*12+12-MID(AD1149,5,2)+1)/(Z1149*12+AB1149))</f>
        <v>#VALUE!</v>
      </c>
      <c r="AZ1149" s="60" t="e">
        <f t="shared" si="172"/>
        <v>#VALUE!</v>
      </c>
      <c r="BA1149" s="5" t="e">
        <f>IF(((2015-LEFT(AD1149,4))*12+12-MID(AD1149,5,2)+1)/(Z1149*12+AB1149)&gt;1,0, AF1149*(1-VLOOKUP(X1149,折旧码!B:D,3,FALSE))*(12/(Z1149*12+AB1149)))</f>
        <v>#VALUE!</v>
      </c>
      <c r="BB1149" s="2" t="e">
        <f t="shared" si="173"/>
        <v>#VALUE!</v>
      </c>
      <c r="BC1149" s="2">
        <f t="shared" si="174"/>
        <v>0</v>
      </c>
      <c r="BD1149" s="2" t="e">
        <f t="shared" si="175"/>
        <v>#VALUE!</v>
      </c>
      <c r="BE1149" s="4" t="e">
        <f t="shared" si="176"/>
        <v>#VALUE!</v>
      </c>
      <c r="BF1149" s="56" t="e">
        <f t="shared" si="177"/>
        <v>#VALUE!</v>
      </c>
      <c r="BG1149" s="56" t="e">
        <f>IF(BE1149="否",0,AF1149*(1-VLOOKUP(X1149,折旧码!B:D,3,FALSE))/BC1149)</f>
        <v>#VALUE!</v>
      </c>
      <c r="BH1149" s="56" t="e">
        <f t="shared" si="178"/>
        <v>#VALUE!</v>
      </c>
      <c r="BI1149" s="4" t="e">
        <f>IF(OR(BE1149="否",BC1149&lt;=BD1149),ROUND(AF1149-ABS(AG1149)-ABS(AI1149)-AF1149*VLOOKUP(X1149,折旧码!B:D,3,FALSE),2)=0,ROUND(AF1149-ABS(AG1149)-ABS(AI1149)-AF1149*VLOOKUP(X1149,折旧码!B:D,3,FALSE),2)&lt;&gt;0)</f>
        <v>#VALUE!</v>
      </c>
      <c r="BJ1149" s="4" t="e">
        <f>ROUND(AF1149-ABS(AG1149)-ABS(AI1149)-AF1149*VLOOKUP(X1149,折旧码!B:D,3,FALSE),2)</f>
        <v>#N/A</v>
      </c>
    </row>
    <row r="1150" spans="40:62" x14ac:dyDescent="0.35">
      <c r="AX1150" s="5" t="b">
        <f t="shared" si="171"/>
        <v>0</v>
      </c>
      <c r="AY1150" s="59" t="e">
        <f>IF(((2015-LEFT(AD1150,4))*12+12-MID(AD1150,5,2)+1)/(Z1150*12+AB1150)&gt;1,AF1150*(1-VLOOKUP(X1150,折旧码!B:D,3,FALSE)),AF1150*(1-VLOOKUP(X1150,折旧码!B:D,3,FALSE))*((2015-LEFT(AD1150,4))*12+12-MID(AD1150,5,2)+1)/(Z1150*12+AB1150))</f>
        <v>#VALUE!</v>
      </c>
      <c r="AZ1150" s="60" t="e">
        <f t="shared" si="172"/>
        <v>#VALUE!</v>
      </c>
      <c r="BA1150" s="5" t="e">
        <f>IF(((2015-LEFT(AD1150,4))*12+12-MID(AD1150,5,2)+1)/(Z1150*12+AB1150)&gt;1,0, AF1150*(1-VLOOKUP(X1150,折旧码!B:D,3,FALSE))*(12/(Z1150*12+AB1150)))</f>
        <v>#VALUE!</v>
      </c>
      <c r="BB1150" s="2" t="e">
        <f t="shared" si="173"/>
        <v>#VALUE!</v>
      </c>
      <c r="BC1150" s="2">
        <f t="shared" si="174"/>
        <v>0</v>
      </c>
      <c r="BD1150" s="2" t="e">
        <f t="shared" si="175"/>
        <v>#VALUE!</v>
      </c>
      <c r="BE1150" s="4" t="e">
        <f t="shared" si="176"/>
        <v>#VALUE!</v>
      </c>
      <c r="BF1150" s="56" t="e">
        <f t="shared" si="177"/>
        <v>#VALUE!</v>
      </c>
      <c r="BG1150" s="56" t="e">
        <f>IF(BE1150="否",0,AF1150*(1-VLOOKUP(X1150,折旧码!B:D,3,FALSE))/BC1150)</f>
        <v>#VALUE!</v>
      </c>
      <c r="BH1150" s="56" t="e">
        <f t="shared" si="178"/>
        <v>#VALUE!</v>
      </c>
      <c r="BI1150" s="4" t="e">
        <f>IF(OR(BE1150="否",BC1150&lt;=BD1150),ROUND(AF1150-ABS(AG1150)-ABS(AI1150)-AF1150*VLOOKUP(X1150,折旧码!B:D,3,FALSE),2)=0,ROUND(AF1150-ABS(AG1150)-ABS(AI1150)-AF1150*VLOOKUP(X1150,折旧码!B:D,3,FALSE),2)&lt;&gt;0)</f>
        <v>#VALUE!</v>
      </c>
      <c r="BJ1150" s="4" t="e">
        <f>ROUND(AF1150-ABS(AG1150)-ABS(AI1150)-AF1150*VLOOKUP(X1150,折旧码!B:D,3,FALSE),2)</f>
        <v>#N/A</v>
      </c>
    </row>
    <row r="1151" spans="40:62" x14ac:dyDescent="0.35">
      <c r="AX1151" s="5" t="b">
        <f t="shared" si="171"/>
        <v>0</v>
      </c>
      <c r="AY1151" s="59" t="e">
        <f>IF(((2015-LEFT(AD1151,4))*12+12-MID(AD1151,5,2)+1)/(Z1151*12+AB1151)&gt;1,AF1151*(1-VLOOKUP(X1151,折旧码!B:D,3,FALSE)),AF1151*(1-VLOOKUP(X1151,折旧码!B:D,3,FALSE))*((2015-LEFT(AD1151,4))*12+12-MID(AD1151,5,2)+1)/(Z1151*12+AB1151))</f>
        <v>#VALUE!</v>
      </c>
      <c r="AZ1151" s="60" t="e">
        <f t="shared" si="172"/>
        <v>#VALUE!</v>
      </c>
      <c r="BA1151" s="5" t="e">
        <f>IF(((2015-LEFT(AD1151,4))*12+12-MID(AD1151,5,2)+1)/(Z1151*12+AB1151)&gt;1,0, AF1151*(1-VLOOKUP(X1151,折旧码!B:D,3,FALSE))*(12/(Z1151*12+AB1151)))</f>
        <v>#VALUE!</v>
      </c>
      <c r="BB1151" s="2" t="e">
        <f t="shared" si="173"/>
        <v>#VALUE!</v>
      </c>
      <c r="BC1151" s="2">
        <f t="shared" si="174"/>
        <v>0</v>
      </c>
      <c r="BD1151" s="2" t="e">
        <f t="shared" si="175"/>
        <v>#VALUE!</v>
      </c>
      <c r="BE1151" s="4" t="e">
        <f t="shared" si="176"/>
        <v>#VALUE!</v>
      </c>
      <c r="BF1151" s="56" t="e">
        <f t="shared" si="177"/>
        <v>#VALUE!</v>
      </c>
      <c r="BG1151" s="56" t="e">
        <f>IF(BE1151="否",0,AF1151*(1-VLOOKUP(X1151,折旧码!B:D,3,FALSE))/BC1151)</f>
        <v>#VALUE!</v>
      </c>
      <c r="BH1151" s="56" t="e">
        <f t="shared" si="178"/>
        <v>#VALUE!</v>
      </c>
      <c r="BI1151" s="4" t="e">
        <f>IF(OR(BE1151="否",BC1151&lt;=BD1151),ROUND(AF1151-ABS(AG1151)-ABS(AI1151)-AF1151*VLOOKUP(X1151,折旧码!B:D,3,FALSE),2)=0,ROUND(AF1151-ABS(AG1151)-ABS(AI1151)-AF1151*VLOOKUP(X1151,折旧码!B:D,3,FALSE),2)&lt;&gt;0)</f>
        <v>#VALUE!</v>
      </c>
      <c r="BJ1151" s="4" t="e">
        <f>ROUND(AF1151-ABS(AG1151)-ABS(AI1151)-AF1151*VLOOKUP(X1151,折旧码!B:D,3,FALSE),2)</f>
        <v>#N/A</v>
      </c>
    </row>
    <row r="1152" spans="40:62" x14ac:dyDescent="0.35">
      <c r="AX1152" s="5" t="b">
        <f t="shared" si="171"/>
        <v>0</v>
      </c>
      <c r="AY1152" s="59" t="e">
        <f>IF(((2015-LEFT(AD1152,4))*12+12-MID(AD1152,5,2)+1)/(Z1152*12+AB1152)&gt;1,AF1152*(1-VLOOKUP(X1152,折旧码!B:D,3,FALSE)),AF1152*(1-VLOOKUP(X1152,折旧码!B:D,3,FALSE))*((2015-LEFT(AD1152,4))*12+12-MID(AD1152,5,2)+1)/(Z1152*12+AB1152))</f>
        <v>#VALUE!</v>
      </c>
      <c r="AZ1152" s="60" t="e">
        <f t="shared" si="172"/>
        <v>#VALUE!</v>
      </c>
      <c r="BA1152" s="5" t="e">
        <f>IF(((2015-LEFT(AD1152,4))*12+12-MID(AD1152,5,2)+1)/(Z1152*12+AB1152)&gt;1,0, AF1152*(1-VLOOKUP(X1152,折旧码!B:D,3,FALSE))*(12/(Z1152*12+AB1152)))</f>
        <v>#VALUE!</v>
      </c>
      <c r="BB1152" s="2" t="e">
        <f t="shared" si="173"/>
        <v>#VALUE!</v>
      </c>
      <c r="BC1152" s="2">
        <f t="shared" si="174"/>
        <v>0</v>
      </c>
      <c r="BD1152" s="2" t="e">
        <f t="shared" si="175"/>
        <v>#VALUE!</v>
      </c>
      <c r="BE1152" s="4" t="e">
        <f t="shared" si="176"/>
        <v>#VALUE!</v>
      </c>
      <c r="BF1152" s="56" t="e">
        <f t="shared" si="177"/>
        <v>#VALUE!</v>
      </c>
      <c r="BG1152" s="56" t="e">
        <f>IF(BE1152="否",0,AF1152*(1-VLOOKUP(X1152,折旧码!B:D,3,FALSE))/BC1152)</f>
        <v>#VALUE!</v>
      </c>
      <c r="BH1152" s="56" t="e">
        <f t="shared" si="178"/>
        <v>#VALUE!</v>
      </c>
      <c r="BI1152" s="4" t="e">
        <f>IF(OR(BE1152="否",BC1152&lt;=BD1152),ROUND(AF1152-ABS(AG1152)-ABS(AI1152)-AF1152*VLOOKUP(X1152,折旧码!B:D,3,FALSE),2)=0,ROUND(AF1152-ABS(AG1152)-ABS(AI1152)-AF1152*VLOOKUP(X1152,折旧码!B:D,3,FALSE),2)&lt;&gt;0)</f>
        <v>#VALUE!</v>
      </c>
      <c r="BJ1152" s="4" t="e">
        <f>ROUND(AF1152-ABS(AG1152)-ABS(AI1152)-AF1152*VLOOKUP(X1152,折旧码!B:D,3,FALSE),2)</f>
        <v>#N/A</v>
      </c>
    </row>
    <row r="1153" spans="50:62" x14ac:dyDescent="0.35">
      <c r="AX1153" s="5" t="b">
        <f t="shared" si="171"/>
        <v>0</v>
      </c>
      <c r="AY1153" s="59" t="e">
        <f>IF(((2015-LEFT(AD1153,4))*12+12-MID(AD1153,5,2)+1)/(Z1153*12+AB1153)&gt;1,AF1153*(1-VLOOKUP(X1153,折旧码!B:D,3,FALSE)),AF1153*(1-VLOOKUP(X1153,折旧码!B:D,3,FALSE))*((2015-LEFT(AD1153,4))*12+12-MID(AD1153,5,2)+1)/(Z1153*12+AB1153))</f>
        <v>#VALUE!</v>
      </c>
      <c r="AZ1153" s="60" t="e">
        <f t="shared" si="172"/>
        <v>#VALUE!</v>
      </c>
      <c r="BA1153" s="5" t="e">
        <f>IF(((2015-LEFT(AD1153,4))*12+12-MID(AD1153,5,2)+1)/(Z1153*12+AB1153)&gt;1,0, AF1153*(1-VLOOKUP(X1153,折旧码!B:D,3,FALSE))*(12/(Z1153*12+AB1153)))</f>
        <v>#VALUE!</v>
      </c>
      <c r="BB1153" s="2" t="e">
        <f t="shared" si="173"/>
        <v>#VALUE!</v>
      </c>
      <c r="BC1153" s="2">
        <f t="shared" si="174"/>
        <v>0</v>
      </c>
      <c r="BD1153" s="2" t="e">
        <f t="shared" si="175"/>
        <v>#VALUE!</v>
      </c>
      <c r="BE1153" s="4" t="e">
        <f t="shared" si="176"/>
        <v>#VALUE!</v>
      </c>
      <c r="BF1153" s="56" t="e">
        <f t="shared" si="177"/>
        <v>#VALUE!</v>
      </c>
      <c r="BG1153" s="56" t="e">
        <f>IF(BE1153="否",0,AF1153*(1-VLOOKUP(X1153,折旧码!B:D,3,FALSE))/BC1153)</f>
        <v>#VALUE!</v>
      </c>
      <c r="BH1153" s="56" t="e">
        <f t="shared" si="178"/>
        <v>#VALUE!</v>
      </c>
      <c r="BI1153" s="4" t="e">
        <f>IF(OR(BE1153="否",BC1153&lt;=BD1153),ROUND(AF1153-ABS(AG1153)-ABS(AI1153)-AF1153*VLOOKUP(X1153,折旧码!B:D,3,FALSE),2)=0,ROUND(AF1153-ABS(AG1153)-ABS(AI1153)-AF1153*VLOOKUP(X1153,折旧码!B:D,3,FALSE),2)&lt;&gt;0)</f>
        <v>#VALUE!</v>
      </c>
      <c r="BJ1153" s="4" t="e">
        <f>ROUND(AF1153-ABS(AG1153)-ABS(AI1153)-AF1153*VLOOKUP(X1153,折旧码!B:D,3,FALSE),2)</f>
        <v>#N/A</v>
      </c>
    </row>
    <row r="1154" spans="50:62" x14ac:dyDescent="0.35">
      <c r="AX1154" s="5" t="b">
        <f t="shared" si="171"/>
        <v>0</v>
      </c>
      <c r="AY1154" s="59" t="e">
        <f>IF(((2015-LEFT(AD1154,4))*12+12-MID(AD1154,5,2)+1)/(Z1154*12+AB1154)&gt;1,AF1154*(1-VLOOKUP(X1154,折旧码!B:D,3,FALSE)),AF1154*(1-VLOOKUP(X1154,折旧码!B:D,3,FALSE))*((2015-LEFT(AD1154,4))*12+12-MID(AD1154,5,2)+1)/(Z1154*12+AB1154))</f>
        <v>#VALUE!</v>
      </c>
      <c r="AZ1154" s="60" t="e">
        <f t="shared" si="172"/>
        <v>#VALUE!</v>
      </c>
      <c r="BA1154" s="5" t="e">
        <f>IF(((2015-LEFT(AD1154,4))*12+12-MID(AD1154,5,2)+1)/(Z1154*12+AB1154)&gt;1,0, AF1154*(1-VLOOKUP(X1154,折旧码!B:D,3,FALSE))*(12/(Z1154*12+AB1154)))</f>
        <v>#VALUE!</v>
      </c>
      <c r="BB1154" s="2" t="e">
        <f t="shared" si="173"/>
        <v>#VALUE!</v>
      </c>
      <c r="BC1154" s="2">
        <f t="shared" si="174"/>
        <v>0</v>
      </c>
      <c r="BD1154" s="2" t="e">
        <f t="shared" si="175"/>
        <v>#VALUE!</v>
      </c>
      <c r="BE1154" s="4" t="e">
        <f t="shared" si="176"/>
        <v>#VALUE!</v>
      </c>
      <c r="BF1154" s="56" t="e">
        <f t="shared" si="177"/>
        <v>#VALUE!</v>
      </c>
      <c r="BG1154" s="56" t="e">
        <f>IF(BE1154="否",0,AF1154*(1-VLOOKUP(X1154,折旧码!B:D,3,FALSE))/BC1154)</f>
        <v>#VALUE!</v>
      </c>
      <c r="BH1154" s="56" t="e">
        <f t="shared" si="178"/>
        <v>#VALUE!</v>
      </c>
      <c r="BI1154" s="4" t="e">
        <f>IF(OR(BE1154="否",BC1154&lt;=BD1154),ROUND(AF1154-ABS(AG1154)-ABS(AI1154)-AF1154*VLOOKUP(X1154,折旧码!B:D,3,FALSE),2)=0,ROUND(AF1154-ABS(AG1154)-ABS(AI1154)-AF1154*VLOOKUP(X1154,折旧码!B:D,3,FALSE),2)&lt;&gt;0)</f>
        <v>#VALUE!</v>
      </c>
      <c r="BJ1154" s="4" t="e">
        <f>ROUND(AF1154-ABS(AG1154)-ABS(AI1154)-AF1154*VLOOKUP(X1154,折旧码!B:D,3,FALSE),2)</f>
        <v>#N/A</v>
      </c>
    </row>
    <row r="1155" spans="50:62" x14ac:dyDescent="0.35">
      <c r="AX1155" s="5" t="b">
        <f t="shared" si="171"/>
        <v>0</v>
      </c>
      <c r="AY1155" s="59" t="e">
        <f>IF(((2015-LEFT(AD1155,4))*12+12-MID(AD1155,5,2)+1)/(Z1155*12+AB1155)&gt;1,AF1155*(1-VLOOKUP(X1155,折旧码!B:D,3,FALSE)),AF1155*(1-VLOOKUP(X1155,折旧码!B:D,3,FALSE))*((2015-LEFT(AD1155,4))*12+12-MID(AD1155,5,2)+1)/(Z1155*12+AB1155))</f>
        <v>#VALUE!</v>
      </c>
      <c r="AZ1155" s="60" t="e">
        <f t="shared" si="172"/>
        <v>#VALUE!</v>
      </c>
      <c r="BA1155" s="5" t="e">
        <f>IF(((2015-LEFT(AD1155,4))*12+12-MID(AD1155,5,2)+1)/(Z1155*12+AB1155)&gt;1,0, AF1155*(1-VLOOKUP(X1155,折旧码!B:D,3,FALSE))*(12/(Z1155*12+AB1155)))</f>
        <v>#VALUE!</v>
      </c>
      <c r="BB1155" s="2" t="e">
        <f t="shared" si="173"/>
        <v>#VALUE!</v>
      </c>
      <c r="BC1155" s="2">
        <f t="shared" si="174"/>
        <v>0</v>
      </c>
      <c r="BD1155" s="2" t="e">
        <f t="shared" si="175"/>
        <v>#VALUE!</v>
      </c>
      <c r="BE1155" s="4" t="e">
        <f t="shared" si="176"/>
        <v>#VALUE!</v>
      </c>
      <c r="BF1155" s="56" t="e">
        <f t="shared" si="177"/>
        <v>#VALUE!</v>
      </c>
      <c r="BG1155" s="56" t="e">
        <f>IF(BE1155="否",0,AF1155*(1-VLOOKUP(X1155,折旧码!B:D,3,FALSE))/BC1155)</f>
        <v>#VALUE!</v>
      </c>
      <c r="BH1155" s="56" t="e">
        <f t="shared" si="178"/>
        <v>#VALUE!</v>
      </c>
      <c r="BI1155" s="4" t="e">
        <f>IF(OR(BE1155="否",BC1155&lt;=BD1155),ROUND(AF1155-ABS(AG1155)-ABS(AI1155)-AF1155*VLOOKUP(X1155,折旧码!B:D,3,FALSE),2)=0,ROUND(AF1155-ABS(AG1155)-ABS(AI1155)-AF1155*VLOOKUP(X1155,折旧码!B:D,3,FALSE),2)&lt;&gt;0)</f>
        <v>#VALUE!</v>
      </c>
      <c r="BJ1155" s="4" t="e">
        <f>ROUND(AF1155-ABS(AG1155)-ABS(AI1155)-AF1155*VLOOKUP(X1155,折旧码!B:D,3,FALSE),2)</f>
        <v>#N/A</v>
      </c>
    </row>
    <row r="1156" spans="50:62" x14ac:dyDescent="0.35">
      <c r="AX1156" s="5" t="b">
        <f t="shared" ref="AX1156:AX1198" si="179">AND(AND(LEN(I1156)=8,IFERROR(FIND("/",I1156),0)=0),AND(LEN(J1156)=8,IFERROR(FIND("/",J1156),0)=0),AND(LEN(K1156)=8,IFERROR(FIND("/",K1156),0)=0),AND(LEN(AD1156)=8,IFERROR(FIND("/",AD1156),0)=0),AND(LEN(AE1156)=8,IFERROR(FIND("/",AE1156),0)=0))</f>
        <v>0</v>
      </c>
      <c r="AY1156" s="59" t="e">
        <f>IF(((2015-LEFT(AD1156,4))*12+12-MID(AD1156,5,2)+1)/(Z1156*12+AB1156)&gt;1,AF1156*(1-VLOOKUP(X1156,折旧码!B:D,3,FALSE)),AF1156*(1-VLOOKUP(X1156,折旧码!B:D,3,FALSE))*((2015-LEFT(AD1156,4))*12+12-MID(AD1156,5,2)+1)/(Z1156*12+AB1156))</f>
        <v>#VALUE!</v>
      </c>
      <c r="AZ1156" s="60" t="e">
        <f t="shared" ref="AZ1156:AZ1198" si="180">AY1156+AK1156</f>
        <v>#VALUE!</v>
      </c>
      <c r="BA1156" s="5" t="e">
        <f>IF(((2015-LEFT(AD1156,4))*12+12-MID(AD1156,5,2)+1)/(Z1156*12+AB1156)&gt;1,0, AF1156*(1-VLOOKUP(X1156,折旧码!B:D,3,FALSE))*(12/(Z1156*12+AB1156)))</f>
        <v>#VALUE!</v>
      </c>
      <c r="BB1156" s="2" t="e">
        <f t="shared" ref="BB1156:BB1198" si="181">BA1156+AM1156</f>
        <v>#VALUE!</v>
      </c>
      <c r="BC1156" s="2">
        <f t="shared" ref="BC1156:BC1198" si="182">Z1156*12+AB1156</f>
        <v>0</v>
      </c>
      <c r="BD1156" s="2" t="e">
        <f t="shared" ref="BD1156:BD1198" si="183">(2015-LEFT(AD1156,4))*12+(12-MID(AD1156,5,2))+1+11</f>
        <v>#VALUE!</v>
      </c>
      <c r="BE1156" s="4" t="e">
        <f t="shared" ref="BE1156:BE1198" si="184">IF(BD1156-BC1156&gt;12,"否","是")</f>
        <v>#VALUE!</v>
      </c>
      <c r="BF1156" s="56" t="e">
        <f t="shared" ref="BF1156:BF1198" si="185">ABS(IF(BE1156="否",0,IF(BC1156&gt;=BD1156,AI1156/11,AI1156/(BC1156-BD1156+11))))</f>
        <v>#VALUE!</v>
      </c>
      <c r="BG1156" s="56" t="e">
        <f>IF(BE1156="否",0,AF1156*(1-VLOOKUP(X1156,折旧码!B:D,3,FALSE))/BC1156)</f>
        <v>#VALUE!</v>
      </c>
      <c r="BH1156" s="56" t="e">
        <f t="shared" ref="BH1156:BH1198" si="186">BG1156-BF1156</f>
        <v>#VALUE!</v>
      </c>
      <c r="BI1156" s="4" t="e">
        <f>IF(OR(BE1156="否",BC1156&lt;=BD1156),ROUND(AF1156-ABS(AG1156)-ABS(AI1156)-AF1156*VLOOKUP(X1156,折旧码!B:D,3,FALSE),2)=0,ROUND(AF1156-ABS(AG1156)-ABS(AI1156)-AF1156*VLOOKUP(X1156,折旧码!B:D,3,FALSE),2)&lt;&gt;0)</f>
        <v>#VALUE!</v>
      </c>
      <c r="BJ1156" s="4" t="e">
        <f>ROUND(AF1156-ABS(AG1156)-ABS(AI1156)-AF1156*VLOOKUP(X1156,折旧码!B:D,3,FALSE),2)</f>
        <v>#N/A</v>
      </c>
    </row>
    <row r="1157" spans="50:62" x14ac:dyDescent="0.35">
      <c r="AX1157" s="5" t="b">
        <f t="shared" si="179"/>
        <v>0</v>
      </c>
      <c r="AY1157" s="59" t="e">
        <f>IF(((2015-LEFT(AD1157,4))*12+12-MID(AD1157,5,2)+1)/(Z1157*12+AB1157)&gt;1,AF1157*(1-VLOOKUP(X1157,折旧码!B:D,3,FALSE)),AF1157*(1-VLOOKUP(X1157,折旧码!B:D,3,FALSE))*((2015-LEFT(AD1157,4))*12+12-MID(AD1157,5,2)+1)/(Z1157*12+AB1157))</f>
        <v>#VALUE!</v>
      </c>
      <c r="AZ1157" s="60" t="e">
        <f t="shared" si="180"/>
        <v>#VALUE!</v>
      </c>
      <c r="BA1157" s="5" t="e">
        <f>IF(((2015-LEFT(AD1157,4))*12+12-MID(AD1157,5,2)+1)/(Z1157*12+AB1157)&gt;1,0, AF1157*(1-VLOOKUP(X1157,折旧码!B:D,3,FALSE))*(12/(Z1157*12+AB1157)))</f>
        <v>#VALUE!</v>
      </c>
      <c r="BB1157" s="2" t="e">
        <f t="shared" si="181"/>
        <v>#VALUE!</v>
      </c>
      <c r="BC1157" s="2">
        <f t="shared" si="182"/>
        <v>0</v>
      </c>
      <c r="BD1157" s="2" t="e">
        <f t="shared" si="183"/>
        <v>#VALUE!</v>
      </c>
      <c r="BE1157" s="4" t="e">
        <f t="shared" si="184"/>
        <v>#VALUE!</v>
      </c>
      <c r="BF1157" s="56" t="e">
        <f t="shared" si="185"/>
        <v>#VALUE!</v>
      </c>
      <c r="BG1157" s="56" t="e">
        <f>IF(BE1157="否",0,AF1157*(1-VLOOKUP(X1157,折旧码!B:D,3,FALSE))/BC1157)</f>
        <v>#VALUE!</v>
      </c>
      <c r="BH1157" s="56" t="e">
        <f t="shared" si="186"/>
        <v>#VALUE!</v>
      </c>
      <c r="BI1157" s="4" t="e">
        <f>IF(OR(BE1157="否",BC1157&lt;=BD1157),ROUND(AF1157-ABS(AG1157)-ABS(AI1157)-AF1157*VLOOKUP(X1157,折旧码!B:D,3,FALSE),2)=0,ROUND(AF1157-ABS(AG1157)-ABS(AI1157)-AF1157*VLOOKUP(X1157,折旧码!B:D,3,FALSE),2)&lt;&gt;0)</f>
        <v>#VALUE!</v>
      </c>
      <c r="BJ1157" s="4" t="e">
        <f>ROUND(AF1157-ABS(AG1157)-ABS(AI1157)-AF1157*VLOOKUP(X1157,折旧码!B:D,3,FALSE),2)</f>
        <v>#N/A</v>
      </c>
    </row>
    <row r="1158" spans="50:62" x14ac:dyDescent="0.35">
      <c r="AX1158" s="5" t="b">
        <f t="shared" si="179"/>
        <v>0</v>
      </c>
      <c r="AY1158" s="59" t="e">
        <f>IF(((2015-LEFT(AD1158,4))*12+12-MID(AD1158,5,2)+1)/(Z1158*12+AB1158)&gt;1,AF1158*(1-VLOOKUP(X1158,折旧码!B:D,3,FALSE)),AF1158*(1-VLOOKUP(X1158,折旧码!B:D,3,FALSE))*((2015-LEFT(AD1158,4))*12+12-MID(AD1158,5,2)+1)/(Z1158*12+AB1158))</f>
        <v>#VALUE!</v>
      </c>
      <c r="AZ1158" s="60" t="e">
        <f t="shared" si="180"/>
        <v>#VALUE!</v>
      </c>
      <c r="BA1158" s="5" t="e">
        <f>IF(((2015-LEFT(AD1158,4))*12+12-MID(AD1158,5,2)+1)/(Z1158*12+AB1158)&gt;1,0, AF1158*(1-VLOOKUP(X1158,折旧码!B:D,3,FALSE))*(12/(Z1158*12+AB1158)))</f>
        <v>#VALUE!</v>
      </c>
      <c r="BB1158" s="2" t="e">
        <f t="shared" si="181"/>
        <v>#VALUE!</v>
      </c>
      <c r="BC1158" s="2">
        <f t="shared" si="182"/>
        <v>0</v>
      </c>
      <c r="BD1158" s="2" t="e">
        <f t="shared" si="183"/>
        <v>#VALUE!</v>
      </c>
      <c r="BE1158" s="4" t="e">
        <f t="shared" si="184"/>
        <v>#VALUE!</v>
      </c>
      <c r="BF1158" s="56" t="e">
        <f t="shared" si="185"/>
        <v>#VALUE!</v>
      </c>
      <c r="BG1158" s="56" t="e">
        <f>IF(BE1158="否",0,AF1158*(1-VLOOKUP(X1158,折旧码!B:D,3,FALSE))/BC1158)</f>
        <v>#VALUE!</v>
      </c>
      <c r="BH1158" s="56" t="e">
        <f t="shared" si="186"/>
        <v>#VALUE!</v>
      </c>
      <c r="BI1158" s="4" t="e">
        <f>IF(OR(BE1158="否",BC1158&lt;=BD1158),ROUND(AF1158-ABS(AG1158)-ABS(AI1158)-AF1158*VLOOKUP(X1158,折旧码!B:D,3,FALSE),2)=0,ROUND(AF1158-ABS(AG1158)-ABS(AI1158)-AF1158*VLOOKUP(X1158,折旧码!B:D,3,FALSE),2)&lt;&gt;0)</f>
        <v>#VALUE!</v>
      </c>
      <c r="BJ1158" s="4" t="e">
        <f>ROUND(AF1158-ABS(AG1158)-ABS(AI1158)-AF1158*VLOOKUP(X1158,折旧码!B:D,3,FALSE),2)</f>
        <v>#N/A</v>
      </c>
    </row>
    <row r="1159" spans="50:62" x14ac:dyDescent="0.35">
      <c r="AX1159" s="5" t="b">
        <f t="shared" si="179"/>
        <v>0</v>
      </c>
      <c r="AY1159" s="59" t="e">
        <f>IF(((2015-LEFT(AD1159,4))*12+12-MID(AD1159,5,2)+1)/(Z1159*12+AB1159)&gt;1,AF1159*(1-VLOOKUP(X1159,折旧码!B:D,3,FALSE)),AF1159*(1-VLOOKUP(X1159,折旧码!B:D,3,FALSE))*((2015-LEFT(AD1159,4))*12+12-MID(AD1159,5,2)+1)/(Z1159*12+AB1159))</f>
        <v>#VALUE!</v>
      </c>
      <c r="AZ1159" s="60" t="e">
        <f t="shared" si="180"/>
        <v>#VALUE!</v>
      </c>
      <c r="BA1159" s="5" t="e">
        <f>IF(((2015-LEFT(AD1159,4))*12+12-MID(AD1159,5,2)+1)/(Z1159*12+AB1159)&gt;1,0, AF1159*(1-VLOOKUP(X1159,折旧码!B:D,3,FALSE))*(12/(Z1159*12+AB1159)))</f>
        <v>#VALUE!</v>
      </c>
      <c r="BB1159" s="2" t="e">
        <f t="shared" si="181"/>
        <v>#VALUE!</v>
      </c>
      <c r="BC1159" s="2">
        <f t="shared" si="182"/>
        <v>0</v>
      </c>
      <c r="BD1159" s="2" t="e">
        <f t="shared" si="183"/>
        <v>#VALUE!</v>
      </c>
      <c r="BE1159" s="4" t="e">
        <f t="shared" si="184"/>
        <v>#VALUE!</v>
      </c>
      <c r="BF1159" s="56" t="e">
        <f t="shared" si="185"/>
        <v>#VALUE!</v>
      </c>
      <c r="BG1159" s="56" t="e">
        <f>IF(BE1159="否",0,AF1159*(1-VLOOKUP(X1159,折旧码!B:D,3,FALSE))/BC1159)</f>
        <v>#VALUE!</v>
      </c>
      <c r="BH1159" s="56" t="e">
        <f t="shared" si="186"/>
        <v>#VALUE!</v>
      </c>
      <c r="BI1159" s="4" t="e">
        <f>IF(OR(BE1159="否",BC1159&lt;=BD1159),ROUND(AF1159-ABS(AG1159)-ABS(AI1159)-AF1159*VLOOKUP(X1159,折旧码!B:D,3,FALSE),2)=0,ROUND(AF1159-ABS(AG1159)-ABS(AI1159)-AF1159*VLOOKUP(X1159,折旧码!B:D,3,FALSE),2)&lt;&gt;0)</f>
        <v>#VALUE!</v>
      </c>
      <c r="BJ1159" s="4" t="e">
        <f>ROUND(AF1159-ABS(AG1159)-ABS(AI1159)-AF1159*VLOOKUP(X1159,折旧码!B:D,3,FALSE),2)</f>
        <v>#N/A</v>
      </c>
    </row>
    <row r="1160" spans="50:62" x14ac:dyDescent="0.35">
      <c r="AX1160" s="5" t="b">
        <f t="shared" si="179"/>
        <v>0</v>
      </c>
      <c r="AY1160" s="59" t="e">
        <f>IF(((2015-LEFT(AD1160,4))*12+12-MID(AD1160,5,2)+1)/(Z1160*12+AB1160)&gt;1,AF1160*(1-VLOOKUP(X1160,折旧码!B:D,3,FALSE)),AF1160*(1-VLOOKUP(X1160,折旧码!B:D,3,FALSE))*((2015-LEFT(AD1160,4))*12+12-MID(AD1160,5,2)+1)/(Z1160*12+AB1160))</f>
        <v>#VALUE!</v>
      </c>
      <c r="AZ1160" s="60" t="e">
        <f t="shared" si="180"/>
        <v>#VALUE!</v>
      </c>
      <c r="BA1160" s="5" t="e">
        <f>IF(((2015-LEFT(AD1160,4))*12+12-MID(AD1160,5,2)+1)/(Z1160*12+AB1160)&gt;1,0, AF1160*(1-VLOOKUP(X1160,折旧码!B:D,3,FALSE))*(12/(Z1160*12+AB1160)))</f>
        <v>#VALUE!</v>
      </c>
      <c r="BB1160" s="2" t="e">
        <f t="shared" si="181"/>
        <v>#VALUE!</v>
      </c>
      <c r="BC1160" s="2">
        <f t="shared" si="182"/>
        <v>0</v>
      </c>
      <c r="BD1160" s="2" t="e">
        <f t="shared" si="183"/>
        <v>#VALUE!</v>
      </c>
      <c r="BE1160" s="4" t="e">
        <f t="shared" si="184"/>
        <v>#VALUE!</v>
      </c>
      <c r="BF1160" s="56" t="e">
        <f t="shared" si="185"/>
        <v>#VALUE!</v>
      </c>
      <c r="BG1160" s="56" t="e">
        <f>IF(BE1160="否",0,AF1160*(1-VLOOKUP(X1160,折旧码!B:D,3,FALSE))/BC1160)</f>
        <v>#VALUE!</v>
      </c>
      <c r="BH1160" s="56" t="e">
        <f t="shared" si="186"/>
        <v>#VALUE!</v>
      </c>
      <c r="BI1160" s="4" t="e">
        <f>IF(OR(BE1160="否",BC1160&lt;=BD1160),ROUND(AF1160-ABS(AG1160)-ABS(AI1160)-AF1160*VLOOKUP(X1160,折旧码!B:D,3,FALSE),2)=0,ROUND(AF1160-ABS(AG1160)-ABS(AI1160)-AF1160*VLOOKUP(X1160,折旧码!B:D,3,FALSE),2)&lt;&gt;0)</f>
        <v>#VALUE!</v>
      </c>
      <c r="BJ1160" s="4" t="e">
        <f>ROUND(AF1160-ABS(AG1160)-ABS(AI1160)-AF1160*VLOOKUP(X1160,折旧码!B:D,3,FALSE),2)</f>
        <v>#N/A</v>
      </c>
    </row>
    <row r="1161" spans="50:62" x14ac:dyDescent="0.35">
      <c r="AX1161" s="5" t="b">
        <f t="shared" si="179"/>
        <v>0</v>
      </c>
      <c r="AY1161" s="59" t="e">
        <f>IF(((2015-LEFT(AD1161,4))*12+12-MID(AD1161,5,2)+1)/(Z1161*12+AB1161)&gt;1,AF1161*(1-VLOOKUP(X1161,折旧码!B:D,3,FALSE)),AF1161*(1-VLOOKUP(X1161,折旧码!B:D,3,FALSE))*((2015-LEFT(AD1161,4))*12+12-MID(AD1161,5,2)+1)/(Z1161*12+AB1161))</f>
        <v>#VALUE!</v>
      </c>
      <c r="AZ1161" s="60" t="e">
        <f t="shared" si="180"/>
        <v>#VALUE!</v>
      </c>
      <c r="BA1161" s="5" t="e">
        <f>IF(((2015-LEFT(AD1161,4))*12+12-MID(AD1161,5,2)+1)/(Z1161*12+AB1161)&gt;1,0, AF1161*(1-VLOOKUP(X1161,折旧码!B:D,3,FALSE))*(12/(Z1161*12+AB1161)))</f>
        <v>#VALUE!</v>
      </c>
      <c r="BB1161" s="2" t="e">
        <f t="shared" si="181"/>
        <v>#VALUE!</v>
      </c>
      <c r="BC1161" s="2">
        <f t="shared" si="182"/>
        <v>0</v>
      </c>
      <c r="BD1161" s="2" t="e">
        <f t="shared" si="183"/>
        <v>#VALUE!</v>
      </c>
      <c r="BE1161" s="4" t="e">
        <f t="shared" si="184"/>
        <v>#VALUE!</v>
      </c>
      <c r="BF1161" s="56" t="e">
        <f t="shared" si="185"/>
        <v>#VALUE!</v>
      </c>
      <c r="BG1161" s="56" t="e">
        <f>IF(BE1161="否",0,AF1161*(1-VLOOKUP(X1161,折旧码!B:D,3,FALSE))/BC1161)</f>
        <v>#VALUE!</v>
      </c>
      <c r="BH1161" s="56" t="e">
        <f t="shared" si="186"/>
        <v>#VALUE!</v>
      </c>
      <c r="BI1161" s="4" t="e">
        <f>IF(OR(BE1161="否",BC1161&lt;=BD1161),ROUND(AF1161-ABS(AG1161)-ABS(AI1161)-AF1161*VLOOKUP(X1161,折旧码!B:D,3,FALSE),2)=0,ROUND(AF1161-ABS(AG1161)-ABS(AI1161)-AF1161*VLOOKUP(X1161,折旧码!B:D,3,FALSE),2)&lt;&gt;0)</f>
        <v>#VALUE!</v>
      </c>
      <c r="BJ1161" s="4" t="e">
        <f>ROUND(AF1161-ABS(AG1161)-ABS(AI1161)-AF1161*VLOOKUP(X1161,折旧码!B:D,3,FALSE),2)</f>
        <v>#N/A</v>
      </c>
    </row>
    <row r="1162" spans="50:62" x14ac:dyDescent="0.35">
      <c r="AX1162" s="5" t="b">
        <f t="shared" si="179"/>
        <v>0</v>
      </c>
      <c r="AY1162" s="59" t="e">
        <f>IF(((2015-LEFT(AD1162,4))*12+12-MID(AD1162,5,2)+1)/(Z1162*12+AB1162)&gt;1,AF1162*(1-VLOOKUP(X1162,折旧码!B:D,3,FALSE)),AF1162*(1-VLOOKUP(X1162,折旧码!B:D,3,FALSE))*((2015-LEFT(AD1162,4))*12+12-MID(AD1162,5,2)+1)/(Z1162*12+AB1162))</f>
        <v>#VALUE!</v>
      </c>
      <c r="AZ1162" s="60" t="e">
        <f t="shared" si="180"/>
        <v>#VALUE!</v>
      </c>
      <c r="BA1162" s="5" t="e">
        <f>IF(((2015-LEFT(AD1162,4))*12+12-MID(AD1162,5,2)+1)/(Z1162*12+AB1162)&gt;1,0, AF1162*(1-VLOOKUP(X1162,折旧码!B:D,3,FALSE))*(12/(Z1162*12+AB1162)))</f>
        <v>#VALUE!</v>
      </c>
      <c r="BB1162" s="2" t="e">
        <f t="shared" si="181"/>
        <v>#VALUE!</v>
      </c>
      <c r="BC1162" s="2">
        <f t="shared" si="182"/>
        <v>0</v>
      </c>
      <c r="BD1162" s="2" t="e">
        <f t="shared" si="183"/>
        <v>#VALUE!</v>
      </c>
      <c r="BE1162" s="4" t="e">
        <f t="shared" si="184"/>
        <v>#VALUE!</v>
      </c>
      <c r="BF1162" s="56" t="e">
        <f t="shared" si="185"/>
        <v>#VALUE!</v>
      </c>
      <c r="BG1162" s="56" t="e">
        <f>IF(BE1162="否",0,AF1162*(1-VLOOKUP(X1162,折旧码!B:D,3,FALSE))/BC1162)</f>
        <v>#VALUE!</v>
      </c>
      <c r="BH1162" s="56" t="e">
        <f t="shared" si="186"/>
        <v>#VALUE!</v>
      </c>
      <c r="BI1162" s="4" t="e">
        <f>IF(OR(BE1162="否",BC1162&lt;=BD1162),ROUND(AF1162-ABS(AG1162)-ABS(AI1162)-AF1162*VLOOKUP(X1162,折旧码!B:D,3,FALSE),2)=0,ROUND(AF1162-ABS(AG1162)-ABS(AI1162)-AF1162*VLOOKUP(X1162,折旧码!B:D,3,FALSE),2)&lt;&gt;0)</f>
        <v>#VALUE!</v>
      </c>
      <c r="BJ1162" s="4" t="e">
        <f>ROUND(AF1162-ABS(AG1162)-ABS(AI1162)-AF1162*VLOOKUP(X1162,折旧码!B:D,3,FALSE),2)</f>
        <v>#N/A</v>
      </c>
    </row>
    <row r="1163" spans="50:62" x14ac:dyDescent="0.35">
      <c r="AX1163" s="5" t="b">
        <f t="shared" si="179"/>
        <v>0</v>
      </c>
      <c r="AY1163" s="59" t="e">
        <f>IF(((2015-LEFT(AD1163,4))*12+12-MID(AD1163,5,2)+1)/(Z1163*12+AB1163)&gt;1,AF1163*(1-VLOOKUP(X1163,折旧码!B:D,3,FALSE)),AF1163*(1-VLOOKUP(X1163,折旧码!B:D,3,FALSE))*((2015-LEFT(AD1163,4))*12+12-MID(AD1163,5,2)+1)/(Z1163*12+AB1163))</f>
        <v>#VALUE!</v>
      </c>
      <c r="AZ1163" s="60" t="e">
        <f t="shared" si="180"/>
        <v>#VALUE!</v>
      </c>
      <c r="BA1163" s="5" t="e">
        <f>IF(((2015-LEFT(AD1163,4))*12+12-MID(AD1163,5,2)+1)/(Z1163*12+AB1163)&gt;1,0, AF1163*(1-VLOOKUP(X1163,折旧码!B:D,3,FALSE))*(12/(Z1163*12+AB1163)))</f>
        <v>#VALUE!</v>
      </c>
      <c r="BB1163" s="2" t="e">
        <f t="shared" si="181"/>
        <v>#VALUE!</v>
      </c>
      <c r="BC1163" s="2">
        <f t="shared" si="182"/>
        <v>0</v>
      </c>
      <c r="BD1163" s="2" t="e">
        <f t="shared" si="183"/>
        <v>#VALUE!</v>
      </c>
      <c r="BE1163" s="4" t="e">
        <f t="shared" si="184"/>
        <v>#VALUE!</v>
      </c>
      <c r="BF1163" s="56" t="e">
        <f t="shared" si="185"/>
        <v>#VALUE!</v>
      </c>
      <c r="BG1163" s="56" t="e">
        <f>IF(BE1163="否",0,AF1163*(1-VLOOKUP(X1163,折旧码!B:D,3,FALSE))/BC1163)</f>
        <v>#VALUE!</v>
      </c>
      <c r="BH1163" s="56" t="e">
        <f t="shared" si="186"/>
        <v>#VALUE!</v>
      </c>
      <c r="BI1163" s="4" t="e">
        <f>IF(OR(BE1163="否",BC1163&lt;=BD1163),ROUND(AF1163-ABS(AG1163)-ABS(AI1163)-AF1163*VLOOKUP(X1163,折旧码!B:D,3,FALSE),2)=0,ROUND(AF1163-ABS(AG1163)-ABS(AI1163)-AF1163*VLOOKUP(X1163,折旧码!B:D,3,FALSE),2)&lt;&gt;0)</f>
        <v>#VALUE!</v>
      </c>
      <c r="BJ1163" s="4" t="e">
        <f>ROUND(AF1163-ABS(AG1163)-ABS(AI1163)-AF1163*VLOOKUP(X1163,折旧码!B:D,3,FALSE),2)</f>
        <v>#N/A</v>
      </c>
    </row>
    <row r="1164" spans="50:62" x14ac:dyDescent="0.35">
      <c r="AX1164" s="5" t="b">
        <f t="shared" si="179"/>
        <v>0</v>
      </c>
      <c r="AY1164" s="59" t="e">
        <f>IF(((2015-LEFT(AD1164,4))*12+12-MID(AD1164,5,2)+1)/(Z1164*12+AB1164)&gt;1,AF1164*(1-VLOOKUP(X1164,折旧码!B:D,3,FALSE)),AF1164*(1-VLOOKUP(X1164,折旧码!B:D,3,FALSE))*((2015-LEFT(AD1164,4))*12+12-MID(AD1164,5,2)+1)/(Z1164*12+AB1164))</f>
        <v>#VALUE!</v>
      </c>
      <c r="AZ1164" s="60" t="e">
        <f t="shared" si="180"/>
        <v>#VALUE!</v>
      </c>
      <c r="BA1164" s="5" t="e">
        <f>IF(((2015-LEFT(AD1164,4))*12+12-MID(AD1164,5,2)+1)/(Z1164*12+AB1164)&gt;1,0, AF1164*(1-VLOOKUP(X1164,折旧码!B:D,3,FALSE))*(12/(Z1164*12+AB1164)))</f>
        <v>#VALUE!</v>
      </c>
      <c r="BB1164" s="2" t="e">
        <f t="shared" si="181"/>
        <v>#VALUE!</v>
      </c>
      <c r="BC1164" s="2">
        <f t="shared" si="182"/>
        <v>0</v>
      </c>
      <c r="BD1164" s="2" t="e">
        <f t="shared" si="183"/>
        <v>#VALUE!</v>
      </c>
      <c r="BE1164" s="4" t="e">
        <f t="shared" si="184"/>
        <v>#VALUE!</v>
      </c>
      <c r="BF1164" s="56" t="e">
        <f t="shared" si="185"/>
        <v>#VALUE!</v>
      </c>
      <c r="BG1164" s="56" t="e">
        <f>IF(BE1164="否",0,AF1164*(1-VLOOKUP(X1164,折旧码!B:D,3,FALSE))/BC1164)</f>
        <v>#VALUE!</v>
      </c>
      <c r="BH1164" s="56" t="e">
        <f t="shared" si="186"/>
        <v>#VALUE!</v>
      </c>
      <c r="BI1164" s="4" t="e">
        <f>IF(OR(BE1164="否",BC1164&lt;=BD1164),ROUND(AF1164-ABS(AG1164)-ABS(AI1164)-AF1164*VLOOKUP(X1164,折旧码!B:D,3,FALSE),2)=0,ROUND(AF1164-ABS(AG1164)-ABS(AI1164)-AF1164*VLOOKUP(X1164,折旧码!B:D,3,FALSE),2)&lt;&gt;0)</f>
        <v>#VALUE!</v>
      </c>
      <c r="BJ1164" s="4" t="e">
        <f>ROUND(AF1164-ABS(AG1164)-ABS(AI1164)-AF1164*VLOOKUP(X1164,折旧码!B:D,3,FALSE),2)</f>
        <v>#N/A</v>
      </c>
    </row>
    <row r="1165" spans="50:62" x14ac:dyDescent="0.35">
      <c r="AX1165" s="5" t="b">
        <f t="shared" si="179"/>
        <v>0</v>
      </c>
      <c r="AY1165" s="59" t="e">
        <f>IF(((2015-LEFT(AD1165,4))*12+12-MID(AD1165,5,2)+1)/(Z1165*12+AB1165)&gt;1,AF1165*(1-VLOOKUP(X1165,折旧码!B:D,3,FALSE)),AF1165*(1-VLOOKUP(X1165,折旧码!B:D,3,FALSE))*((2015-LEFT(AD1165,4))*12+12-MID(AD1165,5,2)+1)/(Z1165*12+AB1165))</f>
        <v>#VALUE!</v>
      </c>
      <c r="AZ1165" s="60" t="e">
        <f t="shared" si="180"/>
        <v>#VALUE!</v>
      </c>
      <c r="BA1165" s="5" t="e">
        <f>IF(((2015-LEFT(AD1165,4))*12+12-MID(AD1165,5,2)+1)/(Z1165*12+AB1165)&gt;1,0, AF1165*(1-VLOOKUP(X1165,折旧码!B:D,3,FALSE))*(12/(Z1165*12+AB1165)))</f>
        <v>#VALUE!</v>
      </c>
      <c r="BB1165" s="2" t="e">
        <f t="shared" si="181"/>
        <v>#VALUE!</v>
      </c>
      <c r="BC1165" s="2">
        <f t="shared" si="182"/>
        <v>0</v>
      </c>
      <c r="BD1165" s="2" t="e">
        <f t="shared" si="183"/>
        <v>#VALUE!</v>
      </c>
      <c r="BE1165" s="4" t="e">
        <f t="shared" si="184"/>
        <v>#VALUE!</v>
      </c>
      <c r="BF1165" s="56" t="e">
        <f t="shared" si="185"/>
        <v>#VALUE!</v>
      </c>
      <c r="BG1165" s="56" t="e">
        <f>IF(BE1165="否",0,AF1165*(1-VLOOKUP(X1165,折旧码!B:D,3,FALSE))/BC1165)</f>
        <v>#VALUE!</v>
      </c>
      <c r="BH1165" s="56" t="e">
        <f t="shared" si="186"/>
        <v>#VALUE!</v>
      </c>
      <c r="BI1165" s="4" t="e">
        <f>IF(OR(BE1165="否",BC1165&lt;=BD1165),ROUND(AF1165-ABS(AG1165)-ABS(AI1165)-AF1165*VLOOKUP(X1165,折旧码!B:D,3,FALSE),2)=0,ROUND(AF1165-ABS(AG1165)-ABS(AI1165)-AF1165*VLOOKUP(X1165,折旧码!B:D,3,FALSE),2)&lt;&gt;0)</f>
        <v>#VALUE!</v>
      </c>
      <c r="BJ1165" s="4" t="e">
        <f>ROUND(AF1165-ABS(AG1165)-ABS(AI1165)-AF1165*VLOOKUP(X1165,折旧码!B:D,3,FALSE),2)</f>
        <v>#N/A</v>
      </c>
    </row>
    <row r="1166" spans="50:62" x14ac:dyDescent="0.35">
      <c r="AX1166" s="5" t="b">
        <f t="shared" si="179"/>
        <v>0</v>
      </c>
      <c r="AY1166" s="59" t="e">
        <f>IF(((2015-LEFT(AD1166,4))*12+12-MID(AD1166,5,2)+1)/(Z1166*12+AB1166)&gt;1,AF1166*(1-VLOOKUP(X1166,折旧码!B:D,3,FALSE)),AF1166*(1-VLOOKUP(X1166,折旧码!B:D,3,FALSE))*((2015-LEFT(AD1166,4))*12+12-MID(AD1166,5,2)+1)/(Z1166*12+AB1166))</f>
        <v>#VALUE!</v>
      </c>
      <c r="AZ1166" s="60" t="e">
        <f t="shared" si="180"/>
        <v>#VALUE!</v>
      </c>
      <c r="BA1166" s="5" t="e">
        <f>IF(((2015-LEFT(AD1166,4))*12+12-MID(AD1166,5,2)+1)/(Z1166*12+AB1166)&gt;1,0, AF1166*(1-VLOOKUP(X1166,折旧码!B:D,3,FALSE))*(12/(Z1166*12+AB1166)))</f>
        <v>#VALUE!</v>
      </c>
      <c r="BB1166" s="2" t="e">
        <f t="shared" si="181"/>
        <v>#VALUE!</v>
      </c>
      <c r="BC1166" s="2">
        <f t="shared" si="182"/>
        <v>0</v>
      </c>
      <c r="BD1166" s="2" t="e">
        <f t="shared" si="183"/>
        <v>#VALUE!</v>
      </c>
      <c r="BE1166" s="4" t="e">
        <f t="shared" si="184"/>
        <v>#VALUE!</v>
      </c>
      <c r="BF1166" s="56" t="e">
        <f t="shared" si="185"/>
        <v>#VALUE!</v>
      </c>
      <c r="BG1166" s="56" t="e">
        <f>IF(BE1166="否",0,AF1166*(1-VLOOKUP(X1166,折旧码!B:D,3,FALSE))/BC1166)</f>
        <v>#VALUE!</v>
      </c>
      <c r="BH1166" s="56" t="e">
        <f t="shared" si="186"/>
        <v>#VALUE!</v>
      </c>
      <c r="BI1166" s="4" t="e">
        <f>IF(OR(BE1166="否",BC1166&lt;=BD1166),ROUND(AF1166-ABS(AG1166)-ABS(AI1166)-AF1166*VLOOKUP(X1166,折旧码!B:D,3,FALSE),2)=0,ROUND(AF1166-ABS(AG1166)-ABS(AI1166)-AF1166*VLOOKUP(X1166,折旧码!B:D,3,FALSE),2)&lt;&gt;0)</f>
        <v>#VALUE!</v>
      </c>
      <c r="BJ1166" s="4" t="e">
        <f>ROUND(AF1166-ABS(AG1166)-ABS(AI1166)-AF1166*VLOOKUP(X1166,折旧码!B:D,3,FALSE),2)</f>
        <v>#N/A</v>
      </c>
    </row>
    <row r="1167" spans="50:62" x14ac:dyDescent="0.35">
      <c r="AX1167" s="5" t="b">
        <f t="shared" si="179"/>
        <v>0</v>
      </c>
      <c r="AY1167" s="59" t="e">
        <f>IF(((2015-LEFT(AD1167,4))*12+12-MID(AD1167,5,2)+1)/(Z1167*12+AB1167)&gt;1,AF1167*(1-VLOOKUP(X1167,折旧码!B:D,3,FALSE)),AF1167*(1-VLOOKUP(X1167,折旧码!B:D,3,FALSE))*((2015-LEFT(AD1167,4))*12+12-MID(AD1167,5,2)+1)/(Z1167*12+AB1167))</f>
        <v>#VALUE!</v>
      </c>
      <c r="AZ1167" s="60" t="e">
        <f t="shared" si="180"/>
        <v>#VALUE!</v>
      </c>
      <c r="BA1167" s="5" t="e">
        <f>IF(((2015-LEFT(AD1167,4))*12+12-MID(AD1167,5,2)+1)/(Z1167*12+AB1167)&gt;1,0, AF1167*(1-VLOOKUP(X1167,折旧码!B:D,3,FALSE))*(12/(Z1167*12+AB1167)))</f>
        <v>#VALUE!</v>
      </c>
      <c r="BB1167" s="2" t="e">
        <f t="shared" si="181"/>
        <v>#VALUE!</v>
      </c>
      <c r="BC1167" s="2">
        <f t="shared" si="182"/>
        <v>0</v>
      </c>
      <c r="BD1167" s="2" t="e">
        <f t="shared" si="183"/>
        <v>#VALUE!</v>
      </c>
      <c r="BE1167" s="4" t="e">
        <f t="shared" si="184"/>
        <v>#VALUE!</v>
      </c>
      <c r="BF1167" s="56" t="e">
        <f t="shared" si="185"/>
        <v>#VALUE!</v>
      </c>
      <c r="BG1167" s="56" t="e">
        <f>IF(BE1167="否",0,AF1167*(1-VLOOKUP(X1167,折旧码!B:D,3,FALSE))/BC1167)</f>
        <v>#VALUE!</v>
      </c>
      <c r="BH1167" s="56" t="e">
        <f t="shared" si="186"/>
        <v>#VALUE!</v>
      </c>
      <c r="BI1167" s="4" t="e">
        <f>IF(OR(BE1167="否",BC1167&lt;=BD1167),ROUND(AF1167-ABS(AG1167)-ABS(AI1167)-AF1167*VLOOKUP(X1167,折旧码!B:D,3,FALSE),2)=0,ROUND(AF1167-ABS(AG1167)-ABS(AI1167)-AF1167*VLOOKUP(X1167,折旧码!B:D,3,FALSE),2)&lt;&gt;0)</f>
        <v>#VALUE!</v>
      </c>
      <c r="BJ1167" s="4" t="e">
        <f>ROUND(AF1167-ABS(AG1167)-ABS(AI1167)-AF1167*VLOOKUP(X1167,折旧码!B:D,3,FALSE),2)</f>
        <v>#N/A</v>
      </c>
    </row>
    <row r="1168" spans="50:62" x14ac:dyDescent="0.35">
      <c r="AX1168" s="5" t="b">
        <f t="shared" si="179"/>
        <v>0</v>
      </c>
      <c r="AY1168" s="59" t="e">
        <f>IF(((2015-LEFT(AD1168,4))*12+12-MID(AD1168,5,2)+1)/(Z1168*12+AB1168)&gt;1,AF1168*(1-VLOOKUP(X1168,折旧码!B:D,3,FALSE)),AF1168*(1-VLOOKUP(X1168,折旧码!B:D,3,FALSE))*((2015-LEFT(AD1168,4))*12+12-MID(AD1168,5,2)+1)/(Z1168*12+AB1168))</f>
        <v>#VALUE!</v>
      </c>
      <c r="AZ1168" s="60" t="e">
        <f t="shared" si="180"/>
        <v>#VALUE!</v>
      </c>
      <c r="BA1168" s="5" t="e">
        <f>IF(((2015-LEFT(AD1168,4))*12+12-MID(AD1168,5,2)+1)/(Z1168*12+AB1168)&gt;1,0, AF1168*(1-VLOOKUP(X1168,折旧码!B:D,3,FALSE))*(12/(Z1168*12+AB1168)))</f>
        <v>#VALUE!</v>
      </c>
      <c r="BB1168" s="2" t="e">
        <f t="shared" si="181"/>
        <v>#VALUE!</v>
      </c>
      <c r="BC1168" s="2">
        <f t="shared" si="182"/>
        <v>0</v>
      </c>
      <c r="BD1168" s="2" t="e">
        <f t="shared" si="183"/>
        <v>#VALUE!</v>
      </c>
      <c r="BE1168" s="4" t="e">
        <f t="shared" si="184"/>
        <v>#VALUE!</v>
      </c>
      <c r="BF1168" s="56" t="e">
        <f t="shared" si="185"/>
        <v>#VALUE!</v>
      </c>
      <c r="BG1168" s="56" t="e">
        <f>IF(BE1168="否",0,AF1168*(1-VLOOKUP(X1168,折旧码!B:D,3,FALSE))/BC1168)</f>
        <v>#VALUE!</v>
      </c>
      <c r="BH1168" s="56" t="e">
        <f t="shared" si="186"/>
        <v>#VALUE!</v>
      </c>
      <c r="BI1168" s="4" t="e">
        <f>IF(OR(BE1168="否",BC1168&lt;=BD1168),ROUND(AF1168-ABS(AG1168)-ABS(AI1168)-AF1168*VLOOKUP(X1168,折旧码!B:D,3,FALSE),2)=0,ROUND(AF1168-ABS(AG1168)-ABS(AI1168)-AF1168*VLOOKUP(X1168,折旧码!B:D,3,FALSE),2)&lt;&gt;0)</f>
        <v>#VALUE!</v>
      </c>
      <c r="BJ1168" s="4" t="e">
        <f>ROUND(AF1168-ABS(AG1168)-ABS(AI1168)-AF1168*VLOOKUP(X1168,折旧码!B:D,3,FALSE),2)</f>
        <v>#N/A</v>
      </c>
    </row>
    <row r="1169" spans="40:62" x14ac:dyDescent="0.35">
      <c r="AX1169" s="5" t="b">
        <f t="shared" si="179"/>
        <v>0</v>
      </c>
      <c r="AY1169" s="59" t="e">
        <f>IF(((2015-LEFT(AD1169,4))*12+12-MID(AD1169,5,2)+1)/(Z1169*12+AB1169)&gt;1,AF1169*(1-VLOOKUP(X1169,折旧码!B:D,3,FALSE)),AF1169*(1-VLOOKUP(X1169,折旧码!B:D,3,FALSE))*((2015-LEFT(AD1169,4))*12+12-MID(AD1169,5,2)+1)/(Z1169*12+AB1169))</f>
        <v>#VALUE!</v>
      </c>
      <c r="AZ1169" s="60" t="e">
        <f t="shared" si="180"/>
        <v>#VALUE!</v>
      </c>
      <c r="BA1169" s="5" t="e">
        <f>IF(((2015-LEFT(AD1169,4))*12+12-MID(AD1169,5,2)+1)/(Z1169*12+AB1169)&gt;1,0, AF1169*(1-VLOOKUP(X1169,折旧码!B:D,3,FALSE))*(12/(Z1169*12+AB1169)))</f>
        <v>#VALUE!</v>
      </c>
      <c r="BB1169" s="2" t="e">
        <f t="shared" si="181"/>
        <v>#VALUE!</v>
      </c>
      <c r="BC1169" s="2">
        <f t="shared" si="182"/>
        <v>0</v>
      </c>
      <c r="BD1169" s="2" t="e">
        <f t="shared" si="183"/>
        <v>#VALUE!</v>
      </c>
      <c r="BE1169" s="4" t="e">
        <f t="shared" si="184"/>
        <v>#VALUE!</v>
      </c>
      <c r="BF1169" s="56" t="e">
        <f t="shared" si="185"/>
        <v>#VALUE!</v>
      </c>
      <c r="BG1169" s="56" t="e">
        <f>IF(BE1169="否",0,AF1169*(1-VLOOKUP(X1169,折旧码!B:D,3,FALSE))/BC1169)</f>
        <v>#VALUE!</v>
      </c>
      <c r="BH1169" s="56" t="e">
        <f t="shared" si="186"/>
        <v>#VALUE!</v>
      </c>
      <c r="BI1169" s="4" t="e">
        <f>IF(OR(BE1169="否",BC1169&lt;=BD1169),ROUND(AF1169-ABS(AG1169)-ABS(AI1169)-AF1169*VLOOKUP(X1169,折旧码!B:D,3,FALSE),2)=0,ROUND(AF1169-ABS(AG1169)-ABS(AI1169)-AF1169*VLOOKUP(X1169,折旧码!B:D,3,FALSE),2)&lt;&gt;0)</f>
        <v>#VALUE!</v>
      </c>
      <c r="BJ1169" s="4" t="e">
        <f>ROUND(AF1169-ABS(AG1169)-ABS(AI1169)-AF1169*VLOOKUP(X1169,折旧码!B:D,3,FALSE),2)</f>
        <v>#N/A</v>
      </c>
    </row>
    <row r="1170" spans="40:62" x14ac:dyDescent="0.35">
      <c r="AX1170" s="5" t="b">
        <f t="shared" si="179"/>
        <v>0</v>
      </c>
      <c r="AY1170" s="59" t="e">
        <f>IF(((2015-LEFT(AD1170,4))*12+12-MID(AD1170,5,2)+1)/(Z1170*12+AB1170)&gt;1,AF1170*(1-VLOOKUP(X1170,折旧码!B:D,3,FALSE)),AF1170*(1-VLOOKUP(X1170,折旧码!B:D,3,FALSE))*((2015-LEFT(AD1170,4))*12+12-MID(AD1170,5,2)+1)/(Z1170*12+AB1170))</f>
        <v>#VALUE!</v>
      </c>
      <c r="AZ1170" s="60" t="e">
        <f t="shared" si="180"/>
        <v>#VALUE!</v>
      </c>
      <c r="BA1170" s="5" t="e">
        <f>IF(((2015-LEFT(AD1170,4))*12+12-MID(AD1170,5,2)+1)/(Z1170*12+AB1170)&gt;1,0, AF1170*(1-VLOOKUP(X1170,折旧码!B:D,3,FALSE))*(12/(Z1170*12+AB1170)))</f>
        <v>#VALUE!</v>
      </c>
      <c r="BB1170" s="2" t="e">
        <f t="shared" si="181"/>
        <v>#VALUE!</v>
      </c>
      <c r="BC1170" s="2">
        <f t="shared" si="182"/>
        <v>0</v>
      </c>
      <c r="BD1170" s="2" t="e">
        <f t="shared" si="183"/>
        <v>#VALUE!</v>
      </c>
      <c r="BE1170" s="4" t="e">
        <f t="shared" si="184"/>
        <v>#VALUE!</v>
      </c>
      <c r="BF1170" s="56" t="e">
        <f t="shared" si="185"/>
        <v>#VALUE!</v>
      </c>
      <c r="BG1170" s="56" t="e">
        <f>IF(BE1170="否",0,AF1170*(1-VLOOKUP(X1170,折旧码!B:D,3,FALSE))/BC1170)</f>
        <v>#VALUE!</v>
      </c>
      <c r="BH1170" s="56" t="e">
        <f t="shared" si="186"/>
        <v>#VALUE!</v>
      </c>
      <c r="BI1170" s="4" t="e">
        <f>IF(OR(BE1170="否",BC1170&lt;=BD1170),ROUND(AF1170-ABS(AG1170)-ABS(AI1170)-AF1170*VLOOKUP(X1170,折旧码!B:D,3,FALSE),2)=0,ROUND(AF1170-ABS(AG1170)-ABS(AI1170)-AF1170*VLOOKUP(X1170,折旧码!B:D,3,FALSE),2)&lt;&gt;0)</f>
        <v>#VALUE!</v>
      </c>
      <c r="BJ1170" s="4" t="e">
        <f>ROUND(AF1170-ABS(AG1170)-ABS(AI1170)-AF1170*VLOOKUP(X1170,折旧码!B:D,3,FALSE),2)</f>
        <v>#N/A</v>
      </c>
    </row>
    <row r="1171" spans="40:62" x14ac:dyDescent="0.35">
      <c r="AX1171" s="5" t="b">
        <f t="shared" si="179"/>
        <v>0</v>
      </c>
      <c r="AY1171" s="59" t="e">
        <f>IF(((2015-LEFT(AD1171,4))*12+12-MID(AD1171,5,2)+1)/(Z1171*12+AB1171)&gt;1,AF1171*(1-VLOOKUP(X1171,折旧码!B:D,3,FALSE)),AF1171*(1-VLOOKUP(X1171,折旧码!B:D,3,FALSE))*((2015-LEFT(AD1171,4))*12+12-MID(AD1171,5,2)+1)/(Z1171*12+AB1171))</f>
        <v>#VALUE!</v>
      </c>
      <c r="AZ1171" s="60" t="e">
        <f t="shared" si="180"/>
        <v>#VALUE!</v>
      </c>
      <c r="BA1171" s="5" t="e">
        <f>IF(((2015-LEFT(AD1171,4))*12+12-MID(AD1171,5,2)+1)/(Z1171*12+AB1171)&gt;1,0, AF1171*(1-VLOOKUP(X1171,折旧码!B:D,3,FALSE))*(12/(Z1171*12+AB1171)))</f>
        <v>#VALUE!</v>
      </c>
      <c r="BB1171" s="2" t="e">
        <f t="shared" si="181"/>
        <v>#VALUE!</v>
      </c>
      <c r="BC1171" s="2">
        <f t="shared" si="182"/>
        <v>0</v>
      </c>
      <c r="BD1171" s="2" t="e">
        <f t="shared" si="183"/>
        <v>#VALUE!</v>
      </c>
      <c r="BE1171" s="4" t="e">
        <f t="shared" si="184"/>
        <v>#VALUE!</v>
      </c>
      <c r="BF1171" s="56" t="e">
        <f t="shared" si="185"/>
        <v>#VALUE!</v>
      </c>
      <c r="BG1171" s="56" t="e">
        <f>IF(BE1171="否",0,AF1171*(1-VLOOKUP(X1171,折旧码!B:D,3,FALSE))/BC1171)</f>
        <v>#VALUE!</v>
      </c>
      <c r="BH1171" s="56" t="e">
        <f t="shared" si="186"/>
        <v>#VALUE!</v>
      </c>
      <c r="BI1171" s="4" t="e">
        <f>IF(OR(BE1171="否",BC1171&lt;=BD1171),ROUND(AF1171-ABS(AG1171)-ABS(AI1171)-AF1171*VLOOKUP(X1171,折旧码!B:D,3,FALSE),2)=0,ROUND(AF1171-ABS(AG1171)-ABS(AI1171)-AF1171*VLOOKUP(X1171,折旧码!B:D,3,FALSE),2)&lt;&gt;0)</f>
        <v>#VALUE!</v>
      </c>
      <c r="BJ1171" s="4" t="e">
        <f>ROUND(AF1171-ABS(AG1171)-ABS(AI1171)-AF1171*VLOOKUP(X1171,折旧码!B:D,3,FALSE),2)</f>
        <v>#N/A</v>
      </c>
    </row>
    <row r="1172" spans="40:62" x14ac:dyDescent="0.35">
      <c r="AX1172" s="5" t="b">
        <f t="shared" si="179"/>
        <v>0</v>
      </c>
      <c r="AY1172" s="59" t="e">
        <f>IF(((2015-LEFT(AD1172,4))*12+12-MID(AD1172,5,2)+1)/(Z1172*12+AB1172)&gt;1,AF1172*(1-VLOOKUP(X1172,折旧码!B:D,3,FALSE)),AF1172*(1-VLOOKUP(X1172,折旧码!B:D,3,FALSE))*((2015-LEFT(AD1172,4))*12+12-MID(AD1172,5,2)+1)/(Z1172*12+AB1172))</f>
        <v>#VALUE!</v>
      </c>
      <c r="AZ1172" s="60" t="e">
        <f t="shared" si="180"/>
        <v>#VALUE!</v>
      </c>
      <c r="BA1172" s="5" t="e">
        <f>IF(((2015-LEFT(AD1172,4))*12+12-MID(AD1172,5,2)+1)/(Z1172*12+AB1172)&gt;1,0, AF1172*(1-VLOOKUP(X1172,折旧码!B:D,3,FALSE))*(12/(Z1172*12+AB1172)))</f>
        <v>#VALUE!</v>
      </c>
      <c r="BB1172" s="2" t="e">
        <f t="shared" si="181"/>
        <v>#VALUE!</v>
      </c>
      <c r="BC1172" s="2">
        <f t="shared" si="182"/>
        <v>0</v>
      </c>
      <c r="BD1172" s="2" t="e">
        <f t="shared" si="183"/>
        <v>#VALUE!</v>
      </c>
      <c r="BE1172" s="4" t="e">
        <f t="shared" si="184"/>
        <v>#VALUE!</v>
      </c>
      <c r="BF1172" s="56" t="e">
        <f t="shared" si="185"/>
        <v>#VALUE!</v>
      </c>
      <c r="BG1172" s="56" t="e">
        <f>IF(BE1172="否",0,AF1172*(1-VLOOKUP(X1172,折旧码!B:D,3,FALSE))/BC1172)</f>
        <v>#VALUE!</v>
      </c>
      <c r="BH1172" s="56" t="e">
        <f t="shared" si="186"/>
        <v>#VALUE!</v>
      </c>
      <c r="BI1172" s="4" t="e">
        <f>IF(OR(BE1172="否",BC1172&lt;=BD1172),ROUND(AF1172-ABS(AG1172)-ABS(AI1172)-AF1172*VLOOKUP(X1172,折旧码!B:D,3,FALSE),2)=0,ROUND(AF1172-ABS(AG1172)-ABS(AI1172)-AF1172*VLOOKUP(X1172,折旧码!B:D,3,FALSE),2)&lt;&gt;0)</f>
        <v>#VALUE!</v>
      </c>
      <c r="BJ1172" s="4" t="e">
        <f>ROUND(AF1172-ABS(AG1172)-ABS(AI1172)-AF1172*VLOOKUP(X1172,折旧码!B:D,3,FALSE),2)</f>
        <v>#N/A</v>
      </c>
    </row>
    <row r="1173" spans="40:62" x14ac:dyDescent="0.35">
      <c r="AX1173" s="5" t="b">
        <f t="shared" si="179"/>
        <v>0</v>
      </c>
      <c r="AY1173" s="59" t="e">
        <f>IF(((2015-LEFT(AD1173,4))*12+12-MID(AD1173,5,2)+1)/(Z1173*12+AB1173)&gt;1,AF1173*(1-VLOOKUP(X1173,折旧码!B:D,3,FALSE)),AF1173*(1-VLOOKUP(X1173,折旧码!B:D,3,FALSE))*((2015-LEFT(AD1173,4))*12+12-MID(AD1173,5,2)+1)/(Z1173*12+AB1173))</f>
        <v>#VALUE!</v>
      </c>
      <c r="AZ1173" s="60" t="e">
        <f t="shared" si="180"/>
        <v>#VALUE!</v>
      </c>
      <c r="BA1173" s="5" t="e">
        <f>IF(((2015-LEFT(AD1173,4))*12+12-MID(AD1173,5,2)+1)/(Z1173*12+AB1173)&gt;1,0, AF1173*(1-VLOOKUP(X1173,折旧码!B:D,3,FALSE))*(12/(Z1173*12+AB1173)))</f>
        <v>#VALUE!</v>
      </c>
      <c r="BB1173" s="2" t="e">
        <f t="shared" si="181"/>
        <v>#VALUE!</v>
      </c>
      <c r="BC1173" s="2">
        <f t="shared" si="182"/>
        <v>0</v>
      </c>
      <c r="BD1173" s="2" t="e">
        <f t="shared" si="183"/>
        <v>#VALUE!</v>
      </c>
      <c r="BE1173" s="4" t="e">
        <f t="shared" si="184"/>
        <v>#VALUE!</v>
      </c>
      <c r="BF1173" s="56" t="e">
        <f t="shared" si="185"/>
        <v>#VALUE!</v>
      </c>
      <c r="BG1173" s="56" t="e">
        <f>IF(BE1173="否",0,AF1173*(1-VLOOKUP(X1173,折旧码!B:D,3,FALSE))/BC1173)</f>
        <v>#VALUE!</v>
      </c>
      <c r="BH1173" s="56" t="e">
        <f t="shared" si="186"/>
        <v>#VALUE!</v>
      </c>
      <c r="BI1173" s="4" t="e">
        <f>IF(OR(BE1173="否",BC1173&lt;=BD1173),ROUND(AF1173-ABS(AG1173)-ABS(AI1173)-AF1173*VLOOKUP(X1173,折旧码!B:D,3,FALSE),2)=0,ROUND(AF1173-ABS(AG1173)-ABS(AI1173)-AF1173*VLOOKUP(X1173,折旧码!B:D,3,FALSE),2)&lt;&gt;0)</f>
        <v>#VALUE!</v>
      </c>
      <c r="BJ1173" s="4" t="e">
        <f>ROUND(AF1173-ABS(AG1173)-ABS(AI1173)-AF1173*VLOOKUP(X1173,折旧码!B:D,3,FALSE),2)</f>
        <v>#N/A</v>
      </c>
    </row>
    <row r="1174" spans="40:62" x14ac:dyDescent="0.35">
      <c r="AX1174" s="5" t="b">
        <f t="shared" si="179"/>
        <v>0</v>
      </c>
      <c r="AY1174" s="59" t="e">
        <f>IF(((2015-LEFT(AD1174,4))*12+12-MID(AD1174,5,2)+1)/(Z1174*12+AB1174)&gt;1,AF1174*(1-VLOOKUP(X1174,折旧码!B:D,3,FALSE)),AF1174*(1-VLOOKUP(X1174,折旧码!B:D,3,FALSE))*((2015-LEFT(AD1174,4))*12+12-MID(AD1174,5,2)+1)/(Z1174*12+AB1174))</f>
        <v>#VALUE!</v>
      </c>
      <c r="AZ1174" s="60" t="e">
        <f t="shared" si="180"/>
        <v>#VALUE!</v>
      </c>
      <c r="BA1174" s="5" t="e">
        <f>IF(((2015-LEFT(AD1174,4))*12+12-MID(AD1174,5,2)+1)/(Z1174*12+AB1174)&gt;1,0, AF1174*(1-VLOOKUP(X1174,折旧码!B:D,3,FALSE))*(12/(Z1174*12+AB1174)))</f>
        <v>#VALUE!</v>
      </c>
      <c r="BB1174" s="2" t="e">
        <f t="shared" si="181"/>
        <v>#VALUE!</v>
      </c>
      <c r="BC1174" s="2">
        <f t="shared" si="182"/>
        <v>0</v>
      </c>
      <c r="BD1174" s="2" t="e">
        <f t="shared" si="183"/>
        <v>#VALUE!</v>
      </c>
      <c r="BE1174" s="4" t="e">
        <f t="shared" si="184"/>
        <v>#VALUE!</v>
      </c>
      <c r="BF1174" s="56" t="e">
        <f t="shared" si="185"/>
        <v>#VALUE!</v>
      </c>
      <c r="BG1174" s="56" t="e">
        <f>IF(BE1174="否",0,AF1174*(1-VLOOKUP(X1174,折旧码!B:D,3,FALSE))/BC1174)</f>
        <v>#VALUE!</v>
      </c>
      <c r="BH1174" s="56" t="e">
        <f t="shared" si="186"/>
        <v>#VALUE!</v>
      </c>
      <c r="BI1174" s="4" t="e">
        <f>IF(OR(BE1174="否",BC1174&lt;=BD1174),ROUND(AF1174-ABS(AG1174)-ABS(AI1174)-AF1174*VLOOKUP(X1174,折旧码!B:D,3,FALSE),2)=0,ROUND(AF1174-ABS(AG1174)-ABS(AI1174)-AF1174*VLOOKUP(X1174,折旧码!B:D,3,FALSE),2)&lt;&gt;0)</f>
        <v>#VALUE!</v>
      </c>
      <c r="BJ1174" s="4" t="e">
        <f>ROUND(AF1174-ABS(AG1174)-ABS(AI1174)-AF1174*VLOOKUP(X1174,折旧码!B:D,3,FALSE),2)</f>
        <v>#N/A</v>
      </c>
    </row>
    <row r="1175" spans="40:62" x14ac:dyDescent="0.35">
      <c r="AX1175" s="5" t="b">
        <f t="shared" si="179"/>
        <v>0</v>
      </c>
      <c r="AY1175" s="59" t="e">
        <f>IF(((2015-LEFT(AD1175,4))*12+12-MID(AD1175,5,2)+1)/(Z1175*12+AB1175)&gt;1,AF1175*(1-VLOOKUP(X1175,折旧码!B:D,3,FALSE)),AF1175*(1-VLOOKUP(X1175,折旧码!B:D,3,FALSE))*((2015-LEFT(AD1175,4))*12+12-MID(AD1175,5,2)+1)/(Z1175*12+AB1175))</f>
        <v>#VALUE!</v>
      </c>
      <c r="AZ1175" s="60" t="e">
        <f t="shared" si="180"/>
        <v>#VALUE!</v>
      </c>
      <c r="BA1175" s="5" t="e">
        <f>IF(((2015-LEFT(AD1175,4))*12+12-MID(AD1175,5,2)+1)/(Z1175*12+AB1175)&gt;1,0, AF1175*(1-VLOOKUP(X1175,折旧码!B:D,3,FALSE))*(12/(Z1175*12+AB1175)))</f>
        <v>#VALUE!</v>
      </c>
      <c r="BB1175" s="2" t="e">
        <f t="shared" si="181"/>
        <v>#VALUE!</v>
      </c>
      <c r="BC1175" s="2">
        <f t="shared" si="182"/>
        <v>0</v>
      </c>
      <c r="BD1175" s="2" t="e">
        <f t="shared" si="183"/>
        <v>#VALUE!</v>
      </c>
      <c r="BE1175" s="4" t="e">
        <f t="shared" si="184"/>
        <v>#VALUE!</v>
      </c>
      <c r="BF1175" s="56" t="e">
        <f t="shared" si="185"/>
        <v>#VALUE!</v>
      </c>
      <c r="BG1175" s="56" t="e">
        <f>IF(BE1175="否",0,AF1175*(1-VLOOKUP(X1175,折旧码!B:D,3,FALSE))/BC1175)</f>
        <v>#VALUE!</v>
      </c>
      <c r="BH1175" s="56" t="e">
        <f t="shared" si="186"/>
        <v>#VALUE!</v>
      </c>
      <c r="BI1175" s="4" t="e">
        <f>IF(OR(BE1175="否",BC1175&lt;=BD1175),ROUND(AF1175-ABS(AG1175)-ABS(AI1175)-AF1175*VLOOKUP(X1175,折旧码!B:D,3,FALSE),2)=0,ROUND(AF1175-ABS(AG1175)-ABS(AI1175)-AF1175*VLOOKUP(X1175,折旧码!B:D,3,FALSE),2)&lt;&gt;0)</f>
        <v>#VALUE!</v>
      </c>
      <c r="BJ1175" s="4" t="e">
        <f>ROUND(AF1175-ABS(AG1175)-ABS(AI1175)-AF1175*VLOOKUP(X1175,折旧码!B:D,3,FALSE),2)</f>
        <v>#N/A</v>
      </c>
    </row>
    <row r="1176" spans="40:62" x14ac:dyDescent="0.35">
      <c r="AX1176" s="5" t="b">
        <f t="shared" si="179"/>
        <v>0</v>
      </c>
      <c r="AY1176" s="59" t="e">
        <f>IF(((2015-LEFT(AD1176,4))*12+12-MID(AD1176,5,2)+1)/(Z1176*12+AB1176)&gt;1,AF1176*(1-VLOOKUP(X1176,折旧码!B:D,3,FALSE)),AF1176*(1-VLOOKUP(X1176,折旧码!B:D,3,FALSE))*((2015-LEFT(AD1176,4))*12+12-MID(AD1176,5,2)+1)/(Z1176*12+AB1176))</f>
        <v>#VALUE!</v>
      </c>
      <c r="AZ1176" s="60" t="e">
        <f t="shared" si="180"/>
        <v>#VALUE!</v>
      </c>
      <c r="BA1176" s="5" t="e">
        <f>IF(((2015-LEFT(AD1176,4))*12+12-MID(AD1176,5,2)+1)/(Z1176*12+AB1176)&gt;1,0, AF1176*(1-VLOOKUP(X1176,折旧码!B:D,3,FALSE))*(12/(Z1176*12+AB1176)))</f>
        <v>#VALUE!</v>
      </c>
      <c r="BB1176" s="2" t="e">
        <f t="shared" si="181"/>
        <v>#VALUE!</v>
      </c>
      <c r="BC1176" s="2">
        <f t="shared" si="182"/>
        <v>0</v>
      </c>
      <c r="BD1176" s="2" t="e">
        <f t="shared" si="183"/>
        <v>#VALUE!</v>
      </c>
      <c r="BE1176" s="4" t="e">
        <f t="shared" si="184"/>
        <v>#VALUE!</v>
      </c>
      <c r="BF1176" s="56" t="e">
        <f t="shared" si="185"/>
        <v>#VALUE!</v>
      </c>
      <c r="BG1176" s="56" t="e">
        <f>IF(BE1176="否",0,AF1176*(1-VLOOKUP(X1176,折旧码!B:D,3,FALSE))/BC1176)</f>
        <v>#VALUE!</v>
      </c>
      <c r="BH1176" s="56" t="e">
        <f t="shared" si="186"/>
        <v>#VALUE!</v>
      </c>
      <c r="BI1176" s="4" t="e">
        <f>IF(OR(BE1176="否",BC1176&lt;=BD1176),ROUND(AF1176-ABS(AG1176)-ABS(AI1176)-AF1176*VLOOKUP(X1176,折旧码!B:D,3,FALSE),2)=0,ROUND(AF1176-ABS(AG1176)-ABS(AI1176)-AF1176*VLOOKUP(X1176,折旧码!B:D,3,FALSE),2)&lt;&gt;0)</f>
        <v>#VALUE!</v>
      </c>
      <c r="BJ1176" s="4" t="e">
        <f>ROUND(AF1176-ABS(AG1176)-ABS(AI1176)-AF1176*VLOOKUP(X1176,折旧码!B:D,3,FALSE),2)</f>
        <v>#N/A</v>
      </c>
    </row>
    <row r="1177" spans="40:62" x14ac:dyDescent="0.35">
      <c r="AX1177" s="5" t="b">
        <f t="shared" si="179"/>
        <v>0</v>
      </c>
      <c r="AY1177" s="59" t="e">
        <f>IF(((2015-LEFT(AD1177,4))*12+12-MID(AD1177,5,2)+1)/(Z1177*12+AB1177)&gt;1,AF1177*(1-VLOOKUP(X1177,折旧码!B:D,3,FALSE)),AF1177*(1-VLOOKUP(X1177,折旧码!B:D,3,FALSE))*((2015-LEFT(AD1177,4))*12+12-MID(AD1177,5,2)+1)/(Z1177*12+AB1177))</f>
        <v>#VALUE!</v>
      </c>
      <c r="AZ1177" s="60" t="e">
        <f t="shared" si="180"/>
        <v>#VALUE!</v>
      </c>
      <c r="BA1177" s="5" t="e">
        <f>IF(((2015-LEFT(AD1177,4))*12+12-MID(AD1177,5,2)+1)/(Z1177*12+AB1177)&gt;1,0, AF1177*(1-VLOOKUP(X1177,折旧码!B:D,3,FALSE))*(12/(Z1177*12+AB1177)))</f>
        <v>#VALUE!</v>
      </c>
      <c r="BB1177" s="2" t="e">
        <f t="shared" si="181"/>
        <v>#VALUE!</v>
      </c>
      <c r="BC1177" s="2">
        <f t="shared" si="182"/>
        <v>0</v>
      </c>
      <c r="BD1177" s="2" t="e">
        <f t="shared" si="183"/>
        <v>#VALUE!</v>
      </c>
      <c r="BE1177" s="4" t="e">
        <f t="shared" si="184"/>
        <v>#VALUE!</v>
      </c>
      <c r="BF1177" s="56" t="e">
        <f t="shared" si="185"/>
        <v>#VALUE!</v>
      </c>
      <c r="BG1177" s="56" t="e">
        <f>IF(BE1177="否",0,AF1177*(1-VLOOKUP(X1177,折旧码!B:D,3,FALSE))/BC1177)</f>
        <v>#VALUE!</v>
      </c>
      <c r="BH1177" s="56" t="e">
        <f t="shared" si="186"/>
        <v>#VALUE!</v>
      </c>
      <c r="BI1177" s="4" t="e">
        <f>IF(OR(BE1177="否",BC1177&lt;=BD1177),ROUND(AF1177-ABS(AG1177)-ABS(AI1177)-AF1177*VLOOKUP(X1177,折旧码!B:D,3,FALSE),2)=0,ROUND(AF1177-ABS(AG1177)-ABS(AI1177)-AF1177*VLOOKUP(X1177,折旧码!B:D,3,FALSE),2)&lt;&gt;0)</f>
        <v>#VALUE!</v>
      </c>
      <c r="BJ1177" s="4" t="e">
        <f>ROUND(AF1177-ABS(AG1177)-ABS(AI1177)-AF1177*VLOOKUP(X1177,折旧码!B:D,3,FALSE),2)</f>
        <v>#N/A</v>
      </c>
    </row>
    <row r="1178" spans="40:62" x14ac:dyDescent="0.35">
      <c r="AN1178" s="4" t="b">
        <f>COUNTIF(资产分类!B:B,以前年度!A1178)=1</f>
        <v>0</v>
      </c>
      <c r="AO1178" s="4" t="b">
        <f>COUNTIF(单位编码!C:C,H1178)=1</f>
        <v>0</v>
      </c>
      <c r="AR1178" s="4" t="b">
        <f>COUNTIF(成本中心!B:B,以前年度!M1178)=1</f>
        <v>0</v>
      </c>
      <c r="AS1178" s="4" t="b">
        <f>COUNTIF(成本中心!B:B,以前年度!N1178)=1</f>
        <v>0</v>
      </c>
      <c r="AU1178" s="4" t="b">
        <f>COUNTIF(资产增加、减少方式!B:C,以前年度!R1178)=1</f>
        <v>0</v>
      </c>
      <c r="AX1178" s="5" t="b">
        <f t="shared" si="179"/>
        <v>0</v>
      </c>
      <c r="AY1178" s="59" t="e">
        <f>IF(((2015-LEFT(AD1178,4))*12+12-MID(AD1178,5,2)+1)/(Z1178*12+AB1178)&gt;1,AF1178*(1-VLOOKUP(X1178,折旧码!B:D,3,FALSE)),AF1178*(1-VLOOKUP(X1178,折旧码!B:D,3,FALSE))*((2015-LEFT(AD1178,4))*12+12-MID(AD1178,5,2)+1)/(Z1178*12+AB1178))</f>
        <v>#VALUE!</v>
      </c>
      <c r="AZ1178" s="60" t="e">
        <f t="shared" si="180"/>
        <v>#VALUE!</v>
      </c>
      <c r="BA1178" s="5" t="e">
        <f>IF(((2015-LEFT(AD1178,4))*12+12-MID(AD1178,5,2)+1)/(Z1178*12+AB1178)&gt;1,0, AF1178*(1-VLOOKUP(X1178,折旧码!B:D,3,FALSE))*(12/(Z1178*12+AB1178)))</f>
        <v>#VALUE!</v>
      </c>
      <c r="BB1178" s="2" t="e">
        <f t="shared" si="181"/>
        <v>#VALUE!</v>
      </c>
      <c r="BC1178" s="2">
        <f t="shared" si="182"/>
        <v>0</v>
      </c>
      <c r="BD1178" s="2" t="e">
        <f t="shared" si="183"/>
        <v>#VALUE!</v>
      </c>
      <c r="BE1178" s="4" t="e">
        <f t="shared" si="184"/>
        <v>#VALUE!</v>
      </c>
      <c r="BF1178" s="56" t="e">
        <f t="shared" si="185"/>
        <v>#VALUE!</v>
      </c>
      <c r="BG1178" s="56" t="e">
        <f>IF(BE1178="否",0,AF1178*(1-VLOOKUP(X1178,折旧码!B:D,3,FALSE))/BC1178)</f>
        <v>#VALUE!</v>
      </c>
      <c r="BH1178" s="56" t="e">
        <f t="shared" si="186"/>
        <v>#VALUE!</v>
      </c>
      <c r="BI1178" s="4" t="e">
        <f>IF(OR(BE1178="否",BC1178&lt;=BD1178),ROUND(AF1178-ABS(AG1178)-ABS(AI1178)-AF1178*VLOOKUP(X1178,折旧码!B:D,3,FALSE),2)=0,ROUND(AF1178-ABS(AG1178)-ABS(AI1178)-AF1178*VLOOKUP(X1178,折旧码!B:D,3,FALSE),2)&lt;&gt;0)</f>
        <v>#VALUE!</v>
      </c>
      <c r="BJ1178" s="4" t="e">
        <f>ROUND(AF1178-ABS(AG1178)-ABS(AI1178)-AF1178*VLOOKUP(X1178,折旧码!B:D,3,FALSE),2)</f>
        <v>#N/A</v>
      </c>
    </row>
    <row r="1179" spans="40:62" x14ac:dyDescent="0.35">
      <c r="AN1179" s="4" t="b">
        <f>COUNTIF(资产分类!B:B,以前年度!A1179)=1</f>
        <v>0</v>
      </c>
      <c r="AO1179" s="4" t="b">
        <f>COUNTIF(单位编码!C:C,H1179)=1</f>
        <v>0</v>
      </c>
      <c r="AR1179" s="4" t="b">
        <f>COUNTIF(成本中心!B:B,以前年度!M1179)=1</f>
        <v>0</v>
      </c>
      <c r="AS1179" s="4" t="b">
        <f>COUNTIF(成本中心!B:B,以前年度!N1179)=1</f>
        <v>0</v>
      </c>
      <c r="AU1179" s="4" t="b">
        <f>COUNTIF(资产增加、减少方式!B:C,以前年度!R1179)=1</f>
        <v>0</v>
      </c>
      <c r="AX1179" s="5" t="b">
        <f t="shared" si="179"/>
        <v>0</v>
      </c>
      <c r="AY1179" s="59" t="e">
        <f>IF(((2015-LEFT(AD1179,4))*12+12-MID(AD1179,5,2)+1)/(Z1179*12+AB1179)&gt;1,AF1179*(1-VLOOKUP(X1179,折旧码!B:D,3,FALSE)),AF1179*(1-VLOOKUP(X1179,折旧码!B:D,3,FALSE))*((2015-LEFT(AD1179,4))*12+12-MID(AD1179,5,2)+1)/(Z1179*12+AB1179))</f>
        <v>#VALUE!</v>
      </c>
      <c r="AZ1179" s="60" t="e">
        <f t="shared" si="180"/>
        <v>#VALUE!</v>
      </c>
      <c r="BA1179" s="5" t="e">
        <f>IF(((2015-LEFT(AD1179,4))*12+12-MID(AD1179,5,2)+1)/(Z1179*12+AB1179)&gt;1,0, AF1179*(1-VLOOKUP(X1179,折旧码!B:D,3,FALSE))*(12/(Z1179*12+AB1179)))</f>
        <v>#VALUE!</v>
      </c>
      <c r="BB1179" s="2" t="e">
        <f t="shared" si="181"/>
        <v>#VALUE!</v>
      </c>
      <c r="BC1179" s="2">
        <f t="shared" si="182"/>
        <v>0</v>
      </c>
      <c r="BD1179" s="2" t="e">
        <f t="shared" si="183"/>
        <v>#VALUE!</v>
      </c>
      <c r="BE1179" s="4" t="e">
        <f t="shared" si="184"/>
        <v>#VALUE!</v>
      </c>
      <c r="BF1179" s="56" t="e">
        <f t="shared" si="185"/>
        <v>#VALUE!</v>
      </c>
      <c r="BG1179" s="56" t="e">
        <f>IF(BE1179="否",0,AF1179*(1-VLOOKUP(X1179,折旧码!B:D,3,FALSE))/BC1179)</f>
        <v>#VALUE!</v>
      </c>
      <c r="BH1179" s="56" t="e">
        <f t="shared" si="186"/>
        <v>#VALUE!</v>
      </c>
      <c r="BI1179" s="4" t="e">
        <f>IF(OR(BE1179="否",BC1179&lt;=BD1179),ROUND(AF1179-ABS(AG1179)-ABS(AI1179)-AF1179*VLOOKUP(X1179,折旧码!B:D,3,FALSE),2)=0,ROUND(AF1179-ABS(AG1179)-ABS(AI1179)-AF1179*VLOOKUP(X1179,折旧码!B:D,3,FALSE),2)&lt;&gt;0)</f>
        <v>#VALUE!</v>
      </c>
      <c r="BJ1179" s="4" t="e">
        <f>ROUND(AF1179-ABS(AG1179)-ABS(AI1179)-AF1179*VLOOKUP(X1179,折旧码!B:D,3,FALSE),2)</f>
        <v>#N/A</v>
      </c>
    </row>
    <row r="1180" spans="40:62" x14ac:dyDescent="0.35">
      <c r="AN1180" s="4" t="b">
        <f>COUNTIF(资产分类!B:B,以前年度!A1180)=1</f>
        <v>0</v>
      </c>
      <c r="AO1180" s="4" t="b">
        <f>COUNTIF(单位编码!C:C,H1180)=1</f>
        <v>0</v>
      </c>
      <c r="AR1180" s="4" t="b">
        <f>COUNTIF(成本中心!B:B,以前年度!M1180)=1</f>
        <v>0</v>
      </c>
      <c r="AS1180" s="4" t="b">
        <f>COUNTIF(成本中心!B:B,以前年度!N1180)=1</f>
        <v>0</v>
      </c>
      <c r="AU1180" s="4" t="b">
        <f>COUNTIF(资产增加、减少方式!B:C,以前年度!R1180)=1</f>
        <v>0</v>
      </c>
      <c r="AX1180" s="5" t="b">
        <f t="shared" si="179"/>
        <v>0</v>
      </c>
      <c r="AY1180" s="59" t="e">
        <f>IF(((2015-LEFT(AD1180,4))*12+12-MID(AD1180,5,2)+1)/(Z1180*12+AB1180)&gt;1,AF1180*(1-VLOOKUP(X1180,折旧码!B:D,3,FALSE)),AF1180*(1-VLOOKUP(X1180,折旧码!B:D,3,FALSE))*((2015-LEFT(AD1180,4))*12+12-MID(AD1180,5,2)+1)/(Z1180*12+AB1180))</f>
        <v>#VALUE!</v>
      </c>
      <c r="AZ1180" s="60" t="e">
        <f t="shared" si="180"/>
        <v>#VALUE!</v>
      </c>
      <c r="BA1180" s="5" t="e">
        <f>IF(((2015-LEFT(AD1180,4))*12+12-MID(AD1180,5,2)+1)/(Z1180*12+AB1180)&gt;1,0, AF1180*(1-VLOOKUP(X1180,折旧码!B:D,3,FALSE))*(12/(Z1180*12+AB1180)))</f>
        <v>#VALUE!</v>
      </c>
      <c r="BB1180" s="2" t="e">
        <f t="shared" si="181"/>
        <v>#VALUE!</v>
      </c>
      <c r="BC1180" s="2">
        <f t="shared" si="182"/>
        <v>0</v>
      </c>
      <c r="BD1180" s="2" t="e">
        <f t="shared" si="183"/>
        <v>#VALUE!</v>
      </c>
      <c r="BE1180" s="4" t="e">
        <f t="shared" si="184"/>
        <v>#VALUE!</v>
      </c>
      <c r="BF1180" s="56" t="e">
        <f t="shared" si="185"/>
        <v>#VALUE!</v>
      </c>
      <c r="BG1180" s="56" t="e">
        <f>IF(BE1180="否",0,AF1180*(1-VLOOKUP(X1180,折旧码!B:D,3,FALSE))/BC1180)</f>
        <v>#VALUE!</v>
      </c>
      <c r="BH1180" s="56" t="e">
        <f t="shared" si="186"/>
        <v>#VALUE!</v>
      </c>
      <c r="BI1180" s="4" t="e">
        <f>IF(OR(BE1180="否",BC1180&lt;=BD1180),ROUND(AF1180-ABS(AG1180)-ABS(AI1180)-AF1180*VLOOKUP(X1180,折旧码!B:D,3,FALSE),2)=0,ROUND(AF1180-ABS(AG1180)-ABS(AI1180)-AF1180*VLOOKUP(X1180,折旧码!B:D,3,FALSE),2)&lt;&gt;0)</f>
        <v>#VALUE!</v>
      </c>
      <c r="BJ1180" s="4" t="e">
        <f>ROUND(AF1180-ABS(AG1180)-ABS(AI1180)-AF1180*VLOOKUP(X1180,折旧码!B:D,3,FALSE),2)</f>
        <v>#N/A</v>
      </c>
    </row>
    <row r="1181" spans="40:62" x14ac:dyDescent="0.35">
      <c r="AN1181" s="4" t="b">
        <f>COUNTIF(资产分类!B:B,以前年度!A1181)=1</f>
        <v>0</v>
      </c>
      <c r="AO1181" s="4" t="b">
        <f>COUNTIF(单位编码!C:C,H1181)=1</f>
        <v>0</v>
      </c>
      <c r="AR1181" s="4" t="b">
        <f>COUNTIF(成本中心!B:B,以前年度!M1181)=1</f>
        <v>0</v>
      </c>
      <c r="AS1181" s="4" t="b">
        <f>COUNTIF(成本中心!B:B,以前年度!N1181)=1</f>
        <v>0</v>
      </c>
      <c r="AU1181" s="4" t="b">
        <f>COUNTIF(资产增加、减少方式!B:C,以前年度!R1181)=1</f>
        <v>0</v>
      </c>
      <c r="AX1181" s="5" t="b">
        <f t="shared" si="179"/>
        <v>0</v>
      </c>
      <c r="AY1181" s="59" t="e">
        <f>IF(((2015-LEFT(AD1181,4))*12+12-MID(AD1181,5,2)+1)/(Z1181*12+AB1181)&gt;1,AF1181*(1-VLOOKUP(X1181,折旧码!B:D,3,FALSE)),AF1181*(1-VLOOKUP(X1181,折旧码!B:D,3,FALSE))*((2015-LEFT(AD1181,4))*12+12-MID(AD1181,5,2)+1)/(Z1181*12+AB1181))</f>
        <v>#VALUE!</v>
      </c>
      <c r="AZ1181" s="60" t="e">
        <f t="shared" si="180"/>
        <v>#VALUE!</v>
      </c>
      <c r="BA1181" s="5" t="e">
        <f>IF(((2015-LEFT(AD1181,4))*12+12-MID(AD1181,5,2)+1)/(Z1181*12+AB1181)&gt;1,0, AF1181*(1-VLOOKUP(X1181,折旧码!B:D,3,FALSE))*(12/(Z1181*12+AB1181)))</f>
        <v>#VALUE!</v>
      </c>
      <c r="BB1181" s="2" t="e">
        <f t="shared" si="181"/>
        <v>#VALUE!</v>
      </c>
      <c r="BC1181" s="2">
        <f t="shared" si="182"/>
        <v>0</v>
      </c>
      <c r="BD1181" s="2" t="e">
        <f t="shared" si="183"/>
        <v>#VALUE!</v>
      </c>
      <c r="BE1181" s="4" t="e">
        <f t="shared" si="184"/>
        <v>#VALUE!</v>
      </c>
      <c r="BF1181" s="56" t="e">
        <f t="shared" si="185"/>
        <v>#VALUE!</v>
      </c>
      <c r="BG1181" s="56" t="e">
        <f>IF(BE1181="否",0,AF1181*(1-VLOOKUP(X1181,折旧码!B:D,3,FALSE))/BC1181)</f>
        <v>#VALUE!</v>
      </c>
      <c r="BH1181" s="56" t="e">
        <f t="shared" si="186"/>
        <v>#VALUE!</v>
      </c>
      <c r="BI1181" s="4" t="e">
        <f>IF(OR(BE1181="否",BC1181&lt;=BD1181),ROUND(AF1181-ABS(AG1181)-ABS(AI1181)-AF1181*VLOOKUP(X1181,折旧码!B:D,3,FALSE),2)=0,ROUND(AF1181-ABS(AG1181)-ABS(AI1181)-AF1181*VLOOKUP(X1181,折旧码!B:D,3,FALSE),2)&lt;&gt;0)</f>
        <v>#VALUE!</v>
      </c>
      <c r="BJ1181" s="4" t="e">
        <f>ROUND(AF1181-ABS(AG1181)-ABS(AI1181)-AF1181*VLOOKUP(X1181,折旧码!B:D,3,FALSE),2)</f>
        <v>#N/A</v>
      </c>
    </row>
    <row r="1182" spans="40:62" x14ac:dyDescent="0.35">
      <c r="AN1182" s="4" t="b">
        <f>COUNTIF(资产分类!B:B,以前年度!A1182)=1</f>
        <v>0</v>
      </c>
      <c r="AO1182" s="4" t="b">
        <f>COUNTIF(单位编码!C:C,H1182)=1</f>
        <v>0</v>
      </c>
      <c r="AR1182" s="4" t="b">
        <f>COUNTIF(成本中心!B:B,以前年度!M1182)=1</f>
        <v>0</v>
      </c>
      <c r="AS1182" s="4" t="b">
        <f>COUNTIF(成本中心!B:B,以前年度!N1182)=1</f>
        <v>0</v>
      </c>
      <c r="AU1182" s="4" t="b">
        <f>COUNTIF(资产增加、减少方式!B:C,以前年度!R1182)=1</f>
        <v>0</v>
      </c>
      <c r="AX1182" s="5" t="b">
        <f t="shared" si="179"/>
        <v>0</v>
      </c>
      <c r="AY1182" s="59" t="e">
        <f>IF(((2015-LEFT(AD1182,4))*12+12-MID(AD1182,5,2)+1)/(Z1182*12+AB1182)&gt;1,AF1182*(1-VLOOKUP(X1182,折旧码!B:D,3,FALSE)),AF1182*(1-VLOOKUP(X1182,折旧码!B:D,3,FALSE))*((2015-LEFT(AD1182,4))*12+12-MID(AD1182,5,2)+1)/(Z1182*12+AB1182))</f>
        <v>#VALUE!</v>
      </c>
      <c r="AZ1182" s="60" t="e">
        <f t="shared" si="180"/>
        <v>#VALUE!</v>
      </c>
      <c r="BA1182" s="5" t="e">
        <f>IF(((2015-LEFT(AD1182,4))*12+12-MID(AD1182,5,2)+1)/(Z1182*12+AB1182)&gt;1,0, AF1182*(1-VLOOKUP(X1182,折旧码!B:D,3,FALSE))*(12/(Z1182*12+AB1182)))</f>
        <v>#VALUE!</v>
      </c>
      <c r="BB1182" s="2" t="e">
        <f t="shared" si="181"/>
        <v>#VALUE!</v>
      </c>
      <c r="BC1182" s="2">
        <f t="shared" si="182"/>
        <v>0</v>
      </c>
      <c r="BD1182" s="2" t="e">
        <f t="shared" si="183"/>
        <v>#VALUE!</v>
      </c>
      <c r="BE1182" s="4" t="e">
        <f t="shared" si="184"/>
        <v>#VALUE!</v>
      </c>
      <c r="BF1182" s="56" t="e">
        <f t="shared" si="185"/>
        <v>#VALUE!</v>
      </c>
      <c r="BG1182" s="56" t="e">
        <f>IF(BE1182="否",0,AF1182*(1-VLOOKUP(X1182,折旧码!B:D,3,FALSE))/BC1182)</f>
        <v>#VALUE!</v>
      </c>
      <c r="BH1182" s="56" t="e">
        <f t="shared" si="186"/>
        <v>#VALUE!</v>
      </c>
      <c r="BI1182" s="4" t="e">
        <f>IF(OR(BE1182="否",BC1182&lt;=BD1182),ROUND(AF1182-ABS(AG1182)-ABS(AI1182)-AF1182*VLOOKUP(X1182,折旧码!B:D,3,FALSE),2)=0,ROUND(AF1182-ABS(AG1182)-ABS(AI1182)-AF1182*VLOOKUP(X1182,折旧码!B:D,3,FALSE),2)&lt;&gt;0)</f>
        <v>#VALUE!</v>
      </c>
      <c r="BJ1182" s="4" t="e">
        <f>ROUND(AF1182-ABS(AG1182)-ABS(AI1182)-AF1182*VLOOKUP(X1182,折旧码!B:D,3,FALSE),2)</f>
        <v>#N/A</v>
      </c>
    </row>
    <row r="1183" spans="40:62" x14ac:dyDescent="0.35">
      <c r="AN1183" s="4" t="b">
        <f>COUNTIF(资产分类!B:B,以前年度!A1183)=1</f>
        <v>0</v>
      </c>
      <c r="AO1183" s="4" t="b">
        <f>COUNTIF(单位编码!C:C,H1183)=1</f>
        <v>0</v>
      </c>
      <c r="AR1183" s="4" t="b">
        <f>COUNTIF(成本中心!B:B,以前年度!M1183)=1</f>
        <v>0</v>
      </c>
      <c r="AS1183" s="4" t="b">
        <f>COUNTIF(成本中心!B:B,以前年度!N1183)=1</f>
        <v>0</v>
      </c>
      <c r="AU1183" s="4" t="b">
        <f>COUNTIF(资产增加、减少方式!B:C,以前年度!R1183)=1</f>
        <v>0</v>
      </c>
      <c r="AX1183" s="5" t="b">
        <f t="shared" si="179"/>
        <v>0</v>
      </c>
      <c r="AY1183" s="59" t="e">
        <f>IF(((2015-LEFT(AD1183,4))*12+12-MID(AD1183,5,2)+1)/(Z1183*12+AB1183)&gt;1,AF1183*(1-VLOOKUP(X1183,折旧码!B:D,3,FALSE)),AF1183*(1-VLOOKUP(X1183,折旧码!B:D,3,FALSE))*((2015-LEFT(AD1183,4))*12+12-MID(AD1183,5,2)+1)/(Z1183*12+AB1183))</f>
        <v>#VALUE!</v>
      </c>
      <c r="AZ1183" s="60" t="e">
        <f t="shared" si="180"/>
        <v>#VALUE!</v>
      </c>
      <c r="BA1183" s="5" t="e">
        <f>IF(((2015-LEFT(AD1183,4))*12+12-MID(AD1183,5,2)+1)/(Z1183*12+AB1183)&gt;1,0, AF1183*(1-VLOOKUP(X1183,折旧码!B:D,3,FALSE))*(12/(Z1183*12+AB1183)))</f>
        <v>#VALUE!</v>
      </c>
      <c r="BB1183" s="2" t="e">
        <f t="shared" si="181"/>
        <v>#VALUE!</v>
      </c>
      <c r="BC1183" s="2">
        <f t="shared" si="182"/>
        <v>0</v>
      </c>
      <c r="BD1183" s="2" t="e">
        <f t="shared" si="183"/>
        <v>#VALUE!</v>
      </c>
      <c r="BE1183" s="4" t="e">
        <f t="shared" si="184"/>
        <v>#VALUE!</v>
      </c>
      <c r="BF1183" s="56" t="e">
        <f t="shared" si="185"/>
        <v>#VALUE!</v>
      </c>
      <c r="BG1183" s="56" t="e">
        <f>IF(BE1183="否",0,AF1183*(1-VLOOKUP(X1183,折旧码!B:D,3,FALSE))/BC1183)</f>
        <v>#VALUE!</v>
      </c>
      <c r="BH1183" s="56" t="e">
        <f t="shared" si="186"/>
        <v>#VALUE!</v>
      </c>
      <c r="BI1183" s="4" t="e">
        <f>IF(OR(BE1183="否",BC1183&lt;=BD1183),ROUND(AF1183-ABS(AG1183)-ABS(AI1183)-AF1183*VLOOKUP(X1183,折旧码!B:D,3,FALSE),2)=0,ROUND(AF1183-ABS(AG1183)-ABS(AI1183)-AF1183*VLOOKUP(X1183,折旧码!B:D,3,FALSE),2)&lt;&gt;0)</f>
        <v>#VALUE!</v>
      </c>
      <c r="BJ1183" s="4" t="e">
        <f>ROUND(AF1183-ABS(AG1183)-ABS(AI1183)-AF1183*VLOOKUP(X1183,折旧码!B:D,3,FALSE),2)</f>
        <v>#N/A</v>
      </c>
    </row>
    <row r="1184" spans="40:62" x14ac:dyDescent="0.35">
      <c r="AN1184" s="4" t="b">
        <f>COUNTIF(资产分类!B:B,以前年度!A1184)=1</f>
        <v>0</v>
      </c>
      <c r="AO1184" s="4" t="b">
        <f>COUNTIF(单位编码!C:C,H1184)=1</f>
        <v>0</v>
      </c>
      <c r="AR1184" s="4" t="b">
        <f>COUNTIF(成本中心!B:B,以前年度!M1184)=1</f>
        <v>0</v>
      </c>
      <c r="AS1184" s="4" t="b">
        <f>COUNTIF(成本中心!B:B,以前年度!N1184)=1</f>
        <v>0</v>
      </c>
      <c r="AU1184" s="4" t="b">
        <f>COUNTIF(资产增加、减少方式!B:C,以前年度!R1184)=1</f>
        <v>0</v>
      </c>
      <c r="AX1184" s="5" t="b">
        <f t="shared" si="179"/>
        <v>0</v>
      </c>
      <c r="AY1184" s="59" t="e">
        <f>IF(((2015-LEFT(AD1184,4))*12+12-MID(AD1184,5,2)+1)/(Z1184*12+AB1184)&gt;1,AF1184*(1-VLOOKUP(X1184,折旧码!B:D,3,FALSE)),AF1184*(1-VLOOKUP(X1184,折旧码!B:D,3,FALSE))*((2015-LEFT(AD1184,4))*12+12-MID(AD1184,5,2)+1)/(Z1184*12+AB1184))</f>
        <v>#VALUE!</v>
      </c>
      <c r="AZ1184" s="60" t="e">
        <f t="shared" si="180"/>
        <v>#VALUE!</v>
      </c>
      <c r="BA1184" s="5" t="e">
        <f>IF(((2015-LEFT(AD1184,4))*12+12-MID(AD1184,5,2)+1)/(Z1184*12+AB1184)&gt;1,0, AF1184*(1-VLOOKUP(X1184,折旧码!B:D,3,FALSE))*(12/(Z1184*12+AB1184)))</f>
        <v>#VALUE!</v>
      </c>
      <c r="BB1184" s="2" t="e">
        <f t="shared" si="181"/>
        <v>#VALUE!</v>
      </c>
      <c r="BC1184" s="2">
        <f t="shared" si="182"/>
        <v>0</v>
      </c>
      <c r="BD1184" s="2" t="e">
        <f t="shared" si="183"/>
        <v>#VALUE!</v>
      </c>
      <c r="BE1184" s="4" t="e">
        <f t="shared" si="184"/>
        <v>#VALUE!</v>
      </c>
      <c r="BF1184" s="56" t="e">
        <f t="shared" si="185"/>
        <v>#VALUE!</v>
      </c>
      <c r="BG1184" s="56" t="e">
        <f>IF(BE1184="否",0,AF1184*(1-VLOOKUP(X1184,折旧码!B:D,3,FALSE))/BC1184)</f>
        <v>#VALUE!</v>
      </c>
      <c r="BH1184" s="56" t="e">
        <f t="shared" si="186"/>
        <v>#VALUE!</v>
      </c>
      <c r="BI1184" s="4" t="e">
        <f>IF(OR(BE1184="否",BC1184&lt;=BD1184),ROUND(AF1184-ABS(AG1184)-ABS(AI1184)-AF1184*VLOOKUP(X1184,折旧码!B:D,3,FALSE),2)=0,ROUND(AF1184-ABS(AG1184)-ABS(AI1184)-AF1184*VLOOKUP(X1184,折旧码!B:D,3,FALSE),2)&lt;&gt;0)</f>
        <v>#VALUE!</v>
      </c>
      <c r="BJ1184" s="4" t="e">
        <f>ROUND(AF1184-ABS(AG1184)-ABS(AI1184)-AF1184*VLOOKUP(X1184,折旧码!B:D,3,FALSE),2)</f>
        <v>#N/A</v>
      </c>
    </row>
    <row r="1185" spans="40:62" x14ac:dyDescent="0.35">
      <c r="AN1185" s="4" t="b">
        <f>COUNTIF(资产分类!B:B,以前年度!A1185)=1</f>
        <v>0</v>
      </c>
      <c r="AO1185" s="4" t="b">
        <f>COUNTIF(单位编码!C:C,H1185)=1</f>
        <v>0</v>
      </c>
      <c r="AR1185" s="4" t="b">
        <f>COUNTIF(成本中心!B:B,以前年度!M1185)=1</f>
        <v>0</v>
      </c>
      <c r="AS1185" s="4" t="b">
        <f>COUNTIF(成本中心!B:B,以前年度!N1185)=1</f>
        <v>0</v>
      </c>
      <c r="AU1185" s="4" t="b">
        <f>COUNTIF(资产增加、减少方式!B:C,以前年度!R1185)=1</f>
        <v>0</v>
      </c>
      <c r="AX1185" s="5" t="b">
        <f t="shared" si="179"/>
        <v>0</v>
      </c>
      <c r="AY1185" s="59" t="e">
        <f>IF(((2015-LEFT(AD1185,4))*12+12-MID(AD1185,5,2)+1)/(Z1185*12+AB1185)&gt;1,AF1185*(1-VLOOKUP(X1185,折旧码!B:D,3,FALSE)),AF1185*(1-VLOOKUP(X1185,折旧码!B:D,3,FALSE))*((2015-LEFT(AD1185,4))*12+12-MID(AD1185,5,2)+1)/(Z1185*12+AB1185))</f>
        <v>#VALUE!</v>
      </c>
      <c r="AZ1185" s="60" t="e">
        <f t="shared" si="180"/>
        <v>#VALUE!</v>
      </c>
      <c r="BA1185" s="5" t="e">
        <f>IF(((2015-LEFT(AD1185,4))*12+12-MID(AD1185,5,2)+1)/(Z1185*12+AB1185)&gt;1,0, AF1185*(1-VLOOKUP(X1185,折旧码!B:D,3,FALSE))*(12/(Z1185*12+AB1185)))</f>
        <v>#VALUE!</v>
      </c>
      <c r="BB1185" s="2" t="e">
        <f t="shared" si="181"/>
        <v>#VALUE!</v>
      </c>
      <c r="BC1185" s="2">
        <f t="shared" si="182"/>
        <v>0</v>
      </c>
      <c r="BD1185" s="2" t="e">
        <f t="shared" si="183"/>
        <v>#VALUE!</v>
      </c>
      <c r="BE1185" s="4" t="e">
        <f t="shared" si="184"/>
        <v>#VALUE!</v>
      </c>
      <c r="BF1185" s="56" t="e">
        <f t="shared" si="185"/>
        <v>#VALUE!</v>
      </c>
      <c r="BG1185" s="56" t="e">
        <f>IF(BE1185="否",0,AF1185*(1-VLOOKUP(X1185,折旧码!B:D,3,FALSE))/BC1185)</f>
        <v>#VALUE!</v>
      </c>
      <c r="BH1185" s="56" t="e">
        <f t="shared" si="186"/>
        <v>#VALUE!</v>
      </c>
      <c r="BI1185" s="4" t="e">
        <f>IF(OR(BE1185="否",BC1185&lt;=BD1185),ROUND(AF1185-ABS(AG1185)-ABS(AI1185)-AF1185*VLOOKUP(X1185,折旧码!B:D,3,FALSE),2)=0,ROUND(AF1185-ABS(AG1185)-ABS(AI1185)-AF1185*VLOOKUP(X1185,折旧码!B:D,3,FALSE),2)&lt;&gt;0)</f>
        <v>#VALUE!</v>
      </c>
      <c r="BJ1185" s="4" t="e">
        <f>ROUND(AF1185-ABS(AG1185)-ABS(AI1185)-AF1185*VLOOKUP(X1185,折旧码!B:D,3,FALSE),2)</f>
        <v>#N/A</v>
      </c>
    </row>
    <row r="1186" spans="40:62" x14ac:dyDescent="0.35">
      <c r="AN1186" s="4" t="b">
        <f>COUNTIF(资产分类!B:B,以前年度!A1186)=1</f>
        <v>0</v>
      </c>
      <c r="AO1186" s="4" t="b">
        <f>COUNTIF(单位编码!C:C,H1186)=1</f>
        <v>0</v>
      </c>
      <c r="AR1186" s="4" t="b">
        <f>COUNTIF(成本中心!B:B,以前年度!M1186)=1</f>
        <v>0</v>
      </c>
      <c r="AS1186" s="4" t="b">
        <f>COUNTIF(成本中心!B:B,以前年度!N1186)=1</f>
        <v>0</v>
      </c>
      <c r="AU1186" s="4" t="b">
        <f>COUNTIF(资产增加、减少方式!B:C,以前年度!R1186)=1</f>
        <v>0</v>
      </c>
      <c r="AX1186" s="5" t="b">
        <f t="shared" si="179"/>
        <v>0</v>
      </c>
      <c r="AY1186" s="59" t="e">
        <f>IF(((2015-LEFT(AD1186,4))*12+12-MID(AD1186,5,2)+1)/(Z1186*12+AB1186)&gt;1,AF1186*(1-VLOOKUP(X1186,折旧码!B:D,3,FALSE)),AF1186*(1-VLOOKUP(X1186,折旧码!B:D,3,FALSE))*((2015-LEFT(AD1186,4))*12+12-MID(AD1186,5,2)+1)/(Z1186*12+AB1186))</f>
        <v>#VALUE!</v>
      </c>
      <c r="AZ1186" s="60" t="e">
        <f t="shared" si="180"/>
        <v>#VALUE!</v>
      </c>
      <c r="BA1186" s="5" t="e">
        <f>IF(((2015-LEFT(AD1186,4))*12+12-MID(AD1186,5,2)+1)/(Z1186*12+AB1186)&gt;1,0, AF1186*(1-VLOOKUP(X1186,折旧码!B:D,3,FALSE))*(12/(Z1186*12+AB1186)))</f>
        <v>#VALUE!</v>
      </c>
      <c r="BB1186" s="2" t="e">
        <f t="shared" si="181"/>
        <v>#VALUE!</v>
      </c>
      <c r="BC1186" s="2">
        <f t="shared" si="182"/>
        <v>0</v>
      </c>
      <c r="BD1186" s="2" t="e">
        <f t="shared" si="183"/>
        <v>#VALUE!</v>
      </c>
      <c r="BE1186" s="4" t="e">
        <f t="shared" si="184"/>
        <v>#VALUE!</v>
      </c>
      <c r="BF1186" s="56" t="e">
        <f t="shared" si="185"/>
        <v>#VALUE!</v>
      </c>
      <c r="BG1186" s="56" t="e">
        <f>IF(BE1186="否",0,AF1186*(1-VLOOKUP(X1186,折旧码!B:D,3,FALSE))/BC1186)</f>
        <v>#VALUE!</v>
      </c>
      <c r="BH1186" s="56" t="e">
        <f t="shared" si="186"/>
        <v>#VALUE!</v>
      </c>
      <c r="BI1186" s="4" t="e">
        <f>IF(OR(BE1186="否",BC1186&lt;=BD1186),ROUND(AF1186-ABS(AG1186)-ABS(AI1186)-AF1186*VLOOKUP(X1186,折旧码!B:D,3,FALSE),2)=0,ROUND(AF1186-ABS(AG1186)-ABS(AI1186)-AF1186*VLOOKUP(X1186,折旧码!B:D,3,FALSE),2)&lt;&gt;0)</f>
        <v>#VALUE!</v>
      </c>
      <c r="BJ1186" s="4" t="e">
        <f>ROUND(AF1186-ABS(AG1186)-ABS(AI1186)-AF1186*VLOOKUP(X1186,折旧码!B:D,3,FALSE),2)</f>
        <v>#N/A</v>
      </c>
    </row>
    <row r="1187" spans="40:62" x14ac:dyDescent="0.35">
      <c r="AN1187" s="4" t="b">
        <f>COUNTIF(资产分类!B:B,以前年度!A1187)=1</f>
        <v>0</v>
      </c>
      <c r="AO1187" s="4" t="b">
        <f>COUNTIF(单位编码!C:C,H1187)=1</f>
        <v>0</v>
      </c>
      <c r="AR1187" s="4" t="b">
        <f>COUNTIF(成本中心!B:B,以前年度!M1187)=1</f>
        <v>0</v>
      </c>
      <c r="AS1187" s="4" t="b">
        <f>COUNTIF(成本中心!B:B,以前年度!N1187)=1</f>
        <v>0</v>
      </c>
      <c r="AU1187" s="4" t="b">
        <f>COUNTIF(资产增加、减少方式!B:C,以前年度!R1187)=1</f>
        <v>0</v>
      </c>
      <c r="AX1187" s="5" t="b">
        <f t="shared" si="179"/>
        <v>0</v>
      </c>
      <c r="AY1187" s="59" t="e">
        <f>IF(((2015-LEFT(AD1187,4))*12+12-MID(AD1187,5,2)+1)/(Z1187*12+AB1187)&gt;1,AF1187*(1-VLOOKUP(X1187,折旧码!B:D,3,FALSE)),AF1187*(1-VLOOKUP(X1187,折旧码!B:D,3,FALSE))*((2015-LEFT(AD1187,4))*12+12-MID(AD1187,5,2)+1)/(Z1187*12+AB1187))</f>
        <v>#VALUE!</v>
      </c>
      <c r="AZ1187" s="60" t="e">
        <f t="shared" si="180"/>
        <v>#VALUE!</v>
      </c>
      <c r="BA1187" s="5" t="e">
        <f>IF(((2015-LEFT(AD1187,4))*12+12-MID(AD1187,5,2)+1)/(Z1187*12+AB1187)&gt;1,0, AF1187*(1-VLOOKUP(X1187,折旧码!B:D,3,FALSE))*(12/(Z1187*12+AB1187)))</f>
        <v>#VALUE!</v>
      </c>
      <c r="BB1187" s="2" t="e">
        <f t="shared" si="181"/>
        <v>#VALUE!</v>
      </c>
      <c r="BC1187" s="2">
        <f t="shared" si="182"/>
        <v>0</v>
      </c>
      <c r="BD1187" s="2" t="e">
        <f t="shared" si="183"/>
        <v>#VALUE!</v>
      </c>
      <c r="BE1187" s="4" t="e">
        <f t="shared" si="184"/>
        <v>#VALUE!</v>
      </c>
      <c r="BF1187" s="56" t="e">
        <f t="shared" si="185"/>
        <v>#VALUE!</v>
      </c>
      <c r="BG1187" s="56" t="e">
        <f>IF(BE1187="否",0,AF1187*(1-VLOOKUP(X1187,折旧码!B:D,3,FALSE))/BC1187)</f>
        <v>#VALUE!</v>
      </c>
      <c r="BH1187" s="56" t="e">
        <f t="shared" si="186"/>
        <v>#VALUE!</v>
      </c>
      <c r="BI1187" s="4" t="e">
        <f>IF(OR(BE1187="否",BC1187&lt;=BD1187),ROUND(AF1187-ABS(AG1187)-ABS(AI1187)-AF1187*VLOOKUP(X1187,折旧码!B:D,3,FALSE),2)=0,ROUND(AF1187-ABS(AG1187)-ABS(AI1187)-AF1187*VLOOKUP(X1187,折旧码!B:D,3,FALSE),2)&lt;&gt;0)</f>
        <v>#VALUE!</v>
      </c>
      <c r="BJ1187" s="4" t="e">
        <f>ROUND(AF1187-ABS(AG1187)-ABS(AI1187)-AF1187*VLOOKUP(X1187,折旧码!B:D,3,FALSE),2)</f>
        <v>#N/A</v>
      </c>
    </row>
    <row r="1188" spans="40:62" x14ac:dyDescent="0.35">
      <c r="AN1188" s="4" t="b">
        <f>COUNTIF(资产分类!B:B,以前年度!A1188)=1</f>
        <v>0</v>
      </c>
      <c r="AO1188" s="4" t="b">
        <f>COUNTIF(单位编码!C:C,H1188)=1</f>
        <v>0</v>
      </c>
      <c r="AR1188" s="4" t="b">
        <f>COUNTIF(成本中心!B:B,以前年度!M1188)=1</f>
        <v>0</v>
      </c>
      <c r="AS1188" s="4" t="b">
        <f>COUNTIF(成本中心!B:B,以前年度!N1188)=1</f>
        <v>0</v>
      </c>
      <c r="AU1188" s="4" t="b">
        <f>COUNTIF(资产增加、减少方式!B:C,以前年度!R1188)=1</f>
        <v>0</v>
      </c>
      <c r="AX1188" s="5" t="b">
        <f t="shared" si="179"/>
        <v>0</v>
      </c>
      <c r="AY1188" s="59" t="e">
        <f>IF(((2015-LEFT(AD1188,4))*12+12-MID(AD1188,5,2)+1)/(Z1188*12+AB1188)&gt;1,AF1188*(1-VLOOKUP(X1188,折旧码!B:D,3,FALSE)),AF1188*(1-VLOOKUP(X1188,折旧码!B:D,3,FALSE))*((2015-LEFT(AD1188,4))*12+12-MID(AD1188,5,2)+1)/(Z1188*12+AB1188))</f>
        <v>#VALUE!</v>
      </c>
      <c r="AZ1188" s="60" t="e">
        <f t="shared" si="180"/>
        <v>#VALUE!</v>
      </c>
      <c r="BA1188" s="5" t="e">
        <f>IF(((2015-LEFT(AD1188,4))*12+12-MID(AD1188,5,2)+1)/(Z1188*12+AB1188)&gt;1,0, AF1188*(1-VLOOKUP(X1188,折旧码!B:D,3,FALSE))*(12/(Z1188*12+AB1188)))</f>
        <v>#VALUE!</v>
      </c>
      <c r="BB1188" s="2" t="e">
        <f t="shared" si="181"/>
        <v>#VALUE!</v>
      </c>
      <c r="BC1188" s="2">
        <f t="shared" si="182"/>
        <v>0</v>
      </c>
      <c r="BD1188" s="2" t="e">
        <f t="shared" si="183"/>
        <v>#VALUE!</v>
      </c>
      <c r="BE1188" s="4" t="e">
        <f t="shared" si="184"/>
        <v>#VALUE!</v>
      </c>
      <c r="BF1188" s="56" t="e">
        <f t="shared" si="185"/>
        <v>#VALUE!</v>
      </c>
      <c r="BG1188" s="56" t="e">
        <f>IF(BE1188="否",0,AF1188*(1-VLOOKUP(X1188,折旧码!B:D,3,FALSE))/BC1188)</f>
        <v>#VALUE!</v>
      </c>
      <c r="BH1188" s="56" t="e">
        <f t="shared" si="186"/>
        <v>#VALUE!</v>
      </c>
      <c r="BI1188" s="4" t="e">
        <f>IF(OR(BE1188="否",BC1188&lt;=BD1188),ROUND(AF1188-ABS(AG1188)-ABS(AI1188)-AF1188*VLOOKUP(X1188,折旧码!B:D,3,FALSE),2)=0,ROUND(AF1188-ABS(AG1188)-ABS(AI1188)-AF1188*VLOOKUP(X1188,折旧码!B:D,3,FALSE),2)&lt;&gt;0)</f>
        <v>#VALUE!</v>
      </c>
      <c r="BJ1188" s="4" t="e">
        <f>ROUND(AF1188-ABS(AG1188)-ABS(AI1188)-AF1188*VLOOKUP(X1188,折旧码!B:D,3,FALSE),2)</f>
        <v>#N/A</v>
      </c>
    </row>
    <row r="1189" spans="40:62" x14ac:dyDescent="0.35">
      <c r="AN1189" s="4" t="b">
        <f>COUNTIF(资产分类!B:B,以前年度!A1189)=1</f>
        <v>0</v>
      </c>
      <c r="AO1189" s="4" t="b">
        <f>COUNTIF(单位编码!C:C,H1189)=1</f>
        <v>0</v>
      </c>
      <c r="AR1189" s="4" t="b">
        <f>COUNTIF(成本中心!B:B,以前年度!M1189)=1</f>
        <v>0</v>
      </c>
      <c r="AS1189" s="4" t="b">
        <f>COUNTIF(成本中心!B:B,以前年度!N1189)=1</f>
        <v>0</v>
      </c>
      <c r="AU1189" s="4" t="b">
        <f>COUNTIF(资产增加、减少方式!B:C,以前年度!R1189)=1</f>
        <v>0</v>
      </c>
      <c r="AX1189" s="5" t="b">
        <f t="shared" si="179"/>
        <v>0</v>
      </c>
      <c r="AY1189" s="59" t="e">
        <f>IF(((2015-LEFT(AD1189,4))*12+12-MID(AD1189,5,2)+1)/(Z1189*12+AB1189)&gt;1,AF1189*(1-VLOOKUP(X1189,折旧码!B:D,3,FALSE)),AF1189*(1-VLOOKUP(X1189,折旧码!B:D,3,FALSE))*((2015-LEFT(AD1189,4))*12+12-MID(AD1189,5,2)+1)/(Z1189*12+AB1189))</f>
        <v>#VALUE!</v>
      </c>
      <c r="AZ1189" s="60" t="e">
        <f t="shared" si="180"/>
        <v>#VALUE!</v>
      </c>
      <c r="BA1189" s="5" t="e">
        <f>IF(((2015-LEFT(AD1189,4))*12+12-MID(AD1189,5,2)+1)/(Z1189*12+AB1189)&gt;1,0, AF1189*(1-VLOOKUP(X1189,折旧码!B:D,3,FALSE))*(12/(Z1189*12+AB1189)))</f>
        <v>#VALUE!</v>
      </c>
      <c r="BB1189" s="2" t="e">
        <f t="shared" si="181"/>
        <v>#VALUE!</v>
      </c>
      <c r="BC1189" s="2">
        <f t="shared" si="182"/>
        <v>0</v>
      </c>
      <c r="BD1189" s="2" t="e">
        <f t="shared" si="183"/>
        <v>#VALUE!</v>
      </c>
      <c r="BE1189" s="4" t="e">
        <f t="shared" si="184"/>
        <v>#VALUE!</v>
      </c>
      <c r="BF1189" s="56" t="e">
        <f t="shared" si="185"/>
        <v>#VALUE!</v>
      </c>
      <c r="BG1189" s="56" t="e">
        <f>IF(BE1189="否",0,AF1189*(1-VLOOKUP(X1189,折旧码!B:D,3,FALSE))/BC1189)</f>
        <v>#VALUE!</v>
      </c>
      <c r="BH1189" s="56" t="e">
        <f t="shared" si="186"/>
        <v>#VALUE!</v>
      </c>
      <c r="BI1189" s="4" t="e">
        <f>IF(OR(BE1189="否",BC1189&lt;=BD1189),ROUND(AF1189-ABS(AG1189)-ABS(AI1189)-AF1189*VLOOKUP(X1189,折旧码!B:D,3,FALSE),2)=0,ROUND(AF1189-ABS(AG1189)-ABS(AI1189)-AF1189*VLOOKUP(X1189,折旧码!B:D,3,FALSE),2)&lt;&gt;0)</f>
        <v>#VALUE!</v>
      </c>
      <c r="BJ1189" s="4" t="e">
        <f>ROUND(AF1189-ABS(AG1189)-ABS(AI1189)-AF1189*VLOOKUP(X1189,折旧码!B:D,3,FALSE),2)</f>
        <v>#N/A</v>
      </c>
    </row>
    <row r="1190" spans="40:62" x14ac:dyDescent="0.35">
      <c r="AN1190" s="4" t="b">
        <f>COUNTIF(资产分类!B:B,以前年度!A1190)=1</f>
        <v>0</v>
      </c>
      <c r="AO1190" s="4" t="b">
        <f>COUNTIF(单位编码!C:C,H1190)=1</f>
        <v>0</v>
      </c>
      <c r="AR1190" s="4" t="b">
        <f>COUNTIF(成本中心!B:B,以前年度!M1190)=1</f>
        <v>0</v>
      </c>
      <c r="AS1190" s="4" t="b">
        <f>COUNTIF(成本中心!B:B,以前年度!N1190)=1</f>
        <v>0</v>
      </c>
      <c r="AU1190" s="4" t="b">
        <f>COUNTIF(资产增加、减少方式!B:C,以前年度!R1190)=1</f>
        <v>0</v>
      </c>
      <c r="AX1190" s="5" t="b">
        <f t="shared" si="179"/>
        <v>0</v>
      </c>
      <c r="AY1190" s="59" t="e">
        <f>IF(((2015-LEFT(AD1190,4))*12+12-MID(AD1190,5,2)+1)/(Z1190*12+AB1190)&gt;1,AF1190*(1-VLOOKUP(X1190,折旧码!B:D,3,FALSE)),AF1190*(1-VLOOKUP(X1190,折旧码!B:D,3,FALSE))*((2015-LEFT(AD1190,4))*12+12-MID(AD1190,5,2)+1)/(Z1190*12+AB1190))</f>
        <v>#VALUE!</v>
      </c>
      <c r="AZ1190" s="60" t="e">
        <f t="shared" si="180"/>
        <v>#VALUE!</v>
      </c>
      <c r="BA1190" s="5" t="e">
        <f>IF(((2015-LEFT(AD1190,4))*12+12-MID(AD1190,5,2)+1)/(Z1190*12+AB1190)&gt;1,0, AF1190*(1-VLOOKUP(X1190,折旧码!B:D,3,FALSE))*(12/(Z1190*12+AB1190)))</f>
        <v>#VALUE!</v>
      </c>
      <c r="BB1190" s="2" t="e">
        <f t="shared" si="181"/>
        <v>#VALUE!</v>
      </c>
      <c r="BC1190" s="2">
        <f t="shared" si="182"/>
        <v>0</v>
      </c>
      <c r="BD1190" s="2" t="e">
        <f t="shared" si="183"/>
        <v>#VALUE!</v>
      </c>
      <c r="BE1190" s="4" t="e">
        <f t="shared" si="184"/>
        <v>#VALUE!</v>
      </c>
      <c r="BF1190" s="56" t="e">
        <f t="shared" si="185"/>
        <v>#VALUE!</v>
      </c>
      <c r="BG1190" s="56" t="e">
        <f>IF(BE1190="否",0,AF1190*(1-VLOOKUP(X1190,折旧码!B:D,3,FALSE))/BC1190)</f>
        <v>#VALUE!</v>
      </c>
      <c r="BH1190" s="56" t="e">
        <f t="shared" si="186"/>
        <v>#VALUE!</v>
      </c>
      <c r="BI1190" s="4" t="e">
        <f>IF(OR(BE1190="否",BC1190&lt;=BD1190),ROUND(AF1190-ABS(AG1190)-ABS(AI1190)-AF1190*VLOOKUP(X1190,折旧码!B:D,3,FALSE),2)=0,ROUND(AF1190-ABS(AG1190)-ABS(AI1190)-AF1190*VLOOKUP(X1190,折旧码!B:D,3,FALSE),2)&lt;&gt;0)</f>
        <v>#VALUE!</v>
      </c>
      <c r="BJ1190" s="4" t="e">
        <f>ROUND(AF1190-ABS(AG1190)-ABS(AI1190)-AF1190*VLOOKUP(X1190,折旧码!B:D,3,FALSE),2)</f>
        <v>#N/A</v>
      </c>
    </row>
    <row r="1191" spans="40:62" x14ac:dyDescent="0.35">
      <c r="AN1191" s="4" t="b">
        <f>COUNTIF(资产分类!B:B,以前年度!A1191)=1</f>
        <v>0</v>
      </c>
      <c r="AO1191" s="4" t="b">
        <f>COUNTIF(单位编码!C:C,H1191)=1</f>
        <v>0</v>
      </c>
      <c r="AR1191" s="4" t="b">
        <f>COUNTIF(成本中心!B:B,以前年度!M1191)=1</f>
        <v>0</v>
      </c>
      <c r="AS1191" s="4" t="b">
        <f>COUNTIF(成本中心!B:B,以前年度!N1191)=1</f>
        <v>0</v>
      </c>
      <c r="AU1191" s="4" t="b">
        <f>COUNTIF(资产增加、减少方式!B:C,以前年度!R1191)=1</f>
        <v>0</v>
      </c>
      <c r="AX1191" s="5" t="b">
        <f t="shared" si="179"/>
        <v>0</v>
      </c>
      <c r="AY1191" s="59" t="e">
        <f>IF(((2015-LEFT(AD1191,4))*12+12-MID(AD1191,5,2)+1)/(Z1191*12+AB1191)&gt;1,AF1191*(1-VLOOKUP(X1191,折旧码!B:D,3,FALSE)),AF1191*(1-VLOOKUP(X1191,折旧码!B:D,3,FALSE))*((2015-LEFT(AD1191,4))*12+12-MID(AD1191,5,2)+1)/(Z1191*12+AB1191))</f>
        <v>#VALUE!</v>
      </c>
      <c r="AZ1191" s="60" t="e">
        <f t="shared" si="180"/>
        <v>#VALUE!</v>
      </c>
      <c r="BA1191" s="5" t="e">
        <f>IF(((2015-LEFT(AD1191,4))*12+12-MID(AD1191,5,2)+1)/(Z1191*12+AB1191)&gt;1,0, AF1191*(1-VLOOKUP(X1191,折旧码!B:D,3,FALSE))*(12/(Z1191*12+AB1191)))</f>
        <v>#VALUE!</v>
      </c>
      <c r="BB1191" s="2" t="e">
        <f t="shared" si="181"/>
        <v>#VALUE!</v>
      </c>
      <c r="BC1191" s="2">
        <f t="shared" si="182"/>
        <v>0</v>
      </c>
      <c r="BD1191" s="2" t="e">
        <f t="shared" si="183"/>
        <v>#VALUE!</v>
      </c>
      <c r="BE1191" s="4" t="e">
        <f t="shared" si="184"/>
        <v>#VALUE!</v>
      </c>
      <c r="BF1191" s="56" t="e">
        <f t="shared" si="185"/>
        <v>#VALUE!</v>
      </c>
      <c r="BG1191" s="56" t="e">
        <f>IF(BE1191="否",0,AF1191*(1-VLOOKUP(X1191,折旧码!B:D,3,FALSE))/BC1191)</f>
        <v>#VALUE!</v>
      </c>
      <c r="BH1191" s="56" t="e">
        <f t="shared" si="186"/>
        <v>#VALUE!</v>
      </c>
      <c r="BI1191" s="4" t="e">
        <f>IF(OR(BE1191="否",BC1191&lt;=BD1191),ROUND(AF1191-ABS(AG1191)-ABS(AI1191)-AF1191*VLOOKUP(X1191,折旧码!B:D,3,FALSE),2)=0,ROUND(AF1191-ABS(AG1191)-ABS(AI1191)-AF1191*VLOOKUP(X1191,折旧码!B:D,3,FALSE),2)&lt;&gt;0)</f>
        <v>#VALUE!</v>
      </c>
      <c r="BJ1191" s="4" t="e">
        <f>ROUND(AF1191-ABS(AG1191)-ABS(AI1191)-AF1191*VLOOKUP(X1191,折旧码!B:D,3,FALSE),2)</f>
        <v>#N/A</v>
      </c>
    </row>
    <row r="1192" spans="40:62" x14ac:dyDescent="0.35">
      <c r="AN1192" s="4" t="b">
        <f>COUNTIF(资产分类!B:B,以前年度!A1192)=1</f>
        <v>0</v>
      </c>
      <c r="AO1192" s="4" t="b">
        <f>COUNTIF(单位编码!C:C,H1192)=1</f>
        <v>0</v>
      </c>
      <c r="AR1192" s="4" t="b">
        <f>COUNTIF(成本中心!B:B,以前年度!M1192)=1</f>
        <v>0</v>
      </c>
      <c r="AS1192" s="4" t="b">
        <f>COUNTIF(成本中心!B:B,以前年度!N1192)=1</f>
        <v>0</v>
      </c>
      <c r="AU1192" s="4" t="b">
        <f>COUNTIF(资产增加、减少方式!B:C,以前年度!R1192)=1</f>
        <v>0</v>
      </c>
      <c r="AX1192" s="5" t="b">
        <f t="shared" si="179"/>
        <v>0</v>
      </c>
      <c r="AY1192" s="59" t="e">
        <f>IF(((2015-LEFT(AD1192,4))*12+12-MID(AD1192,5,2)+1)/(Z1192*12+AB1192)&gt;1,AF1192*(1-VLOOKUP(X1192,折旧码!B:D,3,FALSE)),AF1192*(1-VLOOKUP(X1192,折旧码!B:D,3,FALSE))*((2015-LEFT(AD1192,4))*12+12-MID(AD1192,5,2)+1)/(Z1192*12+AB1192))</f>
        <v>#VALUE!</v>
      </c>
      <c r="AZ1192" s="60" t="e">
        <f t="shared" si="180"/>
        <v>#VALUE!</v>
      </c>
      <c r="BA1192" s="5" t="e">
        <f>IF(((2015-LEFT(AD1192,4))*12+12-MID(AD1192,5,2)+1)/(Z1192*12+AB1192)&gt;1,0, AF1192*(1-VLOOKUP(X1192,折旧码!B:D,3,FALSE))*(12/(Z1192*12+AB1192)))</f>
        <v>#VALUE!</v>
      </c>
      <c r="BB1192" s="2" t="e">
        <f t="shared" si="181"/>
        <v>#VALUE!</v>
      </c>
      <c r="BC1192" s="2">
        <f t="shared" si="182"/>
        <v>0</v>
      </c>
      <c r="BD1192" s="2" t="e">
        <f t="shared" si="183"/>
        <v>#VALUE!</v>
      </c>
      <c r="BE1192" s="4" t="e">
        <f t="shared" si="184"/>
        <v>#VALUE!</v>
      </c>
      <c r="BF1192" s="56" t="e">
        <f t="shared" si="185"/>
        <v>#VALUE!</v>
      </c>
      <c r="BG1192" s="56" t="e">
        <f>IF(BE1192="否",0,AF1192*(1-VLOOKUP(X1192,折旧码!B:D,3,FALSE))/BC1192)</f>
        <v>#VALUE!</v>
      </c>
      <c r="BH1192" s="56" t="e">
        <f t="shared" si="186"/>
        <v>#VALUE!</v>
      </c>
      <c r="BI1192" s="4" t="e">
        <f>IF(OR(BE1192="否",BC1192&lt;=BD1192),ROUND(AF1192-ABS(AG1192)-ABS(AI1192)-AF1192*VLOOKUP(X1192,折旧码!B:D,3,FALSE),2)=0,ROUND(AF1192-ABS(AG1192)-ABS(AI1192)-AF1192*VLOOKUP(X1192,折旧码!B:D,3,FALSE),2)&lt;&gt;0)</f>
        <v>#VALUE!</v>
      </c>
      <c r="BJ1192" s="4" t="e">
        <f>ROUND(AF1192-ABS(AG1192)-ABS(AI1192)-AF1192*VLOOKUP(X1192,折旧码!B:D,3,FALSE),2)</f>
        <v>#N/A</v>
      </c>
    </row>
    <row r="1193" spans="40:62" x14ac:dyDescent="0.35">
      <c r="AN1193" s="4" t="b">
        <f>COUNTIF(资产分类!B:B,以前年度!A1193)=1</f>
        <v>0</v>
      </c>
      <c r="AO1193" s="4" t="b">
        <f>COUNTIF(单位编码!C:C,H1193)=1</f>
        <v>0</v>
      </c>
      <c r="AR1193" s="4" t="b">
        <f>COUNTIF(成本中心!B:B,以前年度!M1193)=1</f>
        <v>0</v>
      </c>
      <c r="AS1193" s="4" t="b">
        <f>COUNTIF(成本中心!B:B,以前年度!N1193)=1</f>
        <v>0</v>
      </c>
      <c r="AU1193" s="4" t="b">
        <f>COUNTIF(资产增加、减少方式!B:C,以前年度!R1193)=1</f>
        <v>0</v>
      </c>
      <c r="AX1193" s="5" t="b">
        <f t="shared" si="179"/>
        <v>0</v>
      </c>
      <c r="AY1193" s="59" t="e">
        <f>IF(((2015-LEFT(AD1193,4))*12+12-MID(AD1193,5,2)+1)/(Z1193*12+AB1193)&gt;1,AF1193*(1-VLOOKUP(X1193,折旧码!B:D,3,FALSE)),AF1193*(1-VLOOKUP(X1193,折旧码!B:D,3,FALSE))*((2015-LEFT(AD1193,4))*12+12-MID(AD1193,5,2)+1)/(Z1193*12+AB1193))</f>
        <v>#VALUE!</v>
      </c>
      <c r="AZ1193" s="60" t="e">
        <f t="shared" si="180"/>
        <v>#VALUE!</v>
      </c>
      <c r="BA1193" s="5" t="e">
        <f>IF(((2015-LEFT(AD1193,4))*12+12-MID(AD1193,5,2)+1)/(Z1193*12+AB1193)&gt;1,0, AF1193*(1-VLOOKUP(X1193,折旧码!B:D,3,FALSE))*(12/(Z1193*12+AB1193)))</f>
        <v>#VALUE!</v>
      </c>
      <c r="BB1193" s="2" t="e">
        <f t="shared" si="181"/>
        <v>#VALUE!</v>
      </c>
      <c r="BC1193" s="2">
        <f t="shared" si="182"/>
        <v>0</v>
      </c>
      <c r="BD1193" s="2" t="e">
        <f t="shared" si="183"/>
        <v>#VALUE!</v>
      </c>
      <c r="BE1193" s="4" t="e">
        <f t="shared" si="184"/>
        <v>#VALUE!</v>
      </c>
      <c r="BF1193" s="56" t="e">
        <f t="shared" si="185"/>
        <v>#VALUE!</v>
      </c>
      <c r="BG1193" s="56" t="e">
        <f>IF(BE1193="否",0,AF1193*(1-VLOOKUP(X1193,折旧码!B:D,3,FALSE))/BC1193)</f>
        <v>#VALUE!</v>
      </c>
      <c r="BH1193" s="56" t="e">
        <f t="shared" si="186"/>
        <v>#VALUE!</v>
      </c>
      <c r="BI1193" s="4" t="e">
        <f>IF(OR(BE1193="否",BC1193&lt;=BD1193),ROUND(AF1193-ABS(AG1193)-ABS(AI1193)-AF1193*VLOOKUP(X1193,折旧码!B:D,3,FALSE),2)=0,ROUND(AF1193-ABS(AG1193)-ABS(AI1193)-AF1193*VLOOKUP(X1193,折旧码!B:D,3,FALSE),2)&lt;&gt;0)</f>
        <v>#VALUE!</v>
      </c>
      <c r="BJ1193" s="4" t="e">
        <f>ROUND(AF1193-ABS(AG1193)-ABS(AI1193)-AF1193*VLOOKUP(X1193,折旧码!B:D,3,FALSE),2)</f>
        <v>#N/A</v>
      </c>
    </row>
    <row r="1194" spans="40:62" x14ac:dyDescent="0.35">
      <c r="AN1194" s="4" t="b">
        <f>COUNTIF(资产分类!B:B,以前年度!A1194)=1</f>
        <v>0</v>
      </c>
      <c r="AO1194" s="4" t="b">
        <f>COUNTIF(单位编码!C:C,H1194)=1</f>
        <v>0</v>
      </c>
      <c r="AR1194" s="4" t="b">
        <f>COUNTIF(成本中心!B:B,以前年度!M1194)=1</f>
        <v>0</v>
      </c>
      <c r="AS1194" s="4" t="b">
        <f>COUNTIF(成本中心!B:B,以前年度!N1194)=1</f>
        <v>0</v>
      </c>
      <c r="AU1194" s="4" t="b">
        <f>COUNTIF(资产增加、减少方式!B:C,以前年度!R1194)=1</f>
        <v>0</v>
      </c>
      <c r="AX1194" s="5" t="b">
        <f t="shared" si="179"/>
        <v>0</v>
      </c>
      <c r="AY1194" s="59" t="e">
        <f>IF(((2015-LEFT(AD1194,4))*12+12-MID(AD1194,5,2)+1)/(Z1194*12+AB1194)&gt;1,AF1194*(1-VLOOKUP(X1194,折旧码!B:D,3,FALSE)),AF1194*(1-VLOOKUP(X1194,折旧码!B:D,3,FALSE))*((2015-LEFT(AD1194,4))*12+12-MID(AD1194,5,2)+1)/(Z1194*12+AB1194))</f>
        <v>#VALUE!</v>
      </c>
      <c r="AZ1194" s="60" t="e">
        <f t="shared" si="180"/>
        <v>#VALUE!</v>
      </c>
      <c r="BA1194" s="5" t="e">
        <f>IF(((2015-LEFT(AD1194,4))*12+12-MID(AD1194,5,2)+1)/(Z1194*12+AB1194)&gt;1,0, AF1194*(1-VLOOKUP(X1194,折旧码!B:D,3,FALSE))*(12/(Z1194*12+AB1194)))</f>
        <v>#VALUE!</v>
      </c>
      <c r="BB1194" s="2" t="e">
        <f t="shared" si="181"/>
        <v>#VALUE!</v>
      </c>
      <c r="BC1194" s="2">
        <f t="shared" si="182"/>
        <v>0</v>
      </c>
      <c r="BD1194" s="2" t="e">
        <f t="shared" si="183"/>
        <v>#VALUE!</v>
      </c>
      <c r="BE1194" s="4" t="e">
        <f t="shared" si="184"/>
        <v>#VALUE!</v>
      </c>
      <c r="BF1194" s="56" t="e">
        <f t="shared" si="185"/>
        <v>#VALUE!</v>
      </c>
      <c r="BG1194" s="56" t="e">
        <f>IF(BE1194="否",0,AF1194*(1-VLOOKUP(X1194,折旧码!B:D,3,FALSE))/BC1194)</f>
        <v>#VALUE!</v>
      </c>
      <c r="BH1194" s="56" t="e">
        <f t="shared" si="186"/>
        <v>#VALUE!</v>
      </c>
      <c r="BI1194" s="4" t="e">
        <f>IF(OR(BE1194="否",BC1194&lt;=BD1194),ROUND(AF1194-ABS(AG1194)-ABS(AI1194)-AF1194*VLOOKUP(X1194,折旧码!B:D,3,FALSE),2)=0,ROUND(AF1194-ABS(AG1194)-ABS(AI1194)-AF1194*VLOOKUP(X1194,折旧码!B:D,3,FALSE),2)&lt;&gt;0)</f>
        <v>#VALUE!</v>
      </c>
      <c r="BJ1194" s="4" t="e">
        <f>ROUND(AF1194-ABS(AG1194)-ABS(AI1194)-AF1194*VLOOKUP(X1194,折旧码!B:D,3,FALSE),2)</f>
        <v>#N/A</v>
      </c>
    </row>
    <row r="1195" spans="40:62" x14ac:dyDescent="0.35">
      <c r="AN1195" s="4" t="b">
        <f>COUNTIF(资产分类!B:B,以前年度!A1195)=1</f>
        <v>0</v>
      </c>
      <c r="AO1195" s="4" t="b">
        <f>COUNTIF(单位编码!C:C,H1195)=1</f>
        <v>0</v>
      </c>
      <c r="AR1195" s="4" t="b">
        <f>COUNTIF(成本中心!B:B,以前年度!M1195)=1</f>
        <v>0</v>
      </c>
      <c r="AS1195" s="4" t="b">
        <f>COUNTIF(成本中心!B:B,以前年度!N1195)=1</f>
        <v>0</v>
      </c>
      <c r="AU1195" s="4" t="b">
        <f>COUNTIF(资产增加、减少方式!B:C,以前年度!R1195)=1</f>
        <v>0</v>
      </c>
      <c r="AX1195" s="5" t="b">
        <f t="shared" si="179"/>
        <v>0</v>
      </c>
      <c r="AY1195" s="59" t="e">
        <f>IF(((2015-LEFT(AD1195,4))*12+12-MID(AD1195,5,2)+1)/(Z1195*12+AB1195)&gt;1,AF1195*(1-VLOOKUP(X1195,折旧码!B:D,3,FALSE)),AF1195*(1-VLOOKUP(X1195,折旧码!B:D,3,FALSE))*((2015-LEFT(AD1195,4))*12+12-MID(AD1195,5,2)+1)/(Z1195*12+AB1195))</f>
        <v>#VALUE!</v>
      </c>
      <c r="AZ1195" s="60" t="e">
        <f t="shared" si="180"/>
        <v>#VALUE!</v>
      </c>
      <c r="BA1195" s="5" t="e">
        <f>IF(((2015-LEFT(AD1195,4))*12+12-MID(AD1195,5,2)+1)/(Z1195*12+AB1195)&gt;1,0, AF1195*(1-VLOOKUP(X1195,折旧码!B:D,3,FALSE))*(12/(Z1195*12+AB1195)))</f>
        <v>#VALUE!</v>
      </c>
      <c r="BB1195" s="2" t="e">
        <f t="shared" si="181"/>
        <v>#VALUE!</v>
      </c>
      <c r="BC1195" s="2">
        <f t="shared" si="182"/>
        <v>0</v>
      </c>
      <c r="BD1195" s="2" t="e">
        <f t="shared" si="183"/>
        <v>#VALUE!</v>
      </c>
      <c r="BE1195" s="4" t="e">
        <f t="shared" si="184"/>
        <v>#VALUE!</v>
      </c>
      <c r="BF1195" s="56" t="e">
        <f t="shared" si="185"/>
        <v>#VALUE!</v>
      </c>
      <c r="BG1195" s="56" t="e">
        <f>IF(BE1195="否",0,AF1195*(1-VLOOKUP(X1195,折旧码!B:D,3,FALSE))/BC1195)</f>
        <v>#VALUE!</v>
      </c>
      <c r="BH1195" s="56" t="e">
        <f t="shared" si="186"/>
        <v>#VALUE!</v>
      </c>
      <c r="BI1195" s="4" t="e">
        <f>IF(OR(BE1195="否",BC1195&lt;=BD1195),ROUND(AF1195-ABS(AG1195)-ABS(AI1195)-AF1195*VLOOKUP(X1195,折旧码!B:D,3,FALSE),2)=0,ROUND(AF1195-ABS(AG1195)-ABS(AI1195)-AF1195*VLOOKUP(X1195,折旧码!B:D,3,FALSE),2)&lt;&gt;0)</f>
        <v>#VALUE!</v>
      </c>
      <c r="BJ1195" s="4" t="e">
        <f>ROUND(AF1195-ABS(AG1195)-ABS(AI1195)-AF1195*VLOOKUP(X1195,折旧码!B:D,3,FALSE),2)</f>
        <v>#N/A</v>
      </c>
    </row>
    <row r="1196" spans="40:62" x14ac:dyDescent="0.35">
      <c r="AN1196" s="4" t="b">
        <f>COUNTIF(资产分类!B:B,以前年度!A1196)=1</f>
        <v>0</v>
      </c>
      <c r="AO1196" s="4" t="b">
        <f>COUNTIF(单位编码!C:C,H1196)=1</f>
        <v>0</v>
      </c>
      <c r="AR1196" s="4" t="b">
        <f>COUNTIF(成本中心!B:B,以前年度!M1196)=1</f>
        <v>0</v>
      </c>
      <c r="AS1196" s="4" t="b">
        <f>COUNTIF(成本中心!B:B,以前年度!N1196)=1</f>
        <v>0</v>
      </c>
      <c r="AU1196" s="4" t="b">
        <f>COUNTIF(资产增加、减少方式!B:C,以前年度!R1196)=1</f>
        <v>0</v>
      </c>
      <c r="AX1196" s="5" t="b">
        <f t="shared" si="179"/>
        <v>0</v>
      </c>
      <c r="AY1196" s="59" t="e">
        <f>IF(((2015-LEFT(AD1196,4))*12+12-MID(AD1196,5,2)+1)/(Z1196*12+AB1196)&gt;1,AF1196*(1-VLOOKUP(X1196,折旧码!B:D,3,FALSE)),AF1196*(1-VLOOKUP(X1196,折旧码!B:D,3,FALSE))*((2015-LEFT(AD1196,4))*12+12-MID(AD1196,5,2)+1)/(Z1196*12+AB1196))</f>
        <v>#VALUE!</v>
      </c>
      <c r="AZ1196" s="60" t="e">
        <f t="shared" si="180"/>
        <v>#VALUE!</v>
      </c>
      <c r="BA1196" s="5" t="e">
        <f>IF(((2015-LEFT(AD1196,4))*12+12-MID(AD1196,5,2)+1)/(Z1196*12+AB1196)&gt;1,0, AF1196*(1-VLOOKUP(X1196,折旧码!B:D,3,FALSE))*(12/(Z1196*12+AB1196)))</f>
        <v>#VALUE!</v>
      </c>
      <c r="BB1196" s="2" t="e">
        <f t="shared" si="181"/>
        <v>#VALUE!</v>
      </c>
      <c r="BC1196" s="2">
        <f t="shared" si="182"/>
        <v>0</v>
      </c>
      <c r="BD1196" s="2" t="e">
        <f t="shared" si="183"/>
        <v>#VALUE!</v>
      </c>
      <c r="BE1196" s="4" t="e">
        <f t="shared" si="184"/>
        <v>#VALUE!</v>
      </c>
      <c r="BF1196" s="56" t="e">
        <f t="shared" si="185"/>
        <v>#VALUE!</v>
      </c>
      <c r="BG1196" s="56" t="e">
        <f>IF(BE1196="否",0,AF1196*(1-VLOOKUP(X1196,折旧码!B:D,3,FALSE))/BC1196)</f>
        <v>#VALUE!</v>
      </c>
      <c r="BH1196" s="56" t="e">
        <f t="shared" si="186"/>
        <v>#VALUE!</v>
      </c>
      <c r="BI1196" s="4" t="e">
        <f>IF(OR(BE1196="否",BC1196&lt;=BD1196),ROUND(AF1196-ABS(AG1196)-ABS(AI1196)-AF1196*VLOOKUP(X1196,折旧码!B:D,3,FALSE),2)=0,ROUND(AF1196-ABS(AG1196)-ABS(AI1196)-AF1196*VLOOKUP(X1196,折旧码!B:D,3,FALSE),2)&lt;&gt;0)</f>
        <v>#VALUE!</v>
      </c>
      <c r="BJ1196" s="4" t="e">
        <f>ROUND(AF1196-ABS(AG1196)-ABS(AI1196)-AF1196*VLOOKUP(X1196,折旧码!B:D,3,FALSE),2)</f>
        <v>#N/A</v>
      </c>
    </row>
    <row r="1197" spans="40:62" x14ac:dyDescent="0.35">
      <c r="AN1197" s="4" t="b">
        <f>COUNTIF(资产分类!B:B,以前年度!A1197)=1</f>
        <v>0</v>
      </c>
      <c r="AO1197" s="4" t="b">
        <f>COUNTIF(单位编码!C:C,H1197)=1</f>
        <v>0</v>
      </c>
      <c r="AR1197" s="4" t="b">
        <f>COUNTIF(成本中心!B:B,以前年度!M1197)=1</f>
        <v>0</v>
      </c>
      <c r="AS1197" s="4" t="b">
        <f>COUNTIF(成本中心!B:B,以前年度!N1197)=1</f>
        <v>0</v>
      </c>
      <c r="AU1197" s="4" t="b">
        <f>COUNTIF(资产增加、减少方式!B:C,以前年度!R1197)=1</f>
        <v>0</v>
      </c>
      <c r="AX1197" s="5" t="b">
        <f t="shared" si="179"/>
        <v>0</v>
      </c>
      <c r="AY1197" s="59" t="e">
        <f>IF(((2015-LEFT(AD1197,4))*12+12-MID(AD1197,5,2)+1)/(Z1197*12+AB1197)&gt;1,AF1197*(1-VLOOKUP(X1197,折旧码!B:D,3,FALSE)),AF1197*(1-VLOOKUP(X1197,折旧码!B:D,3,FALSE))*((2015-LEFT(AD1197,4))*12+12-MID(AD1197,5,2)+1)/(Z1197*12+AB1197))</f>
        <v>#VALUE!</v>
      </c>
      <c r="AZ1197" s="60" t="e">
        <f t="shared" si="180"/>
        <v>#VALUE!</v>
      </c>
      <c r="BA1197" s="5" t="e">
        <f>IF(((2015-LEFT(AD1197,4))*12+12-MID(AD1197,5,2)+1)/(Z1197*12+AB1197)&gt;1,0, AF1197*(1-VLOOKUP(X1197,折旧码!B:D,3,FALSE))*(12/(Z1197*12+AB1197)))</f>
        <v>#VALUE!</v>
      </c>
      <c r="BB1197" s="2" t="e">
        <f t="shared" si="181"/>
        <v>#VALUE!</v>
      </c>
      <c r="BC1197" s="2">
        <f t="shared" si="182"/>
        <v>0</v>
      </c>
      <c r="BD1197" s="2" t="e">
        <f t="shared" si="183"/>
        <v>#VALUE!</v>
      </c>
      <c r="BE1197" s="4" t="e">
        <f t="shared" si="184"/>
        <v>#VALUE!</v>
      </c>
      <c r="BF1197" s="56" t="e">
        <f t="shared" si="185"/>
        <v>#VALUE!</v>
      </c>
      <c r="BG1197" s="56" t="e">
        <f>IF(BE1197="否",0,AF1197*(1-VLOOKUP(X1197,折旧码!B:D,3,FALSE))/BC1197)</f>
        <v>#VALUE!</v>
      </c>
      <c r="BH1197" s="56" t="e">
        <f t="shared" si="186"/>
        <v>#VALUE!</v>
      </c>
      <c r="BI1197" s="4" t="e">
        <f>IF(OR(BE1197="否",BC1197&lt;=BD1197),ROUND(AF1197-ABS(AG1197)-ABS(AI1197)-AF1197*VLOOKUP(X1197,折旧码!B:D,3,FALSE),2)=0,ROUND(AF1197-ABS(AG1197)-ABS(AI1197)-AF1197*VLOOKUP(X1197,折旧码!B:D,3,FALSE),2)&lt;&gt;0)</f>
        <v>#VALUE!</v>
      </c>
      <c r="BJ1197" s="4" t="e">
        <f>ROUND(AF1197-ABS(AG1197)-ABS(AI1197)-AF1197*VLOOKUP(X1197,折旧码!B:D,3,FALSE),2)</f>
        <v>#N/A</v>
      </c>
    </row>
    <row r="1198" spans="40:62" x14ac:dyDescent="0.35">
      <c r="AN1198" s="4" t="b">
        <f>COUNTIF(资产分类!B:B,以前年度!A1198)=1</f>
        <v>0</v>
      </c>
      <c r="AO1198" s="4" t="b">
        <f>COUNTIF(单位编码!C:C,H1198)=1</f>
        <v>0</v>
      </c>
      <c r="AR1198" s="4" t="b">
        <f>COUNTIF(成本中心!B:B,以前年度!M1198)=1</f>
        <v>0</v>
      </c>
      <c r="AS1198" s="4" t="b">
        <f>COUNTIF(成本中心!B:B,以前年度!N1198)=1</f>
        <v>0</v>
      </c>
      <c r="AU1198" s="4" t="b">
        <f>COUNTIF(资产增加、减少方式!B:C,以前年度!R1198)=1</f>
        <v>0</v>
      </c>
      <c r="AX1198" s="5" t="b">
        <f t="shared" si="179"/>
        <v>0</v>
      </c>
      <c r="AY1198" s="59" t="e">
        <f>IF(((2015-LEFT(AD1198,4))*12+12-MID(AD1198,5,2)+1)/(Z1198*12+AB1198)&gt;1,AF1198*(1-VLOOKUP(X1198,折旧码!B:D,3,FALSE)),AF1198*(1-VLOOKUP(X1198,折旧码!B:D,3,FALSE))*((2015-LEFT(AD1198,4))*12+12-MID(AD1198,5,2)+1)/(Z1198*12+AB1198))</f>
        <v>#VALUE!</v>
      </c>
      <c r="AZ1198" s="60" t="e">
        <f t="shared" si="180"/>
        <v>#VALUE!</v>
      </c>
      <c r="BA1198" s="5" t="e">
        <f>IF(((2015-LEFT(AD1198,4))*12+12-MID(AD1198,5,2)+1)/(Z1198*12+AB1198)&gt;1,0, AF1198*(1-VLOOKUP(X1198,折旧码!B:D,3,FALSE))*(12/(Z1198*12+AB1198)))</f>
        <v>#VALUE!</v>
      </c>
      <c r="BB1198" s="2" t="e">
        <f t="shared" si="181"/>
        <v>#VALUE!</v>
      </c>
      <c r="BC1198" s="2">
        <f t="shared" si="182"/>
        <v>0</v>
      </c>
      <c r="BD1198" s="2" t="e">
        <f t="shared" si="183"/>
        <v>#VALUE!</v>
      </c>
      <c r="BE1198" s="4" t="e">
        <f t="shared" si="184"/>
        <v>#VALUE!</v>
      </c>
      <c r="BF1198" s="56" t="e">
        <f t="shared" si="185"/>
        <v>#VALUE!</v>
      </c>
      <c r="BG1198" s="56" t="e">
        <f>IF(BE1198="否",0,AF1198*(1-VLOOKUP(X1198,折旧码!B:D,3,FALSE))/BC1198)</f>
        <v>#VALUE!</v>
      </c>
      <c r="BH1198" s="56" t="e">
        <f t="shared" si="186"/>
        <v>#VALUE!</v>
      </c>
      <c r="BI1198" s="4" t="e">
        <f>IF(OR(BE1198="否",BC1198&lt;=BD1198),ROUND(AF1198-ABS(AG1198)-ABS(AI1198)-AF1198*VLOOKUP(X1198,折旧码!B:D,3,FALSE),2)=0,ROUND(AF1198-ABS(AG1198)-ABS(AI1198)-AF1198*VLOOKUP(X1198,折旧码!B:D,3,FALSE),2)&lt;&gt;0)</f>
        <v>#VALUE!</v>
      </c>
      <c r="BJ1198" s="4" t="e">
        <f>ROUND(AF1198-ABS(AG1198)-ABS(AI1198)-AF1198*VLOOKUP(X1198,折旧码!B:D,3,FALSE),2)</f>
        <v>#N/A</v>
      </c>
    </row>
  </sheetData>
  <protectedRanges>
    <protectedRange sqref="M3:N3 M7:N7 M9:N11" name="区域1_2_1_1_1"/>
    <protectedRange sqref="M4:N4" name="区域1_2_1_1_1_1"/>
    <protectedRange sqref="M5:N5 M8:N8" name="区域1_2_1_1_1_2"/>
    <protectedRange sqref="M6:N6" name="区域1_2_1_1_1_3"/>
  </protectedRanges>
  <autoFilter ref="A2:BM1198"/>
  <mergeCells count="22">
    <mergeCell ref="AS1:AS2"/>
    <mergeCell ref="AY1:AY2"/>
    <mergeCell ref="BA1:BA2"/>
    <mergeCell ref="AZ1:AZ2"/>
    <mergeCell ref="BB1:BB2"/>
    <mergeCell ref="AX1:AX2"/>
    <mergeCell ref="AT1:AT2"/>
    <mergeCell ref="AU1:AU2"/>
    <mergeCell ref="AV1:AV2"/>
    <mergeCell ref="AW1:AW2"/>
    <mergeCell ref="AN1:AN2"/>
    <mergeCell ref="AO1:AO2"/>
    <mergeCell ref="AP1:AP2"/>
    <mergeCell ref="AQ1:AQ2"/>
    <mergeCell ref="AR1:AR2"/>
    <mergeCell ref="BH1:BH2"/>
    <mergeCell ref="BI1:BI2"/>
    <mergeCell ref="BC1:BC2"/>
    <mergeCell ref="BD1:BD2"/>
    <mergeCell ref="BE1:BE2"/>
    <mergeCell ref="BF1:BF2"/>
    <mergeCell ref="BG1:BG2"/>
  </mergeCells>
  <phoneticPr fontId="3" type="noConversion"/>
  <conditionalFormatting sqref="AW1:AW2 AN1:AV1048576">
    <cfRule type="cellIs" dxfId="19" priority="20" operator="equal">
      <formula>FALSE</formula>
    </cfRule>
    <cfRule type="cellIs" dxfId="18" priority="21" operator="equal">
      <formula>TRUE</formula>
    </cfRule>
  </conditionalFormatting>
  <dataValidations count="8">
    <dataValidation type="list" allowBlank="1" showInputMessage="1" showErrorMessage="1" sqref="X3:Y11">
      <formula1>折旧码</formula1>
    </dataValidation>
    <dataValidation type="list" allowBlank="1" showInputMessage="1" showErrorMessage="1" sqref="V3:V11">
      <formula1>"CN,US,HK"</formula1>
    </dataValidation>
    <dataValidation type="list" allowBlank="1" showInputMessage="1" showErrorMessage="1" sqref="S3:S11">
      <formula1>资产减少方式编码</formula1>
    </dataValidation>
    <dataValidation type="list" allowBlank="1" showInputMessage="1" showErrorMessage="1" sqref="R3:R11">
      <formula1>资产增加方式编码</formula1>
    </dataValidation>
    <dataValidation type="list" allowBlank="1" showInputMessage="1" showErrorMessage="1" sqref="Q3:Q11">
      <formula1>资产状态编码</formula1>
    </dataValidation>
    <dataValidation type="list" allowBlank="1" showInputMessage="1" showErrorMessage="1" sqref="L3:L11">
      <formula1>业务范围编码</formula1>
    </dataValidation>
    <dataValidation type="list" allowBlank="1" showInputMessage="1" showErrorMessage="1" sqref="H3:H11">
      <formula1>单位编码</formula1>
    </dataValidation>
    <dataValidation type="list" allowBlank="1" showInputMessage="1" showErrorMessage="1" sqref="A3:A11">
      <formula1>资产分类编码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"/>
  <sheetViews>
    <sheetView workbookViewId="0">
      <selection activeCell="A5" sqref="A5:XFD5"/>
    </sheetView>
  </sheetViews>
  <sheetFormatPr defaultRowHeight="16.5" x14ac:dyDescent="0.15"/>
  <cols>
    <col min="1" max="1" width="3.5" style="17" customWidth="1"/>
    <col min="2" max="2" width="9" style="17"/>
    <col min="3" max="3" width="54" style="17" bestFit="1" customWidth="1"/>
    <col min="4" max="16384" width="9" style="17"/>
  </cols>
  <sheetData>
    <row r="1" spans="2:3" ht="17.25" thickBot="1" x14ac:dyDescent="0.2"/>
    <row r="2" spans="2:3" x14ac:dyDescent="0.15">
      <c r="B2" s="18" t="s">
        <v>767</v>
      </c>
      <c r="C2" s="19" t="s">
        <v>768</v>
      </c>
    </row>
    <row r="3" spans="2:3" x14ac:dyDescent="0.15">
      <c r="B3" s="20" t="s">
        <v>769</v>
      </c>
      <c r="C3" s="21" t="s">
        <v>770</v>
      </c>
    </row>
    <row r="4" spans="2:3" x14ac:dyDescent="0.3">
      <c r="B4" s="20" t="s">
        <v>450</v>
      </c>
      <c r="C4" s="22" t="s">
        <v>771</v>
      </c>
    </row>
    <row r="5" spans="2:3" x14ac:dyDescent="0.3">
      <c r="B5" s="20" t="s">
        <v>772</v>
      </c>
      <c r="C5" s="22" t="s">
        <v>773</v>
      </c>
    </row>
    <row r="6" spans="2:3" x14ac:dyDescent="0.3">
      <c r="B6" s="20" t="s">
        <v>774</v>
      </c>
      <c r="C6" s="22" t="s">
        <v>775</v>
      </c>
    </row>
    <row r="7" spans="2:3" x14ac:dyDescent="0.3">
      <c r="B7" s="20" t="s">
        <v>67</v>
      </c>
      <c r="C7" s="22" t="s">
        <v>776</v>
      </c>
    </row>
    <row r="8" spans="2:3" x14ac:dyDescent="0.3">
      <c r="B8" s="20" t="s">
        <v>777</v>
      </c>
      <c r="C8" s="22" t="s">
        <v>778</v>
      </c>
    </row>
    <row r="9" spans="2:3" x14ac:dyDescent="0.3">
      <c r="B9" s="20" t="s">
        <v>384</v>
      </c>
      <c r="C9" s="22" t="s">
        <v>779</v>
      </c>
    </row>
    <row r="10" spans="2:3" x14ac:dyDescent="0.3">
      <c r="B10" s="20" t="s">
        <v>476</v>
      </c>
      <c r="C10" s="22" t="s">
        <v>780</v>
      </c>
    </row>
    <row r="11" spans="2:3" x14ac:dyDescent="0.3">
      <c r="B11" s="20" t="s">
        <v>781</v>
      </c>
      <c r="C11" s="22" t="s">
        <v>782</v>
      </c>
    </row>
    <row r="12" spans="2:3" x14ac:dyDescent="0.3">
      <c r="B12" s="20" t="s">
        <v>186</v>
      </c>
      <c r="C12" s="22" t="s">
        <v>783</v>
      </c>
    </row>
    <row r="13" spans="2:3" x14ac:dyDescent="0.3">
      <c r="B13" s="20" t="s">
        <v>784</v>
      </c>
      <c r="C13" s="22" t="s">
        <v>785</v>
      </c>
    </row>
    <row r="14" spans="2:3" x14ac:dyDescent="0.3">
      <c r="B14" s="20" t="s">
        <v>786</v>
      </c>
      <c r="C14" s="22" t="s">
        <v>787</v>
      </c>
    </row>
    <row r="15" spans="2:3" x14ac:dyDescent="0.3">
      <c r="B15" s="20" t="s">
        <v>788</v>
      </c>
      <c r="C15" s="22" t="s">
        <v>789</v>
      </c>
    </row>
    <row r="16" spans="2:3" x14ac:dyDescent="0.3">
      <c r="B16" s="20" t="s">
        <v>452</v>
      </c>
      <c r="C16" s="22" t="s">
        <v>790</v>
      </c>
    </row>
    <row r="17" spans="2:3" x14ac:dyDescent="0.3">
      <c r="B17" s="20" t="s">
        <v>464</v>
      </c>
      <c r="C17" s="22" t="s">
        <v>791</v>
      </c>
    </row>
    <row r="18" spans="2:3" x14ac:dyDescent="0.3">
      <c r="B18" s="20" t="s">
        <v>792</v>
      </c>
      <c r="C18" s="22" t="s">
        <v>793</v>
      </c>
    </row>
    <row r="19" spans="2:3" x14ac:dyDescent="0.3">
      <c r="B19" s="20" t="s">
        <v>794</v>
      </c>
      <c r="C19" s="22" t="s">
        <v>795</v>
      </c>
    </row>
    <row r="20" spans="2:3" x14ac:dyDescent="0.3">
      <c r="B20" s="20" t="s">
        <v>796</v>
      </c>
      <c r="C20" s="22" t="s">
        <v>797</v>
      </c>
    </row>
    <row r="21" spans="2:3" x14ac:dyDescent="0.3">
      <c r="B21" s="20" t="s">
        <v>798</v>
      </c>
      <c r="C21" s="22" t="s">
        <v>799</v>
      </c>
    </row>
    <row r="22" spans="2:3" x14ac:dyDescent="0.15">
      <c r="B22" s="20" t="s">
        <v>800</v>
      </c>
      <c r="C22" s="21" t="s">
        <v>801</v>
      </c>
    </row>
    <row r="23" spans="2:3" x14ac:dyDescent="0.15">
      <c r="B23" s="20" t="s">
        <v>802</v>
      </c>
      <c r="C23" s="21" t="s">
        <v>803</v>
      </c>
    </row>
    <row r="24" spans="2:3" x14ac:dyDescent="0.3">
      <c r="B24" s="20" t="s">
        <v>804</v>
      </c>
      <c r="C24" s="22" t="s">
        <v>805</v>
      </c>
    </row>
    <row r="25" spans="2:3" x14ac:dyDescent="0.3">
      <c r="B25" s="20" t="s">
        <v>806</v>
      </c>
      <c r="C25" s="22" t="s">
        <v>807</v>
      </c>
    </row>
    <row r="26" spans="2:3" x14ac:dyDescent="0.3">
      <c r="B26" s="20" t="s">
        <v>466</v>
      </c>
      <c r="C26" s="22" t="s">
        <v>808</v>
      </c>
    </row>
    <row r="27" spans="2:3" x14ac:dyDescent="0.3">
      <c r="B27" s="20" t="s">
        <v>809</v>
      </c>
      <c r="C27" s="22" t="s">
        <v>810</v>
      </c>
    </row>
    <row r="28" spans="2:3" ht="17.25" thickBot="1" x14ac:dyDescent="0.2">
      <c r="B28" s="23" t="s">
        <v>811</v>
      </c>
      <c r="C28" s="24" t="s">
        <v>812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H13" sqref="H13"/>
    </sheetView>
  </sheetViews>
  <sheetFormatPr defaultRowHeight="16.5" x14ac:dyDescent="0.15"/>
  <cols>
    <col min="1" max="1" width="3.5" style="17" customWidth="1"/>
    <col min="2" max="2" width="9" style="17"/>
    <col min="3" max="3" width="21.625" style="17" customWidth="1"/>
    <col min="4" max="16384" width="9" style="17"/>
  </cols>
  <sheetData>
    <row r="1" spans="2:3" ht="17.25" thickBot="1" x14ac:dyDescent="0.2"/>
    <row r="2" spans="2:3" s="25" customFormat="1" x14ac:dyDescent="0.15">
      <c r="B2" s="52" t="s">
        <v>1465</v>
      </c>
      <c r="C2" s="19" t="s">
        <v>813</v>
      </c>
    </row>
    <row r="3" spans="2:3" x14ac:dyDescent="0.15">
      <c r="B3" s="30" t="s">
        <v>1466</v>
      </c>
      <c r="C3" s="27" t="s">
        <v>814</v>
      </c>
    </row>
    <row r="4" spans="2:3" x14ac:dyDescent="0.15">
      <c r="B4" s="30" t="s">
        <v>1467</v>
      </c>
      <c r="C4" s="27" t="s">
        <v>815</v>
      </c>
    </row>
    <row r="5" spans="2:3" x14ac:dyDescent="0.15">
      <c r="B5" s="30" t="s">
        <v>1463</v>
      </c>
      <c r="C5" s="27" t="s">
        <v>816</v>
      </c>
    </row>
    <row r="6" spans="2:3" x14ac:dyDescent="0.15">
      <c r="B6" s="30" t="s">
        <v>1468</v>
      </c>
      <c r="C6" s="27" t="s">
        <v>817</v>
      </c>
    </row>
    <row r="7" spans="2:3" x14ac:dyDescent="0.15">
      <c r="B7" s="30" t="s">
        <v>215</v>
      </c>
      <c r="C7" s="27" t="s">
        <v>818</v>
      </c>
    </row>
    <row r="8" spans="2:3" x14ac:dyDescent="0.15">
      <c r="B8" s="30" t="s">
        <v>1469</v>
      </c>
      <c r="C8" s="27" t="s">
        <v>819</v>
      </c>
    </row>
    <row r="9" spans="2:3" x14ac:dyDescent="0.15">
      <c r="B9" s="30" t="s">
        <v>1464</v>
      </c>
      <c r="C9" s="27" t="s">
        <v>820</v>
      </c>
    </row>
    <row r="10" spans="2:3" x14ac:dyDescent="0.15">
      <c r="B10" s="30" t="s">
        <v>1470</v>
      </c>
      <c r="C10" s="27" t="s">
        <v>821</v>
      </c>
    </row>
    <row r="11" spans="2:3" x14ac:dyDescent="0.15">
      <c r="B11" s="30" t="s">
        <v>1471</v>
      </c>
      <c r="C11" s="27" t="s">
        <v>822</v>
      </c>
    </row>
    <row r="12" spans="2:3" x14ac:dyDescent="0.15">
      <c r="B12" s="30" t="s">
        <v>1472</v>
      </c>
      <c r="C12" s="27" t="s">
        <v>823</v>
      </c>
    </row>
    <row r="13" spans="2:3" ht="17.25" thickBot="1" x14ac:dyDescent="0.2">
      <c r="B13" s="32" t="s">
        <v>1473</v>
      </c>
      <c r="C13" s="29" t="s">
        <v>824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9"/>
  <sheetViews>
    <sheetView workbookViewId="0">
      <selection activeCell="B10" sqref="B10:C11"/>
    </sheetView>
  </sheetViews>
  <sheetFormatPr defaultRowHeight="16.5" x14ac:dyDescent="0.15"/>
  <cols>
    <col min="1" max="1" width="3.875" style="17" customWidth="1"/>
    <col min="2" max="2" width="21.75" style="25" customWidth="1"/>
    <col min="3" max="3" width="9" style="25"/>
    <col min="4" max="16384" width="9" style="17"/>
  </cols>
  <sheetData>
    <row r="1" spans="2:3" ht="17.25" thickBot="1" x14ac:dyDescent="0.2"/>
    <row r="2" spans="2:3" x14ac:dyDescent="0.15">
      <c r="B2" s="18" t="s">
        <v>825</v>
      </c>
      <c r="C2" s="49" t="s">
        <v>1392</v>
      </c>
    </row>
    <row r="3" spans="2:3" x14ac:dyDescent="0.15">
      <c r="B3" s="30" t="s">
        <v>826</v>
      </c>
      <c r="C3" s="31" t="s">
        <v>1393</v>
      </c>
    </row>
    <row r="4" spans="2:3" x14ac:dyDescent="0.15">
      <c r="B4" s="30" t="s">
        <v>827</v>
      </c>
      <c r="C4" s="31" t="s">
        <v>449</v>
      </c>
    </row>
    <row r="5" spans="2:3" x14ac:dyDescent="0.15">
      <c r="B5" s="30" t="s">
        <v>828</v>
      </c>
      <c r="C5" s="31" t="s">
        <v>517</v>
      </c>
    </row>
    <row r="6" spans="2:3" x14ac:dyDescent="0.15">
      <c r="B6" s="30" t="s">
        <v>472</v>
      </c>
      <c r="C6" s="31" t="s">
        <v>471</v>
      </c>
    </row>
    <row r="7" spans="2:3" x14ac:dyDescent="0.15">
      <c r="B7" s="30" t="s">
        <v>829</v>
      </c>
      <c r="C7" s="31" t="s">
        <v>1394</v>
      </c>
    </row>
    <row r="8" spans="2:3" x14ac:dyDescent="0.15">
      <c r="B8" s="30" t="s">
        <v>434</v>
      </c>
      <c r="C8" s="31" t="s">
        <v>433</v>
      </c>
    </row>
    <row r="9" spans="2:3" x14ac:dyDescent="0.15">
      <c r="B9" s="30" t="s">
        <v>830</v>
      </c>
      <c r="C9" s="31" t="s">
        <v>1395</v>
      </c>
    </row>
    <row r="10" spans="2:3" x14ac:dyDescent="0.15">
      <c r="B10" s="30" t="s">
        <v>80</v>
      </c>
      <c r="C10" s="31" t="s">
        <v>273</v>
      </c>
    </row>
    <row r="11" spans="2:3" x14ac:dyDescent="0.15">
      <c r="B11" s="30" t="s">
        <v>110</v>
      </c>
      <c r="C11" s="31" t="s">
        <v>447</v>
      </c>
    </row>
    <row r="12" spans="2:3" x14ac:dyDescent="0.15">
      <c r="B12" s="30" t="s">
        <v>528</v>
      </c>
      <c r="C12" s="31" t="s">
        <v>518</v>
      </c>
    </row>
    <row r="13" spans="2:3" x14ac:dyDescent="0.15">
      <c r="B13" s="30" t="s">
        <v>831</v>
      </c>
      <c r="C13" s="31" t="s">
        <v>1396</v>
      </c>
    </row>
    <row r="14" spans="2:3" x14ac:dyDescent="0.15">
      <c r="B14" s="30" t="s">
        <v>832</v>
      </c>
      <c r="C14" s="31" t="s">
        <v>1397</v>
      </c>
    </row>
    <row r="15" spans="2:3" x14ac:dyDescent="0.15">
      <c r="B15" s="30" t="s">
        <v>833</v>
      </c>
      <c r="C15" s="31" t="s">
        <v>1398</v>
      </c>
    </row>
    <row r="16" spans="2:3" x14ac:dyDescent="0.15">
      <c r="B16" s="30" t="s">
        <v>834</v>
      </c>
      <c r="C16" s="31" t="s">
        <v>1399</v>
      </c>
    </row>
    <row r="17" spans="2:3" x14ac:dyDescent="0.15">
      <c r="B17" s="30" t="s">
        <v>835</v>
      </c>
      <c r="C17" s="31" t="s">
        <v>1400</v>
      </c>
    </row>
    <row r="18" spans="2:3" x14ac:dyDescent="0.15">
      <c r="B18" s="30" t="s">
        <v>836</v>
      </c>
      <c r="C18" s="31" t="s">
        <v>446</v>
      </c>
    </row>
    <row r="19" spans="2:3" x14ac:dyDescent="0.15">
      <c r="B19" s="30" t="s">
        <v>837</v>
      </c>
      <c r="C19" s="31" t="s">
        <v>1401</v>
      </c>
    </row>
    <row r="20" spans="2:3" x14ac:dyDescent="0.15">
      <c r="B20" s="30" t="s">
        <v>838</v>
      </c>
      <c r="C20" s="31" t="s">
        <v>1402</v>
      </c>
    </row>
    <row r="21" spans="2:3" x14ac:dyDescent="0.15">
      <c r="B21" s="30" t="s">
        <v>839</v>
      </c>
      <c r="C21" s="31" t="s">
        <v>1403</v>
      </c>
    </row>
    <row r="22" spans="2:3" x14ac:dyDescent="0.15">
      <c r="B22" s="30" t="s">
        <v>840</v>
      </c>
      <c r="C22" s="31" t="s">
        <v>1404</v>
      </c>
    </row>
    <row r="23" spans="2:3" x14ac:dyDescent="0.15">
      <c r="B23" s="30" t="s">
        <v>841</v>
      </c>
      <c r="C23" s="31" t="s">
        <v>448</v>
      </c>
    </row>
    <row r="24" spans="2:3" x14ac:dyDescent="0.15">
      <c r="B24" s="30" t="s">
        <v>842</v>
      </c>
      <c r="C24" s="31" t="s">
        <v>1405</v>
      </c>
    </row>
    <row r="25" spans="2:3" x14ac:dyDescent="0.15">
      <c r="B25" s="30" t="s">
        <v>843</v>
      </c>
      <c r="C25" s="31" t="s">
        <v>1406</v>
      </c>
    </row>
    <row r="26" spans="2:3" x14ac:dyDescent="0.15">
      <c r="B26" s="30" t="s">
        <v>844</v>
      </c>
      <c r="C26" s="31" t="s">
        <v>1407</v>
      </c>
    </row>
    <row r="27" spans="2:3" x14ac:dyDescent="0.15">
      <c r="B27" s="30" t="s">
        <v>845</v>
      </c>
      <c r="C27" s="31" t="s">
        <v>1408</v>
      </c>
    </row>
    <row r="28" spans="2:3" x14ac:dyDescent="0.15">
      <c r="B28" s="30" t="s">
        <v>846</v>
      </c>
      <c r="C28" s="31" t="s">
        <v>1409</v>
      </c>
    </row>
    <row r="29" spans="2:3" ht="17.25" thickBot="1" x14ac:dyDescent="0.2">
      <c r="B29" s="32" t="s">
        <v>847</v>
      </c>
      <c r="C29" s="33" t="s">
        <v>1410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K9" sqref="K9"/>
    </sheetView>
  </sheetViews>
  <sheetFormatPr defaultRowHeight="16.5" x14ac:dyDescent="0.15"/>
  <cols>
    <col min="1" max="1" width="9" style="17"/>
    <col min="2" max="2" width="13" style="17" customWidth="1"/>
    <col min="3" max="3" width="18.5" style="17" customWidth="1"/>
    <col min="4" max="4" width="12.125" style="17" customWidth="1"/>
    <col min="5" max="5" width="19.25" style="17" customWidth="1"/>
    <col min="6" max="16384" width="9" style="17"/>
  </cols>
  <sheetData>
    <row r="1" spans="2:5" ht="17.25" thickBot="1" x14ac:dyDescent="0.2"/>
    <row r="2" spans="2:5" x14ac:dyDescent="0.15">
      <c r="B2" s="71" t="s">
        <v>848</v>
      </c>
      <c r="C2" s="72"/>
      <c r="D2" s="73" t="s">
        <v>849</v>
      </c>
      <c r="E2" s="74"/>
    </row>
    <row r="3" spans="2:5" x14ac:dyDescent="0.15">
      <c r="B3" s="26" t="s">
        <v>850</v>
      </c>
      <c r="C3" s="34" t="s">
        <v>851</v>
      </c>
      <c r="D3" s="35" t="s">
        <v>852</v>
      </c>
      <c r="E3" s="21" t="s">
        <v>853</v>
      </c>
    </row>
    <row r="4" spans="2:5" x14ac:dyDescent="0.15">
      <c r="B4" s="26" t="s">
        <v>854</v>
      </c>
      <c r="C4" s="34" t="s">
        <v>855</v>
      </c>
      <c r="D4" s="35" t="s">
        <v>856</v>
      </c>
      <c r="E4" s="21" t="s">
        <v>857</v>
      </c>
    </row>
    <row r="5" spans="2:5" x14ac:dyDescent="0.15">
      <c r="B5" s="26" t="s">
        <v>463</v>
      </c>
      <c r="C5" s="34" t="s">
        <v>858</v>
      </c>
      <c r="D5" s="35" t="s">
        <v>859</v>
      </c>
      <c r="E5" s="21" t="s">
        <v>860</v>
      </c>
    </row>
    <row r="6" spans="2:5" x14ac:dyDescent="0.15">
      <c r="B6" s="26" t="s">
        <v>861</v>
      </c>
      <c r="C6" s="34" t="s">
        <v>862</v>
      </c>
      <c r="D6" s="35" t="s">
        <v>863</v>
      </c>
      <c r="E6" s="21" t="s">
        <v>864</v>
      </c>
    </row>
    <row r="7" spans="2:5" x14ac:dyDescent="0.15">
      <c r="B7" s="26" t="s">
        <v>865</v>
      </c>
      <c r="C7" s="34" t="s">
        <v>866</v>
      </c>
      <c r="D7" s="35" t="s">
        <v>519</v>
      </c>
      <c r="E7" s="21" t="s">
        <v>867</v>
      </c>
    </row>
    <row r="8" spans="2:5" x14ac:dyDescent="0.15">
      <c r="B8" s="26" t="s">
        <v>868</v>
      </c>
      <c r="C8" s="34" t="s">
        <v>869</v>
      </c>
      <c r="D8" s="35"/>
      <c r="E8" s="21"/>
    </row>
    <row r="9" spans="2:5" x14ac:dyDescent="0.15">
      <c r="B9" s="26" t="s">
        <v>451</v>
      </c>
      <c r="C9" s="34" t="s">
        <v>870</v>
      </c>
      <c r="D9" s="35"/>
      <c r="E9" s="21"/>
    </row>
    <row r="10" spans="2:5" x14ac:dyDescent="0.15">
      <c r="B10" s="26" t="s">
        <v>871</v>
      </c>
      <c r="C10" s="34" t="s">
        <v>872</v>
      </c>
      <c r="D10" s="35"/>
      <c r="E10" s="21"/>
    </row>
    <row r="11" spans="2:5" ht="17.25" thickBot="1" x14ac:dyDescent="0.2">
      <c r="B11" s="28" t="s">
        <v>873</v>
      </c>
      <c r="C11" s="36" t="s">
        <v>874</v>
      </c>
      <c r="D11" s="37"/>
      <c r="E11" s="24"/>
    </row>
  </sheetData>
  <mergeCells count="2">
    <mergeCell ref="B2:C2"/>
    <mergeCell ref="D2:E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G15" sqref="G15"/>
    </sheetView>
  </sheetViews>
  <sheetFormatPr defaultRowHeight="16.5" x14ac:dyDescent="0.15"/>
  <cols>
    <col min="1" max="1" width="3" style="17" customWidth="1"/>
    <col min="2" max="16384" width="9" style="17"/>
  </cols>
  <sheetData>
    <row r="1" spans="2:3" ht="17.25" thickBot="1" x14ac:dyDescent="0.2"/>
    <row r="2" spans="2:3" x14ac:dyDescent="0.15">
      <c r="B2" s="38" t="s">
        <v>875</v>
      </c>
      <c r="C2" s="39" t="s">
        <v>876</v>
      </c>
    </row>
    <row r="3" spans="2:3" x14ac:dyDescent="0.15">
      <c r="B3" s="20" t="s">
        <v>459</v>
      </c>
      <c r="C3" s="21" t="s">
        <v>877</v>
      </c>
    </row>
    <row r="4" spans="2:3" x14ac:dyDescent="0.15">
      <c r="B4" s="20" t="s">
        <v>878</v>
      </c>
      <c r="C4" s="21" t="s">
        <v>879</v>
      </c>
    </row>
    <row r="5" spans="2:3" x14ac:dyDescent="0.15">
      <c r="B5" s="20" t="s">
        <v>880</v>
      </c>
      <c r="C5" s="21" t="s">
        <v>881</v>
      </c>
    </row>
    <row r="6" spans="2:3" x14ac:dyDescent="0.15">
      <c r="B6" s="20" t="s">
        <v>882</v>
      </c>
      <c r="C6" s="21" t="s">
        <v>883</v>
      </c>
    </row>
    <row r="7" spans="2:3" x14ac:dyDescent="0.15">
      <c r="B7" s="20" t="s">
        <v>465</v>
      </c>
      <c r="C7" s="21" t="s">
        <v>884</v>
      </c>
    </row>
    <row r="8" spans="2:3" ht="17.25" thickBot="1" x14ac:dyDescent="0.2">
      <c r="B8" s="23" t="s">
        <v>885</v>
      </c>
      <c r="C8" s="24" t="s">
        <v>886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A5" sqref="A5:XFD5"/>
    </sheetView>
  </sheetViews>
  <sheetFormatPr defaultRowHeight="16.5" x14ac:dyDescent="0.15"/>
  <cols>
    <col min="1" max="1" width="2.5" style="17" customWidth="1"/>
    <col min="2" max="2" width="9" style="17"/>
    <col min="3" max="3" width="63.875" style="17" customWidth="1"/>
    <col min="4" max="4" width="9" style="50"/>
    <col min="5" max="16384" width="9" style="17"/>
  </cols>
  <sheetData>
    <row r="1" spans="2:5" ht="17.25" thickBot="1" x14ac:dyDescent="0.2"/>
    <row r="2" spans="2:5" x14ac:dyDescent="0.15">
      <c r="B2" s="18" t="s">
        <v>887</v>
      </c>
      <c r="C2" s="19" t="s">
        <v>888</v>
      </c>
      <c r="D2" s="50" t="s">
        <v>1413</v>
      </c>
    </row>
    <row r="3" spans="2:5" x14ac:dyDescent="0.15">
      <c r="B3" s="20" t="s">
        <v>81</v>
      </c>
      <c r="C3" s="21" t="s">
        <v>1414</v>
      </c>
      <c r="D3" s="50">
        <v>0.05</v>
      </c>
      <c r="E3" s="17">
        <v>1</v>
      </c>
    </row>
    <row r="4" spans="2:5" x14ac:dyDescent="0.15">
      <c r="B4" s="20" t="s">
        <v>889</v>
      </c>
      <c r="C4" s="21" t="s">
        <v>890</v>
      </c>
      <c r="D4" s="50">
        <v>0</v>
      </c>
      <c r="E4" s="17">
        <v>1</v>
      </c>
    </row>
    <row r="5" spans="2:5" x14ac:dyDescent="0.15">
      <c r="B5" s="20" t="s">
        <v>891</v>
      </c>
      <c r="C5" s="21" t="s">
        <v>892</v>
      </c>
      <c r="D5" s="50">
        <v>0.1</v>
      </c>
      <c r="E5" s="17">
        <v>1</v>
      </c>
    </row>
    <row r="6" spans="2:5" x14ac:dyDescent="0.15">
      <c r="B6" s="20" t="s">
        <v>893</v>
      </c>
      <c r="C6" s="21" t="s">
        <v>894</v>
      </c>
      <c r="E6" s="17">
        <v>0</v>
      </c>
    </row>
    <row r="7" spans="2:5" x14ac:dyDescent="0.15">
      <c r="B7" s="20" t="s">
        <v>191</v>
      </c>
      <c r="C7" s="21" t="s">
        <v>895</v>
      </c>
      <c r="D7" s="50">
        <v>0</v>
      </c>
      <c r="E7" s="17">
        <v>0</v>
      </c>
    </row>
    <row r="8" spans="2:5" x14ac:dyDescent="0.15">
      <c r="B8" s="20" t="s">
        <v>896</v>
      </c>
      <c r="C8" s="21" t="s">
        <v>897</v>
      </c>
      <c r="D8" s="50">
        <v>0.05</v>
      </c>
      <c r="E8" s="17">
        <v>0</v>
      </c>
    </row>
    <row r="9" spans="2:5" x14ac:dyDescent="0.15">
      <c r="B9" s="20" t="s">
        <v>898</v>
      </c>
      <c r="C9" s="21" t="s">
        <v>899</v>
      </c>
      <c r="D9" s="50">
        <v>0</v>
      </c>
      <c r="E9" s="17">
        <v>0</v>
      </c>
    </row>
    <row r="10" spans="2:5" x14ac:dyDescent="0.15">
      <c r="B10" s="20" t="s">
        <v>900</v>
      </c>
      <c r="C10" s="21" t="s">
        <v>1412</v>
      </c>
      <c r="D10" s="50">
        <v>0.05</v>
      </c>
      <c r="E10" s="17">
        <v>1</v>
      </c>
    </row>
    <row r="11" spans="2:5" x14ac:dyDescent="0.15">
      <c r="B11" s="20" t="s">
        <v>901</v>
      </c>
      <c r="C11" s="21" t="s">
        <v>902</v>
      </c>
      <c r="D11" s="50">
        <v>0.1</v>
      </c>
      <c r="E11" s="17">
        <v>1</v>
      </c>
    </row>
    <row r="12" spans="2:5" ht="17.25" thickBot="1" x14ac:dyDescent="0.2">
      <c r="B12" s="23" t="s">
        <v>903</v>
      </c>
      <c r="C12" s="24" t="s">
        <v>904</v>
      </c>
      <c r="D12" s="50">
        <v>0</v>
      </c>
      <c r="E12" s="17">
        <v>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opLeftCell="A225" workbookViewId="0">
      <selection activeCell="B253" sqref="B253"/>
    </sheetView>
  </sheetViews>
  <sheetFormatPr defaultRowHeight="16.5" x14ac:dyDescent="0.35"/>
  <cols>
    <col min="1" max="1" width="9" style="3" customWidth="1"/>
    <col min="2" max="2" width="13" style="3" customWidth="1"/>
    <col min="3" max="3" width="11.375" style="3" customWidth="1"/>
    <col min="4" max="4" width="12.125" style="3" customWidth="1"/>
    <col min="5" max="5" width="31.125" style="3" customWidth="1"/>
    <col min="6" max="6" width="30.375" style="3" customWidth="1"/>
    <col min="7" max="7" width="13.125" style="3" bestFit="1" customWidth="1"/>
    <col min="8" max="8" width="12.375" style="3" bestFit="1" customWidth="1"/>
    <col min="9" max="9" width="15" style="3" bestFit="1" customWidth="1"/>
    <col min="10" max="10" width="13.125" style="3" bestFit="1" customWidth="1"/>
    <col min="11" max="11" width="24" bestFit="1" customWidth="1"/>
    <col min="12" max="12" width="25" bestFit="1" customWidth="1"/>
  </cols>
  <sheetData>
    <row r="1" spans="1:12" x14ac:dyDescent="0.35">
      <c r="A1" s="3" t="s">
        <v>908</v>
      </c>
      <c r="B1" s="3" t="s">
        <v>909</v>
      </c>
      <c r="C1" s="3" t="s">
        <v>910</v>
      </c>
      <c r="D1" s="3" t="s">
        <v>911</v>
      </c>
      <c r="E1" s="3" t="s">
        <v>912</v>
      </c>
      <c r="F1" s="3" t="s">
        <v>913</v>
      </c>
      <c r="G1" s="3" t="s">
        <v>527</v>
      </c>
      <c r="H1" s="3" t="s">
        <v>914</v>
      </c>
      <c r="I1" s="3" t="s">
        <v>915</v>
      </c>
      <c r="J1" s="3" t="s">
        <v>1</v>
      </c>
      <c r="K1" s="3" t="s">
        <v>1289</v>
      </c>
      <c r="L1" s="3" t="s">
        <v>1290</v>
      </c>
    </row>
    <row r="2" spans="1:12" x14ac:dyDescent="0.35">
      <c r="A2" s="3" t="s">
        <v>916</v>
      </c>
      <c r="B2" s="3" t="s">
        <v>917</v>
      </c>
      <c r="C2" s="3" t="s">
        <v>918</v>
      </c>
      <c r="D2" s="3" t="s">
        <v>919</v>
      </c>
      <c r="E2" s="3" t="s">
        <v>920</v>
      </c>
      <c r="F2" s="3" t="s">
        <v>920</v>
      </c>
      <c r="G2" s="3" t="s">
        <v>921</v>
      </c>
      <c r="H2" s="3" t="s">
        <v>922</v>
      </c>
      <c r="I2" s="3" t="s">
        <v>923</v>
      </c>
      <c r="J2" s="3" t="s">
        <v>923</v>
      </c>
      <c r="K2" s="3" t="s">
        <v>1291</v>
      </c>
      <c r="L2" s="3" t="s">
        <v>1292</v>
      </c>
    </row>
    <row r="3" spans="1:12" x14ac:dyDescent="0.35">
      <c r="A3" s="3" t="s">
        <v>924</v>
      </c>
      <c r="B3" s="3" t="s">
        <v>73</v>
      </c>
      <c r="C3" s="3" t="s">
        <v>766</v>
      </c>
      <c r="D3" s="3" t="s">
        <v>925</v>
      </c>
      <c r="E3" s="3" t="s">
        <v>926</v>
      </c>
      <c r="F3" s="3" t="s">
        <v>926</v>
      </c>
      <c r="G3" s="3" t="s">
        <v>95</v>
      </c>
      <c r="H3" s="3" t="s">
        <v>927</v>
      </c>
      <c r="I3" s="3">
        <v>9619</v>
      </c>
      <c r="J3" s="3">
        <v>9619</v>
      </c>
      <c r="K3" s="3" t="s">
        <v>1293</v>
      </c>
      <c r="L3" s="3" t="s">
        <v>1294</v>
      </c>
    </row>
    <row r="4" spans="1:12" x14ac:dyDescent="0.35">
      <c r="A4" s="3" t="s">
        <v>924</v>
      </c>
      <c r="B4" s="3" t="s">
        <v>928</v>
      </c>
      <c r="C4" s="3" t="s">
        <v>766</v>
      </c>
      <c r="D4" s="3" t="s">
        <v>925</v>
      </c>
      <c r="E4" s="3" t="s">
        <v>929</v>
      </c>
      <c r="F4" s="3" t="s">
        <v>929</v>
      </c>
      <c r="G4" s="3" t="s">
        <v>444</v>
      </c>
      <c r="H4" s="3" t="s">
        <v>927</v>
      </c>
      <c r="I4" s="3">
        <v>9619</v>
      </c>
      <c r="J4" s="3">
        <v>9619</v>
      </c>
      <c r="K4" s="3" t="s">
        <v>1293</v>
      </c>
      <c r="L4" s="3" t="s">
        <v>1294</v>
      </c>
    </row>
    <row r="5" spans="1:12" x14ac:dyDescent="0.35">
      <c r="A5" s="3" t="s">
        <v>924</v>
      </c>
      <c r="B5" s="3" t="s">
        <v>930</v>
      </c>
      <c r="C5" s="3" t="s">
        <v>766</v>
      </c>
      <c r="D5" s="3" t="s">
        <v>925</v>
      </c>
      <c r="E5" s="3" t="s">
        <v>931</v>
      </c>
      <c r="F5" s="3" t="s">
        <v>931</v>
      </c>
      <c r="G5" s="3" t="s">
        <v>444</v>
      </c>
      <c r="H5" s="3" t="s">
        <v>927</v>
      </c>
      <c r="I5" s="3">
        <v>9619</v>
      </c>
      <c r="J5" s="3">
        <v>9619</v>
      </c>
      <c r="K5" s="3" t="s">
        <v>1295</v>
      </c>
      <c r="L5" s="3" t="s">
        <v>1296</v>
      </c>
    </row>
    <row r="6" spans="1:12" x14ac:dyDescent="0.35">
      <c r="A6" s="3" t="s">
        <v>924</v>
      </c>
      <c r="B6" s="3" t="s">
        <v>435</v>
      </c>
      <c r="C6" s="3" t="s">
        <v>766</v>
      </c>
      <c r="D6" s="3" t="s">
        <v>925</v>
      </c>
      <c r="E6" s="3" t="s">
        <v>932</v>
      </c>
      <c r="F6" s="3" t="s">
        <v>932</v>
      </c>
      <c r="G6" s="3" t="s">
        <v>445</v>
      </c>
      <c r="H6" s="3" t="s">
        <v>927</v>
      </c>
      <c r="I6" s="3">
        <v>9619</v>
      </c>
      <c r="J6" s="3">
        <v>9619</v>
      </c>
      <c r="K6" s="3" t="s">
        <v>1293</v>
      </c>
      <c r="L6" s="3" t="s">
        <v>1294</v>
      </c>
    </row>
    <row r="7" spans="1:12" x14ac:dyDescent="0.35">
      <c r="A7" s="3" t="s">
        <v>924</v>
      </c>
      <c r="B7" s="3" t="s">
        <v>933</v>
      </c>
      <c r="C7" s="3" t="s">
        <v>766</v>
      </c>
      <c r="D7" s="3" t="s">
        <v>925</v>
      </c>
      <c r="E7" s="3" t="s">
        <v>934</v>
      </c>
      <c r="F7" s="3" t="s">
        <v>934</v>
      </c>
      <c r="G7" s="3" t="s">
        <v>445</v>
      </c>
      <c r="H7" s="3" t="s">
        <v>927</v>
      </c>
      <c r="I7" s="3">
        <v>9619</v>
      </c>
      <c r="J7" s="3">
        <v>9619</v>
      </c>
      <c r="K7" s="3" t="s">
        <v>1297</v>
      </c>
      <c r="L7" s="3" t="s">
        <v>1004</v>
      </c>
    </row>
    <row r="8" spans="1:12" x14ac:dyDescent="0.35">
      <c r="A8" s="3" t="s">
        <v>924</v>
      </c>
      <c r="B8" s="3" t="s">
        <v>102</v>
      </c>
      <c r="C8" s="3" t="s">
        <v>766</v>
      </c>
      <c r="D8" s="3" t="s">
        <v>925</v>
      </c>
      <c r="E8" s="3" t="s">
        <v>935</v>
      </c>
      <c r="F8" s="3" t="s">
        <v>935</v>
      </c>
      <c r="G8" s="3" t="s">
        <v>445</v>
      </c>
      <c r="H8" s="3" t="s">
        <v>927</v>
      </c>
      <c r="I8" s="3">
        <v>9619</v>
      </c>
      <c r="J8" s="3">
        <v>9619</v>
      </c>
      <c r="K8" s="3" t="s">
        <v>1298</v>
      </c>
      <c r="L8" s="3" t="s">
        <v>1299</v>
      </c>
    </row>
    <row r="9" spans="1:12" x14ac:dyDescent="0.35">
      <c r="A9" s="3" t="s">
        <v>924</v>
      </c>
      <c r="B9" s="3" t="s">
        <v>936</v>
      </c>
      <c r="C9" s="3" t="s">
        <v>766</v>
      </c>
      <c r="D9" s="3" t="s">
        <v>925</v>
      </c>
      <c r="E9" s="3" t="s">
        <v>937</v>
      </c>
      <c r="F9" s="3" t="s">
        <v>937</v>
      </c>
      <c r="G9" s="3" t="s">
        <v>445</v>
      </c>
      <c r="H9" s="3" t="s">
        <v>927</v>
      </c>
      <c r="I9" s="3">
        <v>9619</v>
      </c>
      <c r="J9" s="3">
        <v>9619</v>
      </c>
      <c r="K9" s="3" t="s">
        <v>1300</v>
      </c>
      <c r="L9" s="3" t="s">
        <v>1301</v>
      </c>
    </row>
    <row r="10" spans="1:12" x14ac:dyDescent="0.35">
      <c r="A10" s="3" t="s">
        <v>924</v>
      </c>
      <c r="B10" s="3" t="s">
        <v>442</v>
      </c>
      <c r="C10" s="3" t="s">
        <v>766</v>
      </c>
      <c r="D10" s="3" t="s">
        <v>925</v>
      </c>
      <c r="E10" s="3" t="s">
        <v>938</v>
      </c>
      <c r="F10" s="3" t="s">
        <v>938</v>
      </c>
      <c r="G10" s="3" t="s">
        <v>437</v>
      </c>
      <c r="H10" s="3" t="s">
        <v>927</v>
      </c>
      <c r="I10" s="3">
        <v>9619</v>
      </c>
      <c r="J10" s="3">
        <v>9619</v>
      </c>
      <c r="K10" s="3" t="s">
        <v>1293</v>
      </c>
      <c r="L10" s="3" t="s">
        <v>1294</v>
      </c>
    </row>
    <row r="11" spans="1:12" x14ac:dyDescent="0.35">
      <c r="A11" s="3" t="s">
        <v>924</v>
      </c>
      <c r="B11" s="3" t="s">
        <v>939</v>
      </c>
      <c r="C11" s="3" t="s">
        <v>766</v>
      </c>
      <c r="D11" s="3" t="s">
        <v>925</v>
      </c>
      <c r="E11" s="3" t="s">
        <v>940</v>
      </c>
      <c r="F11" s="3" t="s">
        <v>940</v>
      </c>
      <c r="G11" s="3" t="s">
        <v>437</v>
      </c>
      <c r="H11" s="3" t="s">
        <v>927</v>
      </c>
      <c r="I11" s="3">
        <v>9619</v>
      </c>
      <c r="J11" s="3">
        <v>9619</v>
      </c>
      <c r="K11" s="3" t="s">
        <v>1297</v>
      </c>
      <c r="L11" s="3" t="s">
        <v>1004</v>
      </c>
    </row>
    <row r="12" spans="1:12" x14ac:dyDescent="0.35">
      <c r="A12" s="3" t="s">
        <v>924</v>
      </c>
      <c r="B12" s="3" t="s">
        <v>443</v>
      </c>
      <c r="C12" s="3" t="s">
        <v>766</v>
      </c>
      <c r="D12" s="3" t="s">
        <v>925</v>
      </c>
      <c r="E12" s="3" t="s">
        <v>941</v>
      </c>
      <c r="F12" s="3" t="s">
        <v>941</v>
      </c>
      <c r="G12" s="3" t="s">
        <v>437</v>
      </c>
      <c r="H12" s="3" t="s">
        <v>927</v>
      </c>
      <c r="I12" s="3">
        <v>9619</v>
      </c>
      <c r="J12" s="3">
        <v>9619</v>
      </c>
      <c r="K12" s="3" t="s">
        <v>1298</v>
      </c>
      <c r="L12" s="3" t="s">
        <v>1299</v>
      </c>
    </row>
    <row r="13" spans="1:12" x14ac:dyDescent="0.35">
      <c r="A13" s="3" t="s">
        <v>924</v>
      </c>
      <c r="B13" s="3" t="s">
        <v>436</v>
      </c>
      <c r="C13" s="3" t="s">
        <v>766</v>
      </c>
      <c r="D13" s="3" t="s">
        <v>925</v>
      </c>
      <c r="E13" s="3" t="s">
        <v>942</v>
      </c>
      <c r="F13" s="3" t="s">
        <v>942</v>
      </c>
      <c r="G13" s="3" t="s">
        <v>439</v>
      </c>
      <c r="H13" s="3" t="s">
        <v>927</v>
      </c>
      <c r="I13" s="3">
        <v>9619</v>
      </c>
      <c r="J13" s="3">
        <v>9619</v>
      </c>
      <c r="K13" s="3" t="s">
        <v>1293</v>
      </c>
      <c r="L13" s="3" t="s">
        <v>1294</v>
      </c>
    </row>
    <row r="14" spans="1:12" x14ac:dyDescent="0.35">
      <c r="A14" s="3" t="s">
        <v>924</v>
      </c>
      <c r="B14" s="3" t="s">
        <v>943</v>
      </c>
      <c r="C14" s="3" t="s">
        <v>766</v>
      </c>
      <c r="D14" s="3" t="s">
        <v>925</v>
      </c>
      <c r="E14" s="3" t="s">
        <v>944</v>
      </c>
      <c r="F14" s="3" t="s">
        <v>944</v>
      </c>
      <c r="G14" s="3" t="s">
        <v>439</v>
      </c>
      <c r="H14" s="3" t="s">
        <v>927</v>
      </c>
      <c r="I14" s="3">
        <v>9619</v>
      </c>
      <c r="J14" s="3">
        <v>9619</v>
      </c>
      <c r="K14" s="3" t="s">
        <v>1297</v>
      </c>
      <c r="L14" s="3" t="s">
        <v>1004</v>
      </c>
    </row>
    <row r="15" spans="1:12" x14ac:dyDescent="0.35">
      <c r="A15" s="3" t="s">
        <v>924</v>
      </c>
      <c r="B15" s="3" t="s">
        <v>438</v>
      </c>
      <c r="C15" s="3" t="s">
        <v>766</v>
      </c>
      <c r="D15" s="3" t="s">
        <v>925</v>
      </c>
      <c r="E15" s="3" t="s">
        <v>945</v>
      </c>
      <c r="F15" s="3" t="s">
        <v>945</v>
      </c>
      <c r="G15" s="3" t="s">
        <v>439</v>
      </c>
      <c r="H15" s="3" t="s">
        <v>927</v>
      </c>
      <c r="I15" s="3">
        <v>9619</v>
      </c>
      <c r="J15" s="3">
        <v>9619</v>
      </c>
      <c r="K15" s="3" t="s">
        <v>1298</v>
      </c>
      <c r="L15" s="3" t="s">
        <v>1299</v>
      </c>
    </row>
    <row r="16" spans="1:12" x14ac:dyDescent="0.35">
      <c r="A16" s="3" t="s">
        <v>924</v>
      </c>
      <c r="B16" s="3" t="s">
        <v>440</v>
      </c>
      <c r="C16" s="3" t="s">
        <v>766</v>
      </c>
      <c r="D16" s="3" t="s">
        <v>925</v>
      </c>
      <c r="E16" s="3" t="s">
        <v>946</v>
      </c>
      <c r="F16" s="3" t="s">
        <v>946</v>
      </c>
      <c r="G16" s="3" t="s">
        <v>441</v>
      </c>
      <c r="H16" s="3" t="s">
        <v>927</v>
      </c>
      <c r="I16" s="3">
        <v>9619</v>
      </c>
      <c r="J16" s="3">
        <v>9619</v>
      </c>
      <c r="K16" s="3" t="s">
        <v>1293</v>
      </c>
      <c r="L16" s="3" t="s">
        <v>1294</v>
      </c>
    </row>
    <row r="17" spans="1:12" x14ac:dyDescent="0.35">
      <c r="A17" s="3" t="s">
        <v>924</v>
      </c>
      <c r="B17" s="3" t="s">
        <v>947</v>
      </c>
      <c r="C17" s="3" t="s">
        <v>766</v>
      </c>
      <c r="D17" s="3" t="s">
        <v>925</v>
      </c>
      <c r="E17" s="3" t="s">
        <v>948</v>
      </c>
      <c r="F17" s="3" t="s">
        <v>948</v>
      </c>
      <c r="G17" s="3" t="s">
        <v>441</v>
      </c>
      <c r="H17" s="3" t="s">
        <v>927</v>
      </c>
      <c r="I17" s="3">
        <v>9619</v>
      </c>
      <c r="J17" s="3">
        <v>9619</v>
      </c>
      <c r="K17" s="3" t="s">
        <v>1300</v>
      </c>
      <c r="L17" s="3" t="s">
        <v>1301</v>
      </c>
    </row>
    <row r="18" spans="1:12" x14ac:dyDescent="0.35">
      <c r="A18" s="3" t="s">
        <v>924</v>
      </c>
      <c r="B18" s="3" t="s">
        <v>453</v>
      </c>
      <c r="C18" s="3" t="s">
        <v>766</v>
      </c>
      <c r="D18" s="3" t="s">
        <v>925</v>
      </c>
      <c r="E18" s="3" t="s">
        <v>949</v>
      </c>
      <c r="F18" s="3" t="s">
        <v>949</v>
      </c>
      <c r="G18" s="3" t="s">
        <v>441</v>
      </c>
      <c r="H18" s="3" t="s">
        <v>927</v>
      </c>
      <c r="I18" s="3">
        <v>9619</v>
      </c>
      <c r="J18" s="3">
        <v>9619</v>
      </c>
      <c r="K18" s="3" t="s">
        <v>1298</v>
      </c>
      <c r="L18" s="3" t="s">
        <v>1299</v>
      </c>
    </row>
    <row r="19" spans="1:12" x14ac:dyDescent="0.35">
      <c r="A19" s="3" t="s">
        <v>924</v>
      </c>
      <c r="B19" s="40" t="s">
        <v>950</v>
      </c>
      <c r="C19" s="3" t="s">
        <v>766</v>
      </c>
      <c r="D19" s="3" t="s">
        <v>925</v>
      </c>
      <c r="E19" s="3" t="s">
        <v>951</v>
      </c>
      <c r="F19" s="3" t="s">
        <v>951</v>
      </c>
      <c r="G19" s="3" t="s">
        <v>952</v>
      </c>
      <c r="H19" s="3" t="s">
        <v>927</v>
      </c>
      <c r="I19" s="3">
        <v>9769</v>
      </c>
      <c r="J19" s="3">
        <v>9769</v>
      </c>
      <c r="K19" s="3" t="s">
        <v>1293</v>
      </c>
      <c r="L19" s="3" t="s">
        <v>1294</v>
      </c>
    </row>
    <row r="20" spans="1:12" x14ac:dyDescent="0.35">
      <c r="A20" s="3" t="s">
        <v>924</v>
      </c>
      <c r="B20" s="40" t="s">
        <v>953</v>
      </c>
      <c r="C20" s="3" t="s">
        <v>766</v>
      </c>
      <c r="D20" s="3" t="s">
        <v>925</v>
      </c>
      <c r="E20" s="3" t="s">
        <v>954</v>
      </c>
      <c r="F20" s="3" t="s">
        <v>954</v>
      </c>
      <c r="G20" s="3" t="s">
        <v>952</v>
      </c>
      <c r="H20" s="3" t="s">
        <v>927</v>
      </c>
      <c r="I20" s="3">
        <v>9769</v>
      </c>
      <c r="J20" s="3">
        <v>9769</v>
      </c>
      <c r="K20" s="3" t="s">
        <v>1293</v>
      </c>
      <c r="L20" s="3" t="s">
        <v>1294</v>
      </c>
    </row>
    <row r="21" spans="1:12" x14ac:dyDescent="0.35">
      <c r="A21" s="3" t="s">
        <v>924</v>
      </c>
      <c r="B21" s="40" t="s">
        <v>955</v>
      </c>
      <c r="C21" s="3" t="s">
        <v>766</v>
      </c>
      <c r="D21" s="3" t="s">
        <v>925</v>
      </c>
      <c r="E21" s="3" t="s">
        <v>956</v>
      </c>
      <c r="F21" s="3" t="s">
        <v>956</v>
      </c>
      <c r="G21" s="3" t="s">
        <v>952</v>
      </c>
      <c r="H21" s="3" t="s">
        <v>927</v>
      </c>
      <c r="I21" s="3">
        <v>9769</v>
      </c>
      <c r="J21" s="3">
        <v>9769</v>
      </c>
      <c r="K21" s="3" t="s">
        <v>1293</v>
      </c>
      <c r="L21" s="3" t="s">
        <v>1294</v>
      </c>
    </row>
    <row r="22" spans="1:12" x14ac:dyDescent="0.35">
      <c r="A22" s="3" t="s">
        <v>924</v>
      </c>
      <c r="B22" s="40" t="s">
        <v>957</v>
      </c>
      <c r="C22" s="3" t="s">
        <v>766</v>
      </c>
      <c r="D22" s="3" t="s">
        <v>925</v>
      </c>
      <c r="E22" s="3" t="s">
        <v>931</v>
      </c>
      <c r="F22" s="3" t="s">
        <v>931</v>
      </c>
      <c r="G22" s="3" t="s">
        <v>344</v>
      </c>
      <c r="H22" s="3" t="s">
        <v>927</v>
      </c>
      <c r="I22" s="3">
        <v>9769</v>
      </c>
      <c r="J22" s="3">
        <v>9769</v>
      </c>
      <c r="K22" s="3" t="s">
        <v>1295</v>
      </c>
      <c r="L22" s="3" t="s">
        <v>1296</v>
      </c>
    </row>
    <row r="23" spans="1:12" x14ac:dyDescent="0.35">
      <c r="A23" s="3" t="s">
        <v>924</v>
      </c>
      <c r="B23" s="40" t="s">
        <v>958</v>
      </c>
      <c r="C23" s="3" t="s">
        <v>766</v>
      </c>
      <c r="D23" s="3" t="s">
        <v>925</v>
      </c>
      <c r="E23" s="3" t="s">
        <v>959</v>
      </c>
      <c r="F23" s="3" t="s">
        <v>959</v>
      </c>
      <c r="G23" s="3" t="s">
        <v>344</v>
      </c>
      <c r="H23" s="3" t="s">
        <v>927</v>
      </c>
      <c r="I23" s="3">
        <v>9769</v>
      </c>
      <c r="J23" s="3">
        <v>9769</v>
      </c>
      <c r="K23" s="3" t="s">
        <v>1293</v>
      </c>
      <c r="L23" s="3" t="s">
        <v>1294</v>
      </c>
    </row>
    <row r="24" spans="1:12" x14ac:dyDescent="0.35">
      <c r="A24" s="3" t="s">
        <v>924</v>
      </c>
      <c r="B24" s="40" t="s">
        <v>960</v>
      </c>
      <c r="C24" s="3" t="s">
        <v>766</v>
      </c>
      <c r="D24" s="3" t="s">
        <v>925</v>
      </c>
      <c r="E24" s="3" t="s">
        <v>961</v>
      </c>
      <c r="F24" s="3" t="s">
        <v>961</v>
      </c>
      <c r="G24" s="3" t="s">
        <v>344</v>
      </c>
      <c r="H24" s="3" t="s">
        <v>927</v>
      </c>
      <c r="I24" s="3">
        <v>9769</v>
      </c>
      <c r="J24" s="3">
        <v>9769</v>
      </c>
      <c r="K24" s="3" t="s">
        <v>1293</v>
      </c>
      <c r="L24" s="3" t="s">
        <v>1294</v>
      </c>
    </row>
    <row r="25" spans="1:12" x14ac:dyDescent="0.35">
      <c r="A25" s="3" t="s">
        <v>924</v>
      </c>
      <c r="B25" s="40" t="s">
        <v>343</v>
      </c>
      <c r="C25" s="3" t="s">
        <v>766</v>
      </c>
      <c r="D25" s="3" t="s">
        <v>925</v>
      </c>
      <c r="E25" s="3" t="s">
        <v>962</v>
      </c>
      <c r="F25" s="3" t="s">
        <v>962</v>
      </c>
      <c r="G25" s="3" t="s">
        <v>344</v>
      </c>
      <c r="H25" s="3" t="s">
        <v>927</v>
      </c>
      <c r="I25" s="3">
        <v>9769</v>
      </c>
      <c r="J25" s="3">
        <v>9769</v>
      </c>
      <c r="K25" s="3" t="s">
        <v>1293</v>
      </c>
      <c r="L25" s="3" t="s">
        <v>1294</v>
      </c>
    </row>
    <row r="26" spans="1:12" x14ac:dyDescent="0.35">
      <c r="A26" s="3" t="s">
        <v>924</v>
      </c>
      <c r="B26" s="40" t="s">
        <v>963</v>
      </c>
      <c r="C26" s="3" t="s">
        <v>766</v>
      </c>
      <c r="D26" s="3" t="s">
        <v>925</v>
      </c>
      <c r="E26" s="3" t="s">
        <v>964</v>
      </c>
      <c r="F26" s="3" t="s">
        <v>964</v>
      </c>
      <c r="G26" s="3" t="s">
        <v>333</v>
      </c>
      <c r="H26" s="3" t="s">
        <v>927</v>
      </c>
      <c r="I26" s="3">
        <v>9769</v>
      </c>
      <c r="J26" s="3">
        <v>9769</v>
      </c>
      <c r="K26" s="3" t="s">
        <v>1293</v>
      </c>
      <c r="L26" s="3" t="s">
        <v>1294</v>
      </c>
    </row>
    <row r="27" spans="1:12" x14ac:dyDescent="0.35">
      <c r="A27" s="3" t="s">
        <v>924</v>
      </c>
      <c r="B27" s="40" t="s">
        <v>965</v>
      </c>
      <c r="C27" s="3" t="s">
        <v>766</v>
      </c>
      <c r="D27" s="3" t="s">
        <v>925</v>
      </c>
      <c r="E27" s="3" t="s">
        <v>966</v>
      </c>
      <c r="F27" s="3" t="s">
        <v>966</v>
      </c>
      <c r="G27" s="3" t="s">
        <v>333</v>
      </c>
      <c r="H27" s="3" t="s">
        <v>927</v>
      </c>
      <c r="I27" s="3">
        <v>9769</v>
      </c>
      <c r="J27" s="3">
        <v>9769</v>
      </c>
      <c r="K27" s="3" t="s">
        <v>1293</v>
      </c>
      <c r="L27" s="3" t="s">
        <v>1294</v>
      </c>
    </row>
    <row r="28" spans="1:12" x14ac:dyDescent="0.35">
      <c r="A28" s="3" t="s">
        <v>924</v>
      </c>
      <c r="B28" s="40" t="s">
        <v>332</v>
      </c>
      <c r="C28" s="3" t="s">
        <v>766</v>
      </c>
      <c r="D28" s="3" t="s">
        <v>925</v>
      </c>
      <c r="E28" s="3" t="s">
        <v>967</v>
      </c>
      <c r="F28" s="3" t="s">
        <v>967</v>
      </c>
      <c r="G28" s="3" t="s">
        <v>333</v>
      </c>
      <c r="H28" s="3" t="s">
        <v>927</v>
      </c>
      <c r="I28" s="3">
        <v>9769</v>
      </c>
      <c r="J28" s="3">
        <v>9769</v>
      </c>
      <c r="K28" s="3" t="s">
        <v>1293</v>
      </c>
      <c r="L28" s="3" t="s">
        <v>1294</v>
      </c>
    </row>
    <row r="29" spans="1:12" x14ac:dyDescent="0.35">
      <c r="A29" s="3" t="s">
        <v>924</v>
      </c>
      <c r="B29" s="40" t="s">
        <v>968</v>
      </c>
      <c r="C29" s="3" t="s">
        <v>766</v>
      </c>
      <c r="D29" s="3" t="s">
        <v>925</v>
      </c>
      <c r="E29" s="3" t="s">
        <v>969</v>
      </c>
      <c r="F29" s="3" t="s">
        <v>969</v>
      </c>
      <c r="G29" s="3" t="s">
        <v>952</v>
      </c>
      <c r="H29" s="3" t="s">
        <v>927</v>
      </c>
      <c r="I29" s="3">
        <v>9769</v>
      </c>
      <c r="J29" s="3">
        <v>9769</v>
      </c>
      <c r="K29" s="3" t="s">
        <v>1293</v>
      </c>
      <c r="L29" s="3" t="s">
        <v>1294</v>
      </c>
    </row>
    <row r="30" spans="1:12" x14ac:dyDescent="0.35">
      <c r="A30" s="3" t="s">
        <v>924</v>
      </c>
      <c r="B30" s="40" t="s">
        <v>970</v>
      </c>
      <c r="C30" s="3" t="s">
        <v>766</v>
      </c>
      <c r="D30" s="3" t="s">
        <v>925</v>
      </c>
      <c r="E30" s="3" t="s">
        <v>971</v>
      </c>
      <c r="F30" s="3" t="s">
        <v>971</v>
      </c>
      <c r="G30" s="3" t="s">
        <v>952</v>
      </c>
      <c r="H30" s="3" t="s">
        <v>927</v>
      </c>
      <c r="I30" s="3">
        <v>9769</v>
      </c>
      <c r="J30" s="3">
        <v>9769</v>
      </c>
      <c r="K30" s="3" t="s">
        <v>1293</v>
      </c>
      <c r="L30" s="3" t="s">
        <v>1294</v>
      </c>
    </row>
    <row r="31" spans="1:12" x14ac:dyDescent="0.35">
      <c r="A31" s="3" t="s">
        <v>924</v>
      </c>
      <c r="B31" s="40" t="s">
        <v>972</v>
      </c>
      <c r="C31" s="3" t="s">
        <v>766</v>
      </c>
      <c r="D31" s="3" t="s">
        <v>925</v>
      </c>
      <c r="E31" s="3" t="s">
        <v>973</v>
      </c>
      <c r="F31" s="3" t="s">
        <v>973</v>
      </c>
      <c r="G31" s="3" t="s">
        <v>952</v>
      </c>
      <c r="H31" s="3" t="s">
        <v>927</v>
      </c>
      <c r="I31" s="3">
        <v>9769</v>
      </c>
      <c r="J31" s="3">
        <v>9769</v>
      </c>
      <c r="K31" s="3" t="s">
        <v>1293</v>
      </c>
      <c r="L31" s="3" t="s">
        <v>1294</v>
      </c>
    </row>
    <row r="32" spans="1:12" x14ac:dyDescent="0.35">
      <c r="A32" s="3" t="s">
        <v>924</v>
      </c>
      <c r="B32" s="40" t="s">
        <v>974</v>
      </c>
      <c r="C32" s="3" t="s">
        <v>766</v>
      </c>
      <c r="D32" s="3" t="s">
        <v>925</v>
      </c>
      <c r="E32" s="3" t="s">
        <v>975</v>
      </c>
      <c r="F32" s="3" t="s">
        <v>975</v>
      </c>
      <c r="G32" s="3" t="s">
        <v>325</v>
      </c>
      <c r="H32" s="3" t="s">
        <v>927</v>
      </c>
      <c r="I32" s="3">
        <v>9769</v>
      </c>
      <c r="J32" s="3">
        <v>9769</v>
      </c>
      <c r="K32" s="3" t="s">
        <v>1297</v>
      </c>
      <c r="L32" s="3" t="s">
        <v>1004</v>
      </c>
    </row>
    <row r="33" spans="1:12" x14ac:dyDescent="0.35">
      <c r="A33" s="3" t="s">
        <v>924</v>
      </c>
      <c r="B33" s="40" t="s">
        <v>976</v>
      </c>
      <c r="C33" s="3" t="s">
        <v>766</v>
      </c>
      <c r="D33" s="3" t="s">
        <v>925</v>
      </c>
      <c r="E33" s="3" t="s">
        <v>977</v>
      </c>
      <c r="F33" s="3" t="s">
        <v>977</v>
      </c>
      <c r="G33" s="3" t="s">
        <v>325</v>
      </c>
      <c r="H33" s="3" t="s">
        <v>927</v>
      </c>
      <c r="I33" s="3">
        <v>9769</v>
      </c>
      <c r="J33" s="3">
        <v>9769</v>
      </c>
      <c r="K33" s="3" t="s">
        <v>1297</v>
      </c>
      <c r="L33" s="3" t="s">
        <v>1004</v>
      </c>
    </row>
    <row r="34" spans="1:12" x14ac:dyDescent="0.35">
      <c r="A34" s="3" t="s">
        <v>924</v>
      </c>
      <c r="B34" s="40" t="s">
        <v>324</v>
      </c>
      <c r="C34" s="3" t="s">
        <v>766</v>
      </c>
      <c r="D34" s="3" t="s">
        <v>925</v>
      </c>
      <c r="E34" s="3" t="s">
        <v>978</v>
      </c>
      <c r="F34" s="3" t="s">
        <v>978</v>
      </c>
      <c r="G34" s="3" t="s">
        <v>325</v>
      </c>
      <c r="H34" s="3" t="s">
        <v>927</v>
      </c>
      <c r="I34" s="3">
        <v>9769</v>
      </c>
      <c r="J34" s="3">
        <v>9769</v>
      </c>
      <c r="K34" s="3" t="s">
        <v>1297</v>
      </c>
      <c r="L34" s="3" t="s">
        <v>1004</v>
      </c>
    </row>
    <row r="35" spans="1:12" x14ac:dyDescent="0.35">
      <c r="A35" s="3" t="s">
        <v>924</v>
      </c>
      <c r="B35" s="40" t="s">
        <v>979</v>
      </c>
      <c r="C35" s="3" t="s">
        <v>766</v>
      </c>
      <c r="D35" s="3" t="s">
        <v>925</v>
      </c>
      <c r="E35" s="3" t="s">
        <v>980</v>
      </c>
      <c r="F35" s="3" t="s">
        <v>980</v>
      </c>
      <c r="G35" s="3" t="s">
        <v>981</v>
      </c>
      <c r="H35" s="3" t="s">
        <v>927</v>
      </c>
      <c r="I35" s="3">
        <v>9769</v>
      </c>
      <c r="J35" s="3">
        <v>9769</v>
      </c>
      <c r="K35" s="3" t="s">
        <v>1297</v>
      </c>
      <c r="L35" s="3" t="s">
        <v>1004</v>
      </c>
    </row>
    <row r="36" spans="1:12" x14ac:dyDescent="0.35">
      <c r="A36" s="3" t="s">
        <v>924</v>
      </c>
      <c r="B36" s="40" t="s">
        <v>982</v>
      </c>
      <c r="C36" s="3" t="s">
        <v>766</v>
      </c>
      <c r="D36" s="3" t="s">
        <v>925</v>
      </c>
      <c r="E36" s="3" t="s">
        <v>983</v>
      </c>
      <c r="F36" s="3" t="s">
        <v>983</v>
      </c>
      <c r="G36" s="3" t="s">
        <v>981</v>
      </c>
      <c r="H36" s="3" t="s">
        <v>927</v>
      </c>
      <c r="I36" s="3">
        <v>9769</v>
      </c>
      <c r="J36" s="3">
        <v>9769</v>
      </c>
      <c r="K36" s="3" t="s">
        <v>1297</v>
      </c>
      <c r="L36" s="3" t="s">
        <v>1004</v>
      </c>
    </row>
    <row r="37" spans="1:12" x14ac:dyDescent="0.35">
      <c r="A37" s="3" t="s">
        <v>924</v>
      </c>
      <c r="B37" s="40" t="s">
        <v>984</v>
      </c>
      <c r="C37" s="3" t="s">
        <v>766</v>
      </c>
      <c r="D37" s="3" t="s">
        <v>925</v>
      </c>
      <c r="E37" s="3" t="s">
        <v>985</v>
      </c>
      <c r="F37" s="3" t="s">
        <v>985</v>
      </c>
      <c r="G37" s="3" t="s">
        <v>981</v>
      </c>
      <c r="H37" s="3" t="s">
        <v>927</v>
      </c>
      <c r="I37" s="3">
        <v>9769</v>
      </c>
      <c r="J37" s="3">
        <v>9769</v>
      </c>
      <c r="K37" s="3" t="s">
        <v>1297</v>
      </c>
      <c r="L37" s="3" t="s">
        <v>1004</v>
      </c>
    </row>
    <row r="38" spans="1:12" x14ac:dyDescent="0.35">
      <c r="A38" s="3" t="s">
        <v>924</v>
      </c>
      <c r="B38" s="40" t="s">
        <v>986</v>
      </c>
      <c r="C38" s="3" t="s">
        <v>766</v>
      </c>
      <c r="D38" s="3" t="s">
        <v>925</v>
      </c>
      <c r="E38" s="3" t="s">
        <v>987</v>
      </c>
      <c r="F38" s="3" t="s">
        <v>987</v>
      </c>
      <c r="G38" s="3" t="s">
        <v>319</v>
      </c>
      <c r="H38" s="3" t="s">
        <v>927</v>
      </c>
      <c r="I38" s="3">
        <v>9769</v>
      </c>
      <c r="J38" s="3">
        <v>9769</v>
      </c>
      <c r="K38" s="3" t="s">
        <v>1297</v>
      </c>
      <c r="L38" s="3" t="s">
        <v>1004</v>
      </c>
    </row>
    <row r="39" spans="1:12" x14ac:dyDescent="0.35">
      <c r="A39" s="3" t="s">
        <v>924</v>
      </c>
      <c r="B39" s="40" t="s">
        <v>988</v>
      </c>
      <c r="C39" s="3" t="s">
        <v>766</v>
      </c>
      <c r="D39" s="3" t="s">
        <v>925</v>
      </c>
      <c r="E39" s="3" t="s">
        <v>989</v>
      </c>
      <c r="F39" s="3" t="s">
        <v>989</v>
      </c>
      <c r="G39" s="3" t="s">
        <v>319</v>
      </c>
      <c r="H39" s="3" t="s">
        <v>927</v>
      </c>
      <c r="I39" s="3">
        <v>9769</v>
      </c>
      <c r="J39" s="3">
        <v>9769</v>
      </c>
      <c r="K39" s="3" t="s">
        <v>1297</v>
      </c>
      <c r="L39" s="3" t="s">
        <v>1004</v>
      </c>
    </row>
    <row r="40" spans="1:12" x14ac:dyDescent="0.35">
      <c r="A40" s="3" t="s">
        <v>924</v>
      </c>
      <c r="B40" s="40" t="s">
        <v>318</v>
      </c>
      <c r="C40" s="3" t="s">
        <v>766</v>
      </c>
      <c r="D40" s="3" t="s">
        <v>925</v>
      </c>
      <c r="E40" s="3" t="s">
        <v>990</v>
      </c>
      <c r="F40" s="3" t="s">
        <v>990</v>
      </c>
      <c r="G40" s="3" t="s">
        <v>319</v>
      </c>
      <c r="H40" s="3" t="s">
        <v>927</v>
      </c>
      <c r="I40" s="3">
        <v>9769</v>
      </c>
      <c r="J40" s="3">
        <v>9769</v>
      </c>
      <c r="K40" s="3" t="s">
        <v>1297</v>
      </c>
      <c r="L40" s="3" t="s">
        <v>1004</v>
      </c>
    </row>
    <row r="41" spans="1:12" x14ac:dyDescent="0.35">
      <c r="A41" s="3" t="s">
        <v>924</v>
      </c>
      <c r="B41" s="3" t="s">
        <v>307</v>
      </c>
      <c r="C41" s="3" t="s">
        <v>766</v>
      </c>
      <c r="D41" s="3" t="s">
        <v>925</v>
      </c>
      <c r="E41" s="3" t="s">
        <v>991</v>
      </c>
      <c r="F41" s="3" t="s">
        <v>991</v>
      </c>
      <c r="G41" s="3" t="s">
        <v>298</v>
      </c>
      <c r="H41" s="3" t="s">
        <v>927</v>
      </c>
      <c r="I41" s="3">
        <v>9629</v>
      </c>
      <c r="J41" s="3">
        <v>9629</v>
      </c>
      <c r="K41" s="3" t="s">
        <v>1293</v>
      </c>
      <c r="L41" s="3" t="s">
        <v>1294</v>
      </c>
    </row>
    <row r="42" spans="1:12" x14ac:dyDescent="0.35">
      <c r="A42" s="3" t="s">
        <v>924</v>
      </c>
      <c r="B42" s="3" t="s">
        <v>284</v>
      </c>
      <c r="C42" s="3" t="s">
        <v>766</v>
      </c>
      <c r="D42" s="3" t="s">
        <v>925</v>
      </c>
      <c r="E42" s="3" t="s">
        <v>992</v>
      </c>
      <c r="F42" s="3" t="s">
        <v>992</v>
      </c>
      <c r="G42" s="3" t="s">
        <v>289</v>
      </c>
      <c r="H42" s="3" t="s">
        <v>927</v>
      </c>
      <c r="I42" s="3">
        <v>9629</v>
      </c>
      <c r="J42" s="3">
        <v>9629</v>
      </c>
      <c r="K42" s="3" t="s">
        <v>1297</v>
      </c>
      <c r="L42" s="3" t="s">
        <v>1004</v>
      </c>
    </row>
    <row r="43" spans="1:12" x14ac:dyDescent="0.35">
      <c r="A43" s="3" t="s">
        <v>924</v>
      </c>
      <c r="B43" s="3" t="s">
        <v>292</v>
      </c>
      <c r="C43" s="3" t="s">
        <v>766</v>
      </c>
      <c r="D43" s="3" t="s">
        <v>925</v>
      </c>
      <c r="E43" s="3" t="s">
        <v>993</v>
      </c>
      <c r="F43" s="3" t="s">
        <v>993</v>
      </c>
      <c r="G43" s="3" t="s">
        <v>293</v>
      </c>
      <c r="H43" s="3" t="s">
        <v>927</v>
      </c>
      <c r="I43" s="3">
        <v>9629</v>
      </c>
      <c r="J43" s="3">
        <v>9629</v>
      </c>
      <c r="K43" s="3" t="s">
        <v>1297</v>
      </c>
      <c r="L43" s="3" t="s">
        <v>1004</v>
      </c>
    </row>
    <row r="44" spans="1:12" x14ac:dyDescent="0.35">
      <c r="A44" s="3" t="s">
        <v>924</v>
      </c>
      <c r="B44" s="3" t="s">
        <v>303</v>
      </c>
      <c r="C44" s="3" t="s">
        <v>766</v>
      </c>
      <c r="D44" s="3" t="s">
        <v>925</v>
      </c>
      <c r="E44" s="3" t="s">
        <v>994</v>
      </c>
      <c r="F44" s="3" t="s">
        <v>994</v>
      </c>
      <c r="G44" s="3" t="s">
        <v>304</v>
      </c>
      <c r="H44" s="3" t="s">
        <v>927</v>
      </c>
      <c r="I44" s="3">
        <v>9629</v>
      </c>
      <c r="J44" s="3">
        <v>9629</v>
      </c>
      <c r="K44" s="3" t="s">
        <v>1297</v>
      </c>
      <c r="L44" s="3" t="s">
        <v>1004</v>
      </c>
    </row>
    <row r="45" spans="1:12" x14ac:dyDescent="0.35">
      <c r="A45" s="3" t="s">
        <v>924</v>
      </c>
      <c r="B45" s="3" t="s">
        <v>470</v>
      </c>
      <c r="C45" s="3" t="s">
        <v>766</v>
      </c>
      <c r="D45" s="3" t="s">
        <v>925</v>
      </c>
      <c r="E45" s="3" t="s">
        <v>995</v>
      </c>
      <c r="F45" s="3" t="s">
        <v>995</v>
      </c>
      <c r="G45" s="3" t="s">
        <v>996</v>
      </c>
      <c r="H45" s="3" t="s">
        <v>927</v>
      </c>
      <c r="I45" s="3">
        <v>9629</v>
      </c>
      <c r="J45" s="3">
        <v>9629</v>
      </c>
      <c r="K45" s="3" t="s">
        <v>1297</v>
      </c>
      <c r="L45" s="3" t="s">
        <v>1004</v>
      </c>
    </row>
    <row r="46" spans="1:12" x14ac:dyDescent="0.35">
      <c r="A46" s="3" t="s">
        <v>924</v>
      </c>
      <c r="B46" s="3" t="s">
        <v>997</v>
      </c>
      <c r="C46" s="3" t="s">
        <v>766</v>
      </c>
      <c r="D46" s="3" t="s">
        <v>925</v>
      </c>
      <c r="E46" s="3" t="s">
        <v>998</v>
      </c>
      <c r="F46" s="3" t="s">
        <v>998</v>
      </c>
      <c r="G46" s="3" t="s">
        <v>996</v>
      </c>
      <c r="H46" s="3" t="s">
        <v>927</v>
      </c>
      <c r="I46" s="3">
        <v>9629</v>
      </c>
      <c r="J46" s="3">
        <v>9629</v>
      </c>
      <c r="K46" s="3" t="s">
        <v>1297</v>
      </c>
      <c r="L46" s="3" t="s">
        <v>1004</v>
      </c>
    </row>
    <row r="47" spans="1:12" x14ac:dyDescent="0.35">
      <c r="A47" s="3" t="s">
        <v>924</v>
      </c>
      <c r="B47" s="3" t="s">
        <v>297</v>
      </c>
      <c r="C47" s="3" t="s">
        <v>766</v>
      </c>
      <c r="D47" s="3" t="s">
        <v>925</v>
      </c>
      <c r="E47" s="3" t="s">
        <v>999</v>
      </c>
      <c r="F47" s="3" t="s">
        <v>999</v>
      </c>
      <c r="G47" s="3" t="s">
        <v>289</v>
      </c>
      <c r="H47" s="3" t="s">
        <v>927</v>
      </c>
      <c r="I47" s="3">
        <v>9629</v>
      </c>
      <c r="J47" s="3">
        <v>9629</v>
      </c>
      <c r="K47" s="3" t="s">
        <v>1297</v>
      </c>
      <c r="L47" s="3" t="s">
        <v>1004</v>
      </c>
    </row>
    <row r="48" spans="1:12" x14ac:dyDescent="0.35">
      <c r="A48" s="3" t="s">
        <v>924</v>
      </c>
      <c r="B48" s="3" t="s">
        <v>1000</v>
      </c>
      <c r="C48" s="3" t="s">
        <v>766</v>
      </c>
      <c r="D48" s="3" t="s">
        <v>925</v>
      </c>
      <c r="E48" s="3" t="s">
        <v>1001</v>
      </c>
      <c r="F48" s="3" t="s">
        <v>1001</v>
      </c>
      <c r="G48" s="3" t="s">
        <v>289</v>
      </c>
      <c r="H48" s="3" t="s">
        <v>927</v>
      </c>
      <c r="I48" s="3">
        <v>9629</v>
      </c>
      <c r="J48" s="3">
        <v>9629</v>
      </c>
      <c r="K48" s="3" t="s">
        <v>1295</v>
      </c>
      <c r="L48" s="3" t="s">
        <v>1296</v>
      </c>
    </row>
    <row r="49" spans="1:12" x14ac:dyDescent="0.35">
      <c r="A49" s="3" t="s">
        <v>924</v>
      </c>
      <c r="B49" s="3" t="s">
        <v>460</v>
      </c>
      <c r="C49" s="3" t="s">
        <v>766</v>
      </c>
      <c r="D49" s="3" t="s">
        <v>925</v>
      </c>
      <c r="E49" s="3" t="s">
        <v>926</v>
      </c>
      <c r="F49" s="3" t="s">
        <v>926</v>
      </c>
      <c r="G49" s="3" t="s">
        <v>373</v>
      </c>
      <c r="H49" s="3" t="s">
        <v>927</v>
      </c>
      <c r="I49" s="3">
        <v>9624</v>
      </c>
      <c r="J49" s="3">
        <v>9624</v>
      </c>
      <c r="K49" s="3" t="s">
        <v>1293</v>
      </c>
      <c r="L49" s="3" t="s">
        <v>1294</v>
      </c>
    </row>
    <row r="50" spans="1:12" x14ac:dyDescent="0.35">
      <c r="A50" s="3" t="s">
        <v>924</v>
      </c>
      <c r="B50" s="3" t="s">
        <v>1002</v>
      </c>
      <c r="C50" s="3" t="s">
        <v>766</v>
      </c>
      <c r="D50" s="3" t="s">
        <v>925</v>
      </c>
      <c r="E50" s="3" t="s">
        <v>929</v>
      </c>
      <c r="F50" s="3" t="s">
        <v>929</v>
      </c>
      <c r="G50" s="3" t="s">
        <v>379</v>
      </c>
      <c r="H50" s="3" t="s">
        <v>927</v>
      </c>
      <c r="I50" s="3">
        <v>9624</v>
      </c>
      <c r="J50" s="3">
        <v>9624</v>
      </c>
      <c r="K50" s="3" t="s">
        <v>1293</v>
      </c>
      <c r="L50" s="3" t="s">
        <v>1294</v>
      </c>
    </row>
    <row r="51" spans="1:12" x14ac:dyDescent="0.35">
      <c r="A51" s="3" t="s">
        <v>924</v>
      </c>
      <c r="B51" s="3" t="s">
        <v>1003</v>
      </c>
      <c r="C51" s="3" t="s">
        <v>766</v>
      </c>
      <c r="D51" s="3" t="s">
        <v>925</v>
      </c>
      <c r="E51" s="3" t="s">
        <v>1302</v>
      </c>
      <c r="F51" s="3" t="s">
        <v>931</v>
      </c>
      <c r="G51" s="3" t="s">
        <v>379</v>
      </c>
      <c r="H51" s="3" t="s">
        <v>927</v>
      </c>
      <c r="I51" s="3">
        <v>9624</v>
      </c>
      <c r="J51" s="3">
        <v>9624</v>
      </c>
      <c r="K51" s="3" t="s">
        <v>1295</v>
      </c>
      <c r="L51" s="3" t="s">
        <v>1296</v>
      </c>
    </row>
    <row r="52" spans="1:12" x14ac:dyDescent="0.35">
      <c r="A52" s="3" t="s">
        <v>924</v>
      </c>
      <c r="B52" s="3" t="s">
        <v>1476</v>
      </c>
      <c r="C52" s="3" t="s">
        <v>766</v>
      </c>
      <c r="D52" s="3" t="s">
        <v>925</v>
      </c>
      <c r="E52" s="3" t="s">
        <v>1303</v>
      </c>
      <c r="F52" s="3" t="s">
        <v>1303</v>
      </c>
      <c r="G52" s="3" t="s">
        <v>373</v>
      </c>
      <c r="H52" s="3" t="s">
        <v>927</v>
      </c>
      <c r="I52" s="3">
        <v>9624</v>
      </c>
      <c r="J52" s="3">
        <v>9624</v>
      </c>
      <c r="K52" s="3" t="s">
        <v>1297</v>
      </c>
      <c r="L52" s="3" t="s">
        <v>1004</v>
      </c>
    </row>
    <row r="53" spans="1:12" x14ac:dyDescent="0.35">
      <c r="A53" s="3" t="s">
        <v>924</v>
      </c>
      <c r="B53" s="3" t="s">
        <v>274</v>
      </c>
      <c r="C53" s="3" t="s">
        <v>766</v>
      </c>
      <c r="D53" s="3" t="s">
        <v>925</v>
      </c>
      <c r="E53" s="3" t="s">
        <v>926</v>
      </c>
      <c r="F53" s="3" t="s">
        <v>926</v>
      </c>
      <c r="G53" s="3" t="s">
        <v>1304</v>
      </c>
      <c r="H53" s="3" t="s">
        <v>927</v>
      </c>
      <c r="I53" s="3">
        <v>9745</v>
      </c>
      <c r="J53" s="3">
        <v>9745</v>
      </c>
      <c r="K53" s="3" t="s">
        <v>1293</v>
      </c>
      <c r="L53" s="3" t="s">
        <v>1294</v>
      </c>
    </row>
    <row r="54" spans="1:12" x14ac:dyDescent="0.35">
      <c r="A54" s="3" t="s">
        <v>924</v>
      </c>
      <c r="B54" s="3" t="s">
        <v>1023</v>
      </c>
      <c r="C54" s="3" t="s">
        <v>766</v>
      </c>
      <c r="D54" s="3" t="s">
        <v>925</v>
      </c>
      <c r="E54" s="3" t="s">
        <v>1024</v>
      </c>
      <c r="F54" s="3" t="s">
        <v>1025</v>
      </c>
      <c r="G54" s="3" t="s">
        <v>1305</v>
      </c>
      <c r="H54" s="3" t="s">
        <v>927</v>
      </c>
      <c r="I54" s="3">
        <v>9745</v>
      </c>
      <c r="J54" s="3">
        <v>9745</v>
      </c>
      <c r="K54" s="3" t="s">
        <v>1306</v>
      </c>
      <c r="L54" s="3" t="s">
        <v>1307</v>
      </c>
    </row>
    <row r="55" spans="1:12" x14ac:dyDescent="0.35">
      <c r="A55" s="3" t="s">
        <v>924</v>
      </c>
      <c r="B55" s="3" t="s">
        <v>1026</v>
      </c>
      <c r="C55" s="3" t="s">
        <v>766</v>
      </c>
      <c r="D55" s="3" t="s">
        <v>925</v>
      </c>
      <c r="E55" s="3" t="s">
        <v>931</v>
      </c>
      <c r="F55" s="3" t="s">
        <v>931</v>
      </c>
      <c r="G55" s="3" t="s">
        <v>1305</v>
      </c>
      <c r="H55" s="3" t="s">
        <v>927</v>
      </c>
      <c r="I55" s="3">
        <v>9745</v>
      </c>
      <c r="J55" s="3">
        <v>9745</v>
      </c>
      <c r="K55" s="3" t="s">
        <v>1295</v>
      </c>
      <c r="L55" s="3" t="s">
        <v>1296</v>
      </c>
    </row>
    <row r="56" spans="1:12" x14ac:dyDescent="0.35">
      <c r="A56" s="3" t="s">
        <v>924</v>
      </c>
      <c r="B56" s="3" t="s">
        <v>1027</v>
      </c>
      <c r="C56" s="3" t="s">
        <v>766</v>
      </c>
      <c r="D56" s="3" t="s">
        <v>925</v>
      </c>
      <c r="E56" s="3" t="s">
        <v>929</v>
      </c>
      <c r="F56" s="3" t="s">
        <v>929</v>
      </c>
      <c r="G56" s="3" t="s">
        <v>1305</v>
      </c>
      <c r="H56" s="3" t="s">
        <v>927</v>
      </c>
      <c r="I56" s="3">
        <v>9745</v>
      </c>
      <c r="J56" s="3">
        <v>9745</v>
      </c>
      <c r="K56" s="3" t="s">
        <v>1293</v>
      </c>
      <c r="L56" s="3" t="s">
        <v>1294</v>
      </c>
    </row>
    <row r="57" spans="1:12" x14ac:dyDescent="0.35">
      <c r="A57" s="3" t="s">
        <v>924</v>
      </c>
      <c r="B57" s="3" t="s">
        <v>278</v>
      </c>
      <c r="C57" s="3" t="s">
        <v>766</v>
      </c>
      <c r="D57" s="3" t="s">
        <v>925</v>
      </c>
      <c r="E57" s="3" t="s">
        <v>1015</v>
      </c>
      <c r="F57" s="3" t="s">
        <v>1015</v>
      </c>
      <c r="G57" s="3" t="s">
        <v>1305</v>
      </c>
      <c r="H57" s="3" t="s">
        <v>927</v>
      </c>
      <c r="I57" s="3">
        <v>9745</v>
      </c>
      <c r="J57" s="3">
        <v>9745</v>
      </c>
      <c r="K57" s="3" t="s">
        <v>1306</v>
      </c>
      <c r="L57" s="3" t="s">
        <v>1307</v>
      </c>
    </row>
    <row r="58" spans="1:12" x14ac:dyDescent="0.35">
      <c r="A58" s="3" t="s">
        <v>924</v>
      </c>
      <c r="B58" s="3" t="s">
        <v>1028</v>
      </c>
      <c r="C58" s="3" t="s">
        <v>766</v>
      </c>
      <c r="D58" s="3" t="s">
        <v>925</v>
      </c>
      <c r="E58" s="3" t="s">
        <v>938</v>
      </c>
      <c r="F58" s="3" t="s">
        <v>938</v>
      </c>
      <c r="G58" s="3" t="s">
        <v>1308</v>
      </c>
      <c r="H58" s="3" t="s">
        <v>927</v>
      </c>
      <c r="I58" s="3">
        <v>9745</v>
      </c>
      <c r="J58" s="3">
        <v>9745</v>
      </c>
      <c r="K58" s="3" t="s">
        <v>1293</v>
      </c>
      <c r="L58" s="3" t="s">
        <v>1294</v>
      </c>
    </row>
    <row r="59" spans="1:12" x14ac:dyDescent="0.35">
      <c r="A59" s="3" t="s">
        <v>924</v>
      </c>
      <c r="B59" s="3" t="s">
        <v>1029</v>
      </c>
      <c r="C59" s="3" t="s">
        <v>766</v>
      </c>
      <c r="D59" s="3" t="s">
        <v>925</v>
      </c>
      <c r="E59" s="3" t="s">
        <v>1030</v>
      </c>
      <c r="F59" s="3" t="s">
        <v>1030</v>
      </c>
      <c r="G59" s="3" t="s">
        <v>1308</v>
      </c>
      <c r="H59" s="3" t="s">
        <v>927</v>
      </c>
      <c r="I59" s="3">
        <v>9745</v>
      </c>
      <c r="J59" s="3">
        <v>9745</v>
      </c>
      <c r="K59" s="3" t="s">
        <v>1300</v>
      </c>
      <c r="L59" s="3" t="s">
        <v>1301</v>
      </c>
    </row>
    <row r="60" spans="1:12" x14ac:dyDescent="0.35">
      <c r="A60" s="3" t="s">
        <v>924</v>
      </c>
      <c r="B60" s="3" t="s">
        <v>1031</v>
      </c>
      <c r="C60" s="3" t="s">
        <v>766</v>
      </c>
      <c r="D60" s="3" t="s">
        <v>925</v>
      </c>
      <c r="E60" s="3" t="s">
        <v>1032</v>
      </c>
      <c r="F60" s="3" t="s">
        <v>1032</v>
      </c>
      <c r="G60" s="3" t="s">
        <v>1305</v>
      </c>
      <c r="H60" s="3" t="s">
        <v>927</v>
      </c>
      <c r="I60" s="3">
        <v>9745</v>
      </c>
      <c r="J60" s="3">
        <v>9745</v>
      </c>
      <c r="K60" s="3" t="s">
        <v>1293</v>
      </c>
      <c r="L60" s="3" t="s">
        <v>1294</v>
      </c>
    </row>
    <row r="61" spans="1:12" x14ac:dyDescent="0.35">
      <c r="A61" s="3" t="s">
        <v>924</v>
      </c>
      <c r="B61" s="3" t="s">
        <v>1033</v>
      </c>
      <c r="C61" s="3" t="s">
        <v>766</v>
      </c>
      <c r="D61" s="3" t="s">
        <v>925</v>
      </c>
      <c r="E61" s="3" t="s">
        <v>1034</v>
      </c>
      <c r="F61" s="3" t="s">
        <v>1034</v>
      </c>
      <c r="G61" s="3" t="s">
        <v>1305</v>
      </c>
      <c r="H61" s="3" t="s">
        <v>927</v>
      </c>
      <c r="I61" s="3">
        <v>9636</v>
      </c>
      <c r="J61" s="3">
        <v>9636</v>
      </c>
      <c r="K61" s="3" t="s">
        <v>1293</v>
      </c>
      <c r="L61" s="3" t="s">
        <v>1294</v>
      </c>
    </row>
    <row r="62" spans="1:12" x14ac:dyDescent="0.35">
      <c r="A62" s="3" t="s">
        <v>924</v>
      </c>
      <c r="B62" s="3" t="s">
        <v>1035</v>
      </c>
      <c r="C62" s="3" t="s">
        <v>766</v>
      </c>
      <c r="D62" s="3" t="s">
        <v>925</v>
      </c>
      <c r="E62" s="3" t="s">
        <v>931</v>
      </c>
      <c r="F62" s="3" t="s">
        <v>931</v>
      </c>
      <c r="G62" s="3" t="s">
        <v>1305</v>
      </c>
      <c r="H62" s="3" t="s">
        <v>927</v>
      </c>
      <c r="I62" s="3">
        <v>9636</v>
      </c>
      <c r="J62" s="3">
        <v>9636</v>
      </c>
      <c r="K62" s="3" t="s">
        <v>1295</v>
      </c>
      <c r="L62" s="3" t="s">
        <v>1296</v>
      </c>
    </row>
    <row r="63" spans="1:12" x14ac:dyDescent="0.35">
      <c r="A63" s="3" t="s">
        <v>924</v>
      </c>
      <c r="B63" s="41" t="s">
        <v>114</v>
      </c>
      <c r="C63" s="41">
        <v>20150101</v>
      </c>
      <c r="D63" s="41">
        <v>99991231</v>
      </c>
      <c r="E63" s="41" t="s">
        <v>1034</v>
      </c>
      <c r="F63" s="3" t="s">
        <v>1034</v>
      </c>
      <c r="G63" s="3" t="s">
        <v>527</v>
      </c>
      <c r="H63" s="3" t="s">
        <v>927</v>
      </c>
      <c r="I63" s="3">
        <v>9699</v>
      </c>
      <c r="J63" s="3">
        <v>9699</v>
      </c>
      <c r="K63" s="3" t="s">
        <v>1293</v>
      </c>
      <c r="L63" s="3" t="s">
        <v>1294</v>
      </c>
    </row>
    <row r="64" spans="1:12" x14ac:dyDescent="0.35">
      <c r="A64" s="3" t="s">
        <v>924</v>
      </c>
      <c r="B64" s="41" t="s">
        <v>1477</v>
      </c>
      <c r="C64" s="41">
        <v>20150101</v>
      </c>
      <c r="D64" s="41">
        <v>99991231</v>
      </c>
      <c r="E64" s="41" t="s">
        <v>1036</v>
      </c>
      <c r="F64" s="3" t="s">
        <v>1036</v>
      </c>
      <c r="G64" s="3" t="s">
        <v>527</v>
      </c>
      <c r="H64" s="3" t="s">
        <v>927</v>
      </c>
      <c r="I64" s="3">
        <v>9699</v>
      </c>
      <c r="J64" s="3">
        <v>9699</v>
      </c>
      <c r="K64" s="3" t="s">
        <v>1293</v>
      </c>
      <c r="L64" s="3" t="s">
        <v>1294</v>
      </c>
    </row>
    <row r="65" spans="1:12" x14ac:dyDescent="0.35">
      <c r="A65" s="3" t="s">
        <v>924</v>
      </c>
      <c r="B65" s="41" t="s">
        <v>1478</v>
      </c>
      <c r="C65" s="41">
        <v>20150101</v>
      </c>
      <c r="D65" s="41">
        <v>99991231</v>
      </c>
      <c r="E65" s="41" t="s">
        <v>1037</v>
      </c>
      <c r="F65" s="3" t="s">
        <v>1037</v>
      </c>
      <c r="G65" s="3" t="s">
        <v>527</v>
      </c>
      <c r="H65" s="3" t="s">
        <v>927</v>
      </c>
      <c r="I65" s="3">
        <v>9699</v>
      </c>
      <c r="J65" s="3">
        <v>9699</v>
      </c>
      <c r="K65" s="3" t="s">
        <v>1293</v>
      </c>
      <c r="L65" s="3" t="s">
        <v>1294</v>
      </c>
    </row>
    <row r="66" spans="1:12" x14ac:dyDescent="0.35">
      <c r="A66" s="3" t="s">
        <v>924</v>
      </c>
      <c r="B66" s="41" t="s">
        <v>1479</v>
      </c>
      <c r="C66" s="41">
        <v>20150101</v>
      </c>
      <c r="D66" s="41">
        <v>99991231</v>
      </c>
      <c r="E66" s="41" t="s">
        <v>1038</v>
      </c>
      <c r="F66" s="3" t="s">
        <v>1038</v>
      </c>
      <c r="G66" s="3" t="s">
        <v>527</v>
      </c>
      <c r="H66" s="3" t="s">
        <v>927</v>
      </c>
      <c r="I66" s="3">
        <v>9699</v>
      </c>
      <c r="J66" s="3">
        <v>9699</v>
      </c>
      <c r="K66" s="3" t="s">
        <v>1293</v>
      </c>
      <c r="L66" s="3" t="s">
        <v>1294</v>
      </c>
    </row>
    <row r="67" spans="1:12" x14ac:dyDescent="0.35">
      <c r="A67" s="3" t="s">
        <v>924</v>
      </c>
      <c r="B67" s="41" t="s">
        <v>1039</v>
      </c>
      <c r="C67" s="41">
        <v>20150101</v>
      </c>
      <c r="D67" s="41">
        <v>99991231</v>
      </c>
      <c r="E67" s="41" t="s">
        <v>1309</v>
      </c>
      <c r="F67" s="3" t="s">
        <v>1310</v>
      </c>
      <c r="G67" s="3" t="s">
        <v>527</v>
      </c>
      <c r="H67" s="3" t="s">
        <v>927</v>
      </c>
      <c r="I67" s="3">
        <v>9699</v>
      </c>
      <c r="J67" s="3">
        <v>9699</v>
      </c>
      <c r="K67" s="3" t="s">
        <v>1298</v>
      </c>
      <c r="L67" s="3" t="s">
        <v>1311</v>
      </c>
    </row>
    <row r="68" spans="1:12" x14ac:dyDescent="0.35">
      <c r="A68" s="3" t="s">
        <v>924</v>
      </c>
      <c r="B68" s="41" t="s">
        <v>1480</v>
      </c>
      <c r="C68" s="41">
        <v>20150101</v>
      </c>
      <c r="D68" s="41">
        <v>99991231</v>
      </c>
      <c r="E68" s="41" t="s">
        <v>1312</v>
      </c>
      <c r="F68" s="3" t="s">
        <v>1313</v>
      </c>
      <c r="G68" s="3" t="s">
        <v>527</v>
      </c>
      <c r="H68" s="3" t="s">
        <v>927</v>
      </c>
      <c r="I68" s="3">
        <v>9699</v>
      </c>
      <c r="J68" s="3">
        <v>9699</v>
      </c>
      <c r="K68" s="3" t="s">
        <v>1298</v>
      </c>
      <c r="L68" s="3" t="s">
        <v>1299</v>
      </c>
    </row>
    <row r="69" spans="1:12" x14ac:dyDescent="0.35">
      <c r="A69" s="3" t="s">
        <v>924</v>
      </c>
      <c r="B69" s="41" t="s">
        <v>1481</v>
      </c>
      <c r="C69" s="41">
        <v>20150101</v>
      </c>
      <c r="D69" s="41">
        <v>99991231</v>
      </c>
      <c r="E69" s="41" t="s">
        <v>1314</v>
      </c>
      <c r="F69" s="3" t="s">
        <v>1314</v>
      </c>
      <c r="G69" s="3" t="s">
        <v>527</v>
      </c>
      <c r="H69" s="3" t="s">
        <v>927</v>
      </c>
      <c r="I69" s="3">
        <v>9699</v>
      </c>
      <c r="J69" s="3">
        <v>9699</v>
      </c>
      <c r="K69" s="3" t="s">
        <v>1298</v>
      </c>
      <c r="L69" s="3" t="s">
        <v>1299</v>
      </c>
    </row>
    <row r="70" spans="1:12" x14ac:dyDescent="0.35">
      <c r="A70" s="3" t="s">
        <v>924</v>
      </c>
      <c r="B70" s="41" t="s">
        <v>1482</v>
      </c>
      <c r="C70" s="41">
        <v>20150101</v>
      </c>
      <c r="D70" s="41">
        <v>99991231</v>
      </c>
      <c r="E70" s="41" t="s">
        <v>1315</v>
      </c>
      <c r="F70" s="3" t="s">
        <v>1316</v>
      </c>
      <c r="G70" s="3" t="s">
        <v>527</v>
      </c>
      <c r="H70" s="3" t="s">
        <v>927</v>
      </c>
      <c r="I70" s="3">
        <v>9699</v>
      </c>
      <c r="J70" s="3">
        <v>9699</v>
      </c>
      <c r="K70" s="3" t="s">
        <v>1298</v>
      </c>
      <c r="L70" s="3" t="s">
        <v>1299</v>
      </c>
    </row>
    <row r="71" spans="1:12" x14ac:dyDescent="0.35">
      <c r="A71" s="3" t="s">
        <v>924</v>
      </c>
      <c r="B71" s="3" t="s">
        <v>1040</v>
      </c>
      <c r="C71" s="3">
        <v>20150101</v>
      </c>
      <c r="D71" s="3">
        <v>99991231</v>
      </c>
      <c r="E71" s="3" t="s">
        <v>931</v>
      </c>
      <c r="F71" s="3" t="s">
        <v>931</v>
      </c>
      <c r="G71" s="3" t="s">
        <v>527</v>
      </c>
      <c r="H71" s="3" t="s">
        <v>927</v>
      </c>
      <c r="I71" s="3">
        <v>9699</v>
      </c>
      <c r="J71" s="3">
        <v>9699</v>
      </c>
      <c r="K71" s="3" t="s">
        <v>1295</v>
      </c>
      <c r="L71" s="3" t="s">
        <v>1296</v>
      </c>
    </row>
    <row r="72" spans="1:12" x14ac:dyDescent="0.35">
      <c r="A72" s="3" t="s">
        <v>924</v>
      </c>
      <c r="B72" s="3" t="s">
        <v>1041</v>
      </c>
      <c r="C72" s="3" t="s">
        <v>766</v>
      </c>
      <c r="D72" s="3" t="s">
        <v>925</v>
      </c>
      <c r="E72" s="3" t="s">
        <v>1005</v>
      </c>
      <c r="F72" s="3" t="s">
        <v>1005</v>
      </c>
      <c r="G72" s="3" t="s">
        <v>527</v>
      </c>
      <c r="H72" s="3" t="s">
        <v>927</v>
      </c>
      <c r="I72" s="3">
        <v>9639</v>
      </c>
      <c r="J72" s="3">
        <v>9639</v>
      </c>
      <c r="K72" s="3" t="s">
        <v>1293</v>
      </c>
      <c r="L72" s="3" t="s">
        <v>1294</v>
      </c>
    </row>
    <row r="73" spans="1:12" x14ac:dyDescent="0.35">
      <c r="A73" s="3" t="s">
        <v>924</v>
      </c>
      <c r="B73" s="3" t="s">
        <v>455</v>
      </c>
      <c r="C73" s="3" t="s">
        <v>766</v>
      </c>
      <c r="D73" s="3" t="s">
        <v>925</v>
      </c>
      <c r="E73" s="3" t="s">
        <v>929</v>
      </c>
      <c r="F73" s="3" t="s">
        <v>929</v>
      </c>
      <c r="G73" s="3" t="s">
        <v>527</v>
      </c>
      <c r="H73" s="3" t="s">
        <v>927</v>
      </c>
      <c r="I73" s="3">
        <v>9639</v>
      </c>
      <c r="J73" s="3">
        <v>9639</v>
      </c>
      <c r="K73" s="3" t="s">
        <v>1293</v>
      </c>
      <c r="L73" s="3" t="s">
        <v>1294</v>
      </c>
    </row>
    <row r="74" spans="1:12" x14ac:dyDescent="0.35">
      <c r="A74" s="3" t="s">
        <v>924</v>
      </c>
      <c r="B74" s="3" t="s">
        <v>1042</v>
      </c>
      <c r="C74" s="3" t="s">
        <v>766</v>
      </c>
      <c r="D74" s="3" t="s">
        <v>925</v>
      </c>
      <c r="E74" s="3" t="s">
        <v>931</v>
      </c>
      <c r="F74" s="3" t="s">
        <v>931</v>
      </c>
      <c r="G74" s="3" t="s">
        <v>527</v>
      </c>
      <c r="H74" s="3" t="s">
        <v>927</v>
      </c>
      <c r="I74" s="3">
        <v>9639</v>
      </c>
      <c r="J74" s="3">
        <v>9639</v>
      </c>
      <c r="K74" s="3" t="s">
        <v>1295</v>
      </c>
      <c r="L74" s="3" t="s">
        <v>1296</v>
      </c>
    </row>
    <row r="75" spans="1:12" x14ac:dyDescent="0.35">
      <c r="A75" s="3" t="s">
        <v>924</v>
      </c>
      <c r="B75" s="3" t="s">
        <v>454</v>
      </c>
      <c r="C75" s="3" t="s">
        <v>766</v>
      </c>
      <c r="D75" s="3" t="s">
        <v>925</v>
      </c>
      <c r="E75" s="3" t="s">
        <v>926</v>
      </c>
      <c r="F75" s="3" t="s">
        <v>926</v>
      </c>
      <c r="G75" s="3" t="s">
        <v>527</v>
      </c>
      <c r="H75" s="3" t="s">
        <v>927</v>
      </c>
      <c r="I75" s="3">
        <v>9639</v>
      </c>
      <c r="J75" s="3">
        <v>9639</v>
      </c>
      <c r="K75" s="3" t="s">
        <v>1293</v>
      </c>
      <c r="L75" s="3" t="s">
        <v>1294</v>
      </c>
    </row>
    <row r="76" spans="1:12" x14ac:dyDescent="0.35">
      <c r="A76" s="3" t="s">
        <v>924</v>
      </c>
      <c r="B76" s="3" t="s">
        <v>1043</v>
      </c>
      <c r="C76" s="3" t="s">
        <v>766</v>
      </c>
      <c r="D76" s="3" t="s">
        <v>925</v>
      </c>
      <c r="E76" s="3" t="s">
        <v>1044</v>
      </c>
      <c r="F76" s="3" t="s">
        <v>1044</v>
      </c>
      <c r="G76" s="3" t="s">
        <v>527</v>
      </c>
      <c r="H76" s="3" t="s">
        <v>927</v>
      </c>
      <c r="I76" s="3">
        <v>9639</v>
      </c>
      <c r="J76" s="3">
        <v>9639</v>
      </c>
      <c r="K76" s="3" t="s">
        <v>1293</v>
      </c>
      <c r="L76" s="3" t="s">
        <v>1294</v>
      </c>
    </row>
    <row r="77" spans="1:12" x14ac:dyDescent="0.35">
      <c r="A77" s="3" t="s">
        <v>924</v>
      </c>
      <c r="B77" s="3" t="s">
        <v>1045</v>
      </c>
      <c r="C77" s="3" t="s">
        <v>766</v>
      </c>
      <c r="D77" s="3" t="s">
        <v>925</v>
      </c>
      <c r="E77" s="3" t="s">
        <v>1007</v>
      </c>
      <c r="F77" s="3" t="s">
        <v>1007</v>
      </c>
      <c r="G77" s="3" t="s">
        <v>527</v>
      </c>
      <c r="H77" s="3" t="s">
        <v>927</v>
      </c>
      <c r="I77" s="3">
        <v>9639</v>
      </c>
      <c r="J77" s="3">
        <v>9639</v>
      </c>
      <c r="K77" s="3" t="s">
        <v>1293</v>
      </c>
      <c r="L77" s="3" t="s">
        <v>1294</v>
      </c>
    </row>
    <row r="78" spans="1:12" x14ac:dyDescent="0.35">
      <c r="A78" s="3" t="s">
        <v>924</v>
      </c>
      <c r="B78" s="3" t="s">
        <v>457</v>
      </c>
      <c r="C78" s="3" t="s">
        <v>766</v>
      </c>
      <c r="D78" s="3" t="s">
        <v>925</v>
      </c>
      <c r="E78" s="3" t="s">
        <v>938</v>
      </c>
      <c r="F78" s="3" t="s">
        <v>938</v>
      </c>
      <c r="G78" s="3" t="s">
        <v>527</v>
      </c>
      <c r="H78" s="3" t="s">
        <v>927</v>
      </c>
      <c r="I78" s="3">
        <v>9639</v>
      </c>
      <c r="J78" s="3">
        <v>9639</v>
      </c>
      <c r="K78" s="3" t="s">
        <v>1293</v>
      </c>
      <c r="L78" s="3" t="s">
        <v>1294</v>
      </c>
    </row>
    <row r="79" spans="1:12" x14ac:dyDescent="0.35">
      <c r="A79" s="3" t="s">
        <v>924</v>
      </c>
      <c r="B79" s="3" t="s">
        <v>1046</v>
      </c>
      <c r="C79" s="3" t="s">
        <v>766</v>
      </c>
      <c r="D79" s="3" t="s">
        <v>925</v>
      </c>
      <c r="E79" s="3" t="s">
        <v>1047</v>
      </c>
      <c r="F79" s="3" t="s">
        <v>1047</v>
      </c>
      <c r="G79" s="3" t="s">
        <v>527</v>
      </c>
      <c r="H79" s="3" t="s">
        <v>927</v>
      </c>
      <c r="I79" s="3">
        <v>9639</v>
      </c>
      <c r="J79" s="3">
        <v>9639</v>
      </c>
      <c r="K79" s="3" t="s">
        <v>1317</v>
      </c>
      <c r="L79" s="3" t="s">
        <v>1318</v>
      </c>
    </row>
    <row r="80" spans="1:12" x14ac:dyDescent="0.35">
      <c r="A80" s="3" t="s">
        <v>924</v>
      </c>
      <c r="B80" s="3" t="s">
        <v>1048</v>
      </c>
      <c r="C80" s="3" t="s">
        <v>766</v>
      </c>
      <c r="D80" s="3" t="s">
        <v>925</v>
      </c>
      <c r="E80" s="3" t="s">
        <v>1032</v>
      </c>
      <c r="F80" s="3" t="s">
        <v>1032</v>
      </c>
      <c r="G80" s="3" t="s">
        <v>527</v>
      </c>
      <c r="H80" s="3" t="s">
        <v>927</v>
      </c>
      <c r="I80" s="3">
        <v>9639</v>
      </c>
      <c r="J80" s="3">
        <v>9639</v>
      </c>
      <c r="K80" s="3" t="s">
        <v>1293</v>
      </c>
      <c r="L80" s="3" t="s">
        <v>1294</v>
      </c>
    </row>
    <row r="81" spans="1:12" x14ac:dyDescent="0.35">
      <c r="A81" s="3" t="s">
        <v>924</v>
      </c>
      <c r="B81" s="3" t="s">
        <v>1049</v>
      </c>
      <c r="C81" s="3" t="s">
        <v>766</v>
      </c>
      <c r="D81" s="3" t="s">
        <v>925</v>
      </c>
      <c r="E81" s="3" t="s">
        <v>1030</v>
      </c>
      <c r="F81" s="3" t="s">
        <v>1030</v>
      </c>
      <c r="G81" s="3" t="s">
        <v>527</v>
      </c>
      <c r="H81" s="3" t="s">
        <v>927</v>
      </c>
      <c r="I81" s="3">
        <v>9639</v>
      </c>
      <c r="J81" s="3">
        <v>9639</v>
      </c>
      <c r="K81" s="3" t="s">
        <v>1300</v>
      </c>
      <c r="L81" s="3" t="s">
        <v>1301</v>
      </c>
    </row>
    <row r="82" spans="1:12" x14ac:dyDescent="0.35">
      <c r="A82" s="3" t="s">
        <v>924</v>
      </c>
      <c r="B82" s="3" t="s">
        <v>456</v>
      </c>
      <c r="C82" s="3" t="s">
        <v>766</v>
      </c>
      <c r="D82" s="3" t="s">
        <v>925</v>
      </c>
      <c r="E82" s="3" t="s">
        <v>1009</v>
      </c>
      <c r="F82" s="3" t="s">
        <v>1009</v>
      </c>
      <c r="G82" s="3" t="s">
        <v>527</v>
      </c>
      <c r="H82" s="3" t="s">
        <v>927</v>
      </c>
      <c r="I82" s="3">
        <v>9639</v>
      </c>
      <c r="J82" s="3">
        <v>9639</v>
      </c>
      <c r="K82" s="3" t="s">
        <v>1293</v>
      </c>
      <c r="L82" s="3" t="s">
        <v>1294</v>
      </c>
    </row>
    <row r="83" spans="1:12" x14ac:dyDescent="0.35">
      <c r="A83" s="3" t="s">
        <v>924</v>
      </c>
      <c r="B83" s="3" t="s">
        <v>1050</v>
      </c>
      <c r="C83" s="3" t="s">
        <v>766</v>
      </c>
      <c r="D83" s="3" t="s">
        <v>925</v>
      </c>
      <c r="E83" s="3" t="s">
        <v>942</v>
      </c>
      <c r="F83" s="3" t="s">
        <v>942</v>
      </c>
      <c r="G83" s="3" t="s">
        <v>527</v>
      </c>
      <c r="H83" s="3" t="s">
        <v>927</v>
      </c>
      <c r="I83" s="3">
        <v>9639</v>
      </c>
      <c r="J83" s="3">
        <v>9639</v>
      </c>
      <c r="K83" s="3" t="s">
        <v>1293</v>
      </c>
      <c r="L83" s="3" t="s">
        <v>1294</v>
      </c>
    </row>
    <row r="84" spans="1:12" x14ac:dyDescent="0.35">
      <c r="A84" s="3" t="s">
        <v>924</v>
      </c>
      <c r="B84" s="3" t="s">
        <v>1051</v>
      </c>
      <c r="C84" s="3" t="s">
        <v>766</v>
      </c>
      <c r="D84" s="3" t="s">
        <v>925</v>
      </c>
      <c r="E84" s="3" t="s">
        <v>1052</v>
      </c>
      <c r="F84" s="3" t="s">
        <v>1052</v>
      </c>
      <c r="G84" s="3" t="s">
        <v>527</v>
      </c>
      <c r="H84" s="3" t="s">
        <v>927</v>
      </c>
      <c r="I84" s="3">
        <v>9639</v>
      </c>
      <c r="J84" s="3">
        <v>9639</v>
      </c>
      <c r="K84" s="3" t="s">
        <v>1293</v>
      </c>
      <c r="L84" s="3" t="s">
        <v>1294</v>
      </c>
    </row>
    <row r="85" spans="1:12" x14ac:dyDescent="0.35">
      <c r="A85" s="3" t="s">
        <v>924</v>
      </c>
      <c r="B85" s="3" t="s">
        <v>1053</v>
      </c>
      <c r="C85" s="3" t="s">
        <v>766</v>
      </c>
      <c r="D85" s="3" t="s">
        <v>925</v>
      </c>
      <c r="E85" s="3" t="s">
        <v>932</v>
      </c>
      <c r="F85" s="3" t="s">
        <v>932</v>
      </c>
      <c r="G85" s="3" t="s">
        <v>527</v>
      </c>
      <c r="H85" s="3" t="s">
        <v>927</v>
      </c>
      <c r="I85" s="3">
        <v>9639</v>
      </c>
      <c r="J85" s="3">
        <v>9639</v>
      </c>
      <c r="K85" s="3" t="s">
        <v>1293</v>
      </c>
      <c r="L85" s="3" t="s">
        <v>1294</v>
      </c>
    </row>
    <row r="86" spans="1:12" x14ac:dyDescent="0.35">
      <c r="A86" s="3" t="s">
        <v>924</v>
      </c>
      <c r="B86" s="3" t="s">
        <v>1054</v>
      </c>
      <c r="C86" s="3" t="s">
        <v>766</v>
      </c>
      <c r="D86" s="3" t="s">
        <v>925</v>
      </c>
      <c r="E86" s="3" t="s">
        <v>1055</v>
      </c>
      <c r="F86" s="3" t="s">
        <v>1055</v>
      </c>
      <c r="G86" s="3" t="s">
        <v>527</v>
      </c>
      <c r="H86" s="3" t="s">
        <v>927</v>
      </c>
      <c r="I86" s="3">
        <v>9639</v>
      </c>
      <c r="J86" s="3">
        <v>9639</v>
      </c>
      <c r="K86" s="3" t="s">
        <v>1317</v>
      </c>
      <c r="L86" s="3" t="s">
        <v>1318</v>
      </c>
    </row>
    <row r="87" spans="1:12" x14ac:dyDescent="0.35">
      <c r="A87" s="3" t="s">
        <v>924</v>
      </c>
      <c r="B87" s="3" t="s">
        <v>1056</v>
      </c>
      <c r="C87" s="3" t="s">
        <v>766</v>
      </c>
      <c r="D87" s="3" t="s">
        <v>925</v>
      </c>
      <c r="E87" s="3" t="s">
        <v>1057</v>
      </c>
      <c r="F87" s="3" t="s">
        <v>1057</v>
      </c>
      <c r="G87" s="3" t="s">
        <v>527</v>
      </c>
      <c r="H87" s="3" t="s">
        <v>927</v>
      </c>
      <c r="I87" s="3">
        <v>9639</v>
      </c>
      <c r="J87" s="3">
        <v>9639</v>
      </c>
      <c r="K87" s="3" t="s">
        <v>1293</v>
      </c>
      <c r="L87" s="3" t="s">
        <v>1294</v>
      </c>
    </row>
    <row r="88" spans="1:12" x14ac:dyDescent="0.35">
      <c r="A88" s="3" t="s">
        <v>924</v>
      </c>
      <c r="B88" s="3" t="s">
        <v>1058</v>
      </c>
      <c r="C88" s="3" t="s">
        <v>766</v>
      </c>
      <c r="D88" s="3" t="s">
        <v>925</v>
      </c>
      <c r="E88" s="3" t="s">
        <v>1059</v>
      </c>
      <c r="F88" s="3" t="s">
        <v>1059</v>
      </c>
      <c r="G88" s="3" t="s">
        <v>527</v>
      </c>
      <c r="H88" s="3" t="s">
        <v>927</v>
      </c>
      <c r="I88" s="3">
        <v>9639</v>
      </c>
      <c r="J88" s="3">
        <v>9639</v>
      </c>
      <c r="K88" s="3" t="s">
        <v>1317</v>
      </c>
      <c r="L88" s="3" t="s">
        <v>1318</v>
      </c>
    </row>
    <row r="89" spans="1:12" x14ac:dyDescent="0.35">
      <c r="A89" s="3" t="s">
        <v>924</v>
      </c>
      <c r="B89" s="3" t="s">
        <v>261</v>
      </c>
      <c r="C89" s="3" t="s">
        <v>766</v>
      </c>
      <c r="D89" s="3" t="s">
        <v>925</v>
      </c>
      <c r="E89" s="3" t="s">
        <v>926</v>
      </c>
      <c r="F89" s="3" t="s">
        <v>926</v>
      </c>
      <c r="G89" s="3" t="s">
        <v>1060</v>
      </c>
      <c r="H89" s="3" t="s">
        <v>927</v>
      </c>
      <c r="I89" s="3">
        <v>9618</v>
      </c>
      <c r="J89" s="3">
        <v>9618</v>
      </c>
      <c r="K89" s="3" t="s">
        <v>1293</v>
      </c>
      <c r="L89" s="3" t="s">
        <v>1294</v>
      </c>
    </row>
    <row r="90" spans="1:12" x14ac:dyDescent="0.35">
      <c r="A90" s="3" t="s">
        <v>924</v>
      </c>
      <c r="B90" s="3" t="s">
        <v>266</v>
      </c>
      <c r="C90" s="3" t="s">
        <v>766</v>
      </c>
      <c r="D90" s="3" t="s">
        <v>925</v>
      </c>
      <c r="E90" s="3" t="s">
        <v>929</v>
      </c>
      <c r="F90" s="3" t="s">
        <v>929</v>
      </c>
      <c r="G90" s="3" t="s">
        <v>467</v>
      </c>
      <c r="H90" s="3" t="s">
        <v>927</v>
      </c>
      <c r="I90" s="3">
        <v>9618</v>
      </c>
      <c r="J90" s="3">
        <v>9618</v>
      </c>
      <c r="K90" s="3" t="s">
        <v>1293</v>
      </c>
      <c r="L90" s="3" t="s">
        <v>1294</v>
      </c>
    </row>
    <row r="91" spans="1:12" x14ac:dyDescent="0.35">
      <c r="A91" s="3" t="s">
        <v>924</v>
      </c>
      <c r="B91" s="3" t="s">
        <v>1061</v>
      </c>
      <c r="C91" s="3" t="s">
        <v>766</v>
      </c>
      <c r="D91" s="3" t="s">
        <v>925</v>
      </c>
      <c r="E91" s="3" t="s">
        <v>931</v>
      </c>
      <c r="F91" s="3" t="s">
        <v>931</v>
      </c>
      <c r="G91" s="3" t="s">
        <v>467</v>
      </c>
      <c r="H91" s="3" t="s">
        <v>927</v>
      </c>
      <c r="I91" s="3">
        <v>9618</v>
      </c>
      <c r="J91" s="3">
        <v>9618</v>
      </c>
      <c r="K91" s="3" t="s">
        <v>1295</v>
      </c>
      <c r="L91" s="3" t="s">
        <v>1296</v>
      </c>
    </row>
    <row r="92" spans="1:12" x14ac:dyDescent="0.35">
      <c r="A92" s="3" t="s">
        <v>924</v>
      </c>
      <c r="B92" s="3" t="s">
        <v>1062</v>
      </c>
      <c r="C92" s="3" t="s">
        <v>766</v>
      </c>
      <c r="D92" s="3" t="s">
        <v>925</v>
      </c>
      <c r="E92" s="3" t="s">
        <v>938</v>
      </c>
      <c r="F92" s="3" t="s">
        <v>938</v>
      </c>
      <c r="G92" s="3" t="s">
        <v>1063</v>
      </c>
      <c r="H92" s="3" t="s">
        <v>927</v>
      </c>
      <c r="I92" s="3">
        <v>9618</v>
      </c>
      <c r="J92" s="3">
        <v>9618</v>
      </c>
      <c r="K92" s="3" t="s">
        <v>1293</v>
      </c>
      <c r="L92" s="3" t="s">
        <v>1294</v>
      </c>
    </row>
    <row r="93" spans="1:12" x14ac:dyDescent="0.35">
      <c r="A93" s="3" t="s">
        <v>924</v>
      </c>
      <c r="B93" s="3" t="s">
        <v>1064</v>
      </c>
      <c r="C93" s="3" t="s">
        <v>766</v>
      </c>
      <c r="D93" s="3" t="s">
        <v>925</v>
      </c>
      <c r="E93" s="3" t="s">
        <v>940</v>
      </c>
      <c r="F93" s="3" t="s">
        <v>940</v>
      </c>
      <c r="G93" s="3" t="s">
        <v>1063</v>
      </c>
      <c r="H93" s="3" t="s">
        <v>927</v>
      </c>
      <c r="I93" s="3">
        <v>9618</v>
      </c>
      <c r="J93" s="3">
        <v>9618</v>
      </c>
      <c r="K93" s="3" t="s">
        <v>1297</v>
      </c>
      <c r="L93" s="3" t="s">
        <v>1004</v>
      </c>
    </row>
    <row r="94" spans="1:12" x14ac:dyDescent="0.35">
      <c r="A94" s="3" t="s">
        <v>924</v>
      </c>
      <c r="B94" s="3" t="s">
        <v>1065</v>
      </c>
      <c r="C94" s="3" t="s">
        <v>766</v>
      </c>
      <c r="D94" s="3" t="s">
        <v>925</v>
      </c>
      <c r="E94" s="3" t="s">
        <v>941</v>
      </c>
      <c r="F94" s="3" t="s">
        <v>941</v>
      </c>
      <c r="G94" s="3" t="s">
        <v>1063</v>
      </c>
      <c r="H94" s="3" t="s">
        <v>927</v>
      </c>
      <c r="I94" s="3">
        <v>9618</v>
      </c>
      <c r="J94" s="3">
        <v>9618</v>
      </c>
      <c r="K94" s="3" t="s">
        <v>1298</v>
      </c>
      <c r="L94" s="3" t="s">
        <v>1299</v>
      </c>
    </row>
    <row r="95" spans="1:12" x14ac:dyDescent="0.35">
      <c r="A95" s="3" t="s">
        <v>924</v>
      </c>
      <c r="B95" s="3" t="s">
        <v>1066</v>
      </c>
      <c r="C95" s="3" t="s">
        <v>766</v>
      </c>
      <c r="D95" s="3" t="s">
        <v>925</v>
      </c>
      <c r="E95" s="3" t="s">
        <v>942</v>
      </c>
      <c r="F95" s="3" t="s">
        <v>942</v>
      </c>
      <c r="G95" s="3" t="s">
        <v>1063</v>
      </c>
      <c r="H95" s="3" t="s">
        <v>927</v>
      </c>
      <c r="I95" s="3">
        <v>9618</v>
      </c>
      <c r="J95" s="3">
        <v>9618</v>
      </c>
      <c r="K95" s="3" t="s">
        <v>1293</v>
      </c>
      <c r="L95" s="3" t="s">
        <v>1294</v>
      </c>
    </row>
    <row r="96" spans="1:12" x14ac:dyDescent="0.35">
      <c r="A96" s="3" t="s">
        <v>924</v>
      </c>
      <c r="B96" s="3" t="s">
        <v>1067</v>
      </c>
      <c r="C96" s="3" t="s">
        <v>766</v>
      </c>
      <c r="D96" s="3" t="s">
        <v>925</v>
      </c>
      <c r="E96" s="3" t="s">
        <v>944</v>
      </c>
      <c r="F96" s="3" t="s">
        <v>944</v>
      </c>
      <c r="G96" s="3" t="s">
        <v>1063</v>
      </c>
      <c r="H96" s="3" t="s">
        <v>927</v>
      </c>
      <c r="I96" s="3">
        <v>9618</v>
      </c>
      <c r="J96" s="3">
        <v>9618</v>
      </c>
      <c r="K96" s="3" t="s">
        <v>1297</v>
      </c>
      <c r="L96" s="3" t="s">
        <v>1004</v>
      </c>
    </row>
    <row r="97" spans="1:12" x14ac:dyDescent="0.35">
      <c r="A97" s="3" t="s">
        <v>924</v>
      </c>
      <c r="B97" s="3" t="s">
        <v>1068</v>
      </c>
      <c r="C97" s="3" t="s">
        <v>766</v>
      </c>
      <c r="D97" s="3" t="s">
        <v>925</v>
      </c>
      <c r="E97" s="3" t="s">
        <v>945</v>
      </c>
      <c r="F97" s="3" t="s">
        <v>945</v>
      </c>
      <c r="G97" s="3" t="s">
        <v>1063</v>
      </c>
      <c r="H97" s="3" t="s">
        <v>927</v>
      </c>
      <c r="I97" s="3">
        <v>9618</v>
      </c>
      <c r="J97" s="3">
        <v>9618</v>
      </c>
      <c r="K97" s="3" t="s">
        <v>1298</v>
      </c>
      <c r="L97" s="3" t="s">
        <v>1299</v>
      </c>
    </row>
    <row r="98" spans="1:12" x14ac:dyDescent="0.35">
      <c r="A98" s="3" t="s">
        <v>924</v>
      </c>
      <c r="B98" s="3" t="s">
        <v>1069</v>
      </c>
      <c r="C98" s="3" t="s">
        <v>766</v>
      </c>
      <c r="D98" s="3" t="s">
        <v>925</v>
      </c>
      <c r="E98" s="3" t="s">
        <v>932</v>
      </c>
      <c r="F98" s="3" t="s">
        <v>932</v>
      </c>
      <c r="G98" s="3" t="s">
        <v>525</v>
      </c>
      <c r="H98" s="3" t="s">
        <v>927</v>
      </c>
      <c r="I98" s="3">
        <v>9618</v>
      </c>
      <c r="J98" s="3">
        <v>9618</v>
      </c>
      <c r="K98" s="3" t="s">
        <v>1293</v>
      </c>
      <c r="L98" s="3" t="s">
        <v>1294</v>
      </c>
    </row>
    <row r="99" spans="1:12" x14ac:dyDescent="0.35">
      <c r="A99" s="3" t="s">
        <v>924</v>
      </c>
      <c r="B99" s="3" t="s">
        <v>1070</v>
      </c>
      <c r="C99" s="3" t="s">
        <v>766</v>
      </c>
      <c r="D99" s="3" t="s">
        <v>925</v>
      </c>
      <c r="E99" s="3" t="s">
        <v>934</v>
      </c>
      <c r="F99" s="3" t="s">
        <v>934</v>
      </c>
      <c r="G99" s="3" t="s">
        <v>468</v>
      </c>
      <c r="H99" s="3" t="s">
        <v>927</v>
      </c>
      <c r="I99" s="3">
        <v>9618</v>
      </c>
      <c r="J99" s="3">
        <v>9618</v>
      </c>
      <c r="K99" s="3" t="s">
        <v>1297</v>
      </c>
      <c r="L99" s="3" t="s">
        <v>1004</v>
      </c>
    </row>
    <row r="100" spans="1:12" x14ac:dyDescent="0.35">
      <c r="A100" s="3" t="s">
        <v>924</v>
      </c>
      <c r="B100" s="3" t="s">
        <v>461</v>
      </c>
      <c r="C100" s="3" t="s">
        <v>766</v>
      </c>
      <c r="D100" s="3" t="s">
        <v>925</v>
      </c>
      <c r="E100" s="3" t="s">
        <v>935</v>
      </c>
      <c r="F100" s="3" t="s">
        <v>935</v>
      </c>
      <c r="G100" s="3" t="s">
        <v>469</v>
      </c>
      <c r="H100" s="3" t="s">
        <v>927</v>
      </c>
      <c r="I100" s="3">
        <v>9618</v>
      </c>
      <c r="J100" s="3">
        <v>9618</v>
      </c>
      <c r="K100" s="3" t="s">
        <v>1298</v>
      </c>
      <c r="L100" s="3" t="s">
        <v>1299</v>
      </c>
    </row>
    <row r="101" spans="1:12" x14ac:dyDescent="0.35">
      <c r="A101" s="3" t="s">
        <v>924</v>
      </c>
      <c r="B101" s="3" t="s">
        <v>1071</v>
      </c>
      <c r="C101" s="3" t="s">
        <v>766</v>
      </c>
      <c r="D101" s="3" t="s">
        <v>925</v>
      </c>
      <c r="E101" s="42" t="s">
        <v>1319</v>
      </c>
      <c r="F101" s="3" t="s">
        <v>1005</v>
      </c>
      <c r="G101" s="3" t="s">
        <v>1320</v>
      </c>
      <c r="H101" s="3" t="s">
        <v>927</v>
      </c>
      <c r="I101" s="3">
        <v>9602</v>
      </c>
      <c r="J101" s="3">
        <v>9602</v>
      </c>
      <c r="K101" s="3" t="s">
        <v>1293</v>
      </c>
      <c r="L101" s="3" t="s">
        <v>1294</v>
      </c>
    </row>
    <row r="102" spans="1:12" x14ac:dyDescent="0.35">
      <c r="A102" s="3" t="s">
        <v>924</v>
      </c>
      <c r="B102" s="3" t="s">
        <v>1072</v>
      </c>
      <c r="C102" s="3" t="s">
        <v>766</v>
      </c>
      <c r="D102" s="3" t="s">
        <v>925</v>
      </c>
      <c r="E102" s="43" t="s">
        <v>1321</v>
      </c>
      <c r="F102" s="3" t="s">
        <v>931</v>
      </c>
      <c r="G102" s="3" t="s">
        <v>1320</v>
      </c>
      <c r="H102" s="3" t="s">
        <v>927</v>
      </c>
      <c r="I102" s="3">
        <v>9602</v>
      </c>
      <c r="J102" s="3">
        <v>9602</v>
      </c>
      <c r="K102" s="3" t="s">
        <v>1295</v>
      </c>
      <c r="L102" s="3" t="s">
        <v>1296</v>
      </c>
    </row>
    <row r="103" spans="1:12" x14ac:dyDescent="0.35">
      <c r="A103" s="3" t="s">
        <v>924</v>
      </c>
      <c r="B103" s="3" t="s">
        <v>502</v>
      </c>
      <c r="C103" s="3" t="s">
        <v>766</v>
      </c>
      <c r="D103" s="3" t="s">
        <v>925</v>
      </c>
      <c r="E103" s="43" t="s">
        <v>1322</v>
      </c>
      <c r="F103" s="3" t="s">
        <v>1073</v>
      </c>
      <c r="G103" s="3" t="s">
        <v>1320</v>
      </c>
      <c r="H103" s="3" t="s">
        <v>927</v>
      </c>
      <c r="I103" s="3">
        <v>9602</v>
      </c>
      <c r="J103" s="3">
        <v>9602</v>
      </c>
      <c r="K103" s="3" t="s">
        <v>1293</v>
      </c>
      <c r="L103" s="3" t="s">
        <v>1294</v>
      </c>
    </row>
    <row r="104" spans="1:12" x14ac:dyDescent="0.35">
      <c r="A104" s="3" t="s">
        <v>924</v>
      </c>
      <c r="B104" s="3" t="s">
        <v>1074</v>
      </c>
      <c r="C104" s="3" t="s">
        <v>766</v>
      </c>
      <c r="D104" s="3" t="s">
        <v>925</v>
      </c>
      <c r="E104" s="43" t="s">
        <v>1323</v>
      </c>
      <c r="F104" s="3" t="s">
        <v>1075</v>
      </c>
      <c r="G104" s="3" t="s">
        <v>1324</v>
      </c>
      <c r="H104" s="3" t="s">
        <v>927</v>
      </c>
      <c r="I104" s="3">
        <v>9602</v>
      </c>
      <c r="J104" s="3">
        <v>9602</v>
      </c>
      <c r="K104" s="3" t="s">
        <v>1293</v>
      </c>
      <c r="L104" s="3" t="s">
        <v>1294</v>
      </c>
    </row>
    <row r="105" spans="1:12" x14ac:dyDescent="0.35">
      <c r="A105" s="3" t="s">
        <v>924</v>
      </c>
      <c r="B105" s="3" t="s">
        <v>475</v>
      </c>
      <c r="C105" s="3" t="s">
        <v>766</v>
      </c>
      <c r="D105" s="3" t="s">
        <v>925</v>
      </c>
      <c r="E105" s="43" t="s">
        <v>1325</v>
      </c>
      <c r="F105" s="3" t="s">
        <v>1076</v>
      </c>
      <c r="G105" s="3" t="s">
        <v>1320</v>
      </c>
      <c r="H105" s="3" t="s">
        <v>927</v>
      </c>
      <c r="I105" s="3">
        <v>9602</v>
      </c>
      <c r="J105" s="3">
        <v>9602</v>
      </c>
      <c r="K105" s="3" t="s">
        <v>1293</v>
      </c>
      <c r="L105" s="3" t="s">
        <v>1294</v>
      </c>
    </row>
    <row r="106" spans="1:12" x14ac:dyDescent="0.35">
      <c r="A106" s="3" t="s">
        <v>924</v>
      </c>
      <c r="B106" s="3" t="s">
        <v>1077</v>
      </c>
      <c r="C106" s="3" t="s">
        <v>766</v>
      </c>
      <c r="D106" s="3" t="s">
        <v>925</v>
      </c>
      <c r="E106" s="42" t="s">
        <v>1326</v>
      </c>
      <c r="F106" s="3" t="s">
        <v>1007</v>
      </c>
      <c r="G106" s="3" t="s">
        <v>1320</v>
      </c>
      <c r="H106" s="3" t="s">
        <v>927</v>
      </c>
      <c r="I106" s="3">
        <v>9602</v>
      </c>
      <c r="J106" s="3">
        <v>9602</v>
      </c>
      <c r="K106" s="3" t="s">
        <v>1293</v>
      </c>
      <c r="L106" s="3" t="s">
        <v>1294</v>
      </c>
    </row>
    <row r="107" spans="1:12" ht="17.25" x14ac:dyDescent="0.35">
      <c r="A107" s="3" t="s">
        <v>924</v>
      </c>
      <c r="B107" s="3" t="s">
        <v>504</v>
      </c>
      <c r="C107" s="3" t="s">
        <v>766</v>
      </c>
      <c r="D107" s="3" t="s">
        <v>925</v>
      </c>
      <c r="E107" s="44" t="s">
        <v>1327</v>
      </c>
      <c r="F107" s="3" t="s">
        <v>1078</v>
      </c>
      <c r="G107" s="3" t="s">
        <v>1320</v>
      </c>
      <c r="H107" s="3" t="s">
        <v>927</v>
      </c>
      <c r="I107" s="3">
        <v>9602</v>
      </c>
      <c r="J107" s="3">
        <v>9602</v>
      </c>
      <c r="K107" s="3" t="s">
        <v>1297</v>
      </c>
      <c r="L107" s="3" t="s">
        <v>1004</v>
      </c>
    </row>
    <row r="108" spans="1:12" ht="17.25" x14ac:dyDescent="0.35">
      <c r="A108" s="3" t="s">
        <v>924</v>
      </c>
      <c r="B108" s="3" t="s">
        <v>1079</v>
      </c>
      <c r="C108" s="3" t="s">
        <v>766</v>
      </c>
      <c r="D108" s="3" t="s">
        <v>925</v>
      </c>
      <c r="E108" s="44" t="s">
        <v>1328</v>
      </c>
      <c r="F108" s="3" t="s">
        <v>1080</v>
      </c>
      <c r="G108" s="3" t="s">
        <v>1320</v>
      </c>
      <c r="H108" s="3" t="s">
        <v>927</v>
      </c>
      <c r="I108" s="3">
        <v>9602</v>
      </c>
      <c r="J108" s="3">
        <v>9602</v>
      </c>
      <c r="K108" s="3" t="s">
        <v>1297</v>
      </c>
      <c r="L108" s="3" t="s">
        <v>1004</v>
      </c>
    </row>
    <row r="109" spans="1:12" ht="17.25" x14ac:dyDescent="0.35">
      <c r="A109" s="3" t="s">
        <v>924</v>
      </c>
      <c r="B109" s="3" t="s">
        <v>514</v>
      </c>
      <c r="C109" s="3" t="s">
        <v>766</v>
      </c>
      <c r="D109" s="3" t="s">
        <v>925</v>
      </c>
      <c r="E109" s="44" t="s">
        <v>1329</v>
      </c>
      <c r="F109" s="3" t="s">
        <v>1081</v>
      </c>
      <c r="G109" s="3" t="s">
        <v>1320</v>
      </c>
      <c r="H109" s="3" t="s">
        <v>927</v>
      </c>
      <c r="I109" s="3">
        <v>9602</v>
      </c>
      <c r="J109" s="3">
        <v>9602</v>
      </c>
      <c r="K109" s="3" t="s">
        <v>1297</v>
      </c>
      <c r="L109" s="3" t="s">
        <v>1004</v>
      </c>
    </row>
    <row r="110" spans="1:12" ht="17.25" x14ac:dyDescent="0.35">
      <c r="A110" s="3" t="s">
        <v>924</v>
      </c>
      <c r="B110" s="3" t="s">
        <v>365</v>
      </c>
      <c r="C110" s="3" t="s">
        <v>766</v>
      </c>
      <c r="D110" s="3" t="s">
        <v>925</v>
      </c>
      <c r="E110" s="44" t="s">
        <v>1330</v>
      </c>
      <c r="F110" s="3" t="s">
        <v>1082</v>
      </c>
      <c r="G110" s="3" t="s">
        <v>1320</v>
      </c>
      <c r="H110" s="3" t="s">
        <v>927</v>
      </c>
      <c r="I110" s="3">
        <v>9602</v>
      </c>
      <c r="J110" s="3">
        <v>9602</v>
      </c>
      <c r="K110" s="3" t="s">
        <v>1297</v>
      </c>
      <c r="L110" s="3" t="s">
        <v>1004</v>
      </c>
    </row>
    <row r="111" spans="1:12" ht="17.25" x14ac:dyDescent="0.35">
      <c r="A111" s="3" t="s">
        <v>924</v>
      </c>
      <c r="B111" s="3" t="s">
        <v>351</v>
      </c>
      <c r="C111" s="3" t="s">
        <v>766</v>
      </c>
      <c r="D111" s="3" t="s">
        <v>925</v>
      </c>
      <c r="E111" s="44" t="s">
        <v>1331</v>
      </c>
      <c r="F111" s="3" t="s">
        <v>1083</v>
      </c>
      <c r="G111" s="3" t="s">
        <v>1320</v>
      </c>
      <c r="H111" s="3" t="s">
        <v>927</v>
      </c>
      <c r="I111" s="3">
        <v>9602</v>
      </c>
      <c r="J111" s="3">
        <v>9602</v>
      </c>
      <c r="K111" s="3" t="s">
        <v>1297</v>
      </c>
      <c r="L111" s="3" t="s">
        <v>1004</v>
      </c>
    </row>
    <row r="112" spans="1:12" ht="17.25" x14ac:dyDescent="0.35">
      <c r="A112" s="3" t="s">
        <v>924</v>
      </c>
      <c r="B112" s="3" t="s">
        <v>1084</v>
      </c>
      <c r="C112" s="3" t="s">
        <v>766</v>
      </c>
      <c r="D112" s="3" t="s">
        <v>925</v>
      </c>
      <c r="E112" s="44" t="s">
        <v>1332</v>
      </c>
      <c r="F112" s="3" t="s">
        <v>1085</v>
      </c>
      <c r="G112" s="3" t="s">
        <v>1333</v>
      </c>
      <c r="H112" s="3" t="s">
        <v>927</v>
      </c>
      <c r="I112" s="3">
        <v>9602</v>
      </c>
      <c r="J112" s="3">
        <v>9602</v>
      </c>
      <c r="K112" s="3" t="s">
        <v>1297</v>
      </c>
      <c r="L112" s="3" t="s">
        <v>1004</v>
      </c>
    </row>
    <row r="113" spans="1:12" ht="17.25" x14ac:dyDescent="0.35">
      <c r="A113" s="3" t="s">
        <v>924</v>
      </c>
      <c r="B113" s="3" t="s">
        <v>1086</v>
      </c>
      <c r="C113" s="3" t="s">
        <v>766</v>
      </c>
      <c r="D113" s="3" t="s">
        <v>925</v>
      </c>
      <c r="E113" s="44" t="s">
        <v>1334</v>
      </c>
      <c r="F113" s="3" t="s">
        <v>1087</v>
      </c>
      <c r="G113" s="3" t="s">
        <v>1320</v>
      </c>
      <c r="H113" s="3" t="s">
        <v>927</v>
      </c>
      <c r="I113" s="3">
        <v>9602</v>
      </c>
      <c r="J113" s="3">
        <v>9602</v>
      </c>
      <c r="K113" s="3" t="s">
        <v>1297</v>
      </c>
      <c r="L113" s="3" t="s">
        <v>1004</v>
      </c>
    </row>
    <row r="114" spans="1:12" ht="17.25" x14ac:dyDescent="0.35">
      <c r="A114" s="3" t="s">
        <v>924</v>
      </c>
      <c r="B114" s="3" t="s">
        <v>1088</v>
      </c>
      <c r="C114" s="3" t="s">
        <v>766</v>
      </c>
      <c r="D114" s="3" t="s">
        <v>925</v>
      </c>
      <c r="E114" s="44" t="s">
        <v>1335</v>
      </c>
      <c r="F114" s="3" t="s">
        <v>1089</v>
      </c>
      <c r="G114" s="3" t="s">
        <v>1320</v>
      </c>
      <c r="H114" s="3" t="s">
        <v>927</v>
      </c>
      <c r="I114" s="3">
        <v>9602</v>
      </c>
      <c r="J114" s="3">
        <v>9602</v>
      </c>
      <c r="K114" s="3" t="s">
        <v>1297</v>
      </c>
      <c r="L114" s="3" t="s">
        <v>1004</v>
      </c>
    </row>
    <row r="115" spans="1:12" ht="17.25" x14ac:dyDescent="0.35">
      <c r="A115" s="3" t="s">
        <v>924</v>
      </c>
      <c r="B115" s="3" t="s">
        <v>1090</v>
      </c>
      <c r="C115" s="3" t="s">
        <v>766</v>
      </c>
      <c r="D115" s="3" t="s">
        <v>925</v>
      </c>
      <c r="E115" s="44" t="s">
        <v>1336</v>
      </c>
      <c r="F115" s="3" t="s">
        <v>1091</v>
      </c>
      <c r="G115" s="3" t="s">
        <v>1320</v>
      </c>
      <c r="H115" s="3" t="s">
        <v>927</v>
      </c>
      <c r="I115" s="3">
        <v>9602</v>
      </c>
      <c r="J115" s="3">
        <v>9602</v>
      </c>
      <c r="K115" s="3" t="s">
        <v>1297</v>
      </c>
      <c r="L115" s="3" t="s">
        <v>1004</v>
      </c>
    </row>
    <row r="116" spans="1:12" x14ac:dyDescent="0.35">
      <c r="A116" s="3" t="s">
        <v>924</v>
      </c>
      <c r="B116" s="3" t="s">
        <v>1092</v>
      </c>
      <c r="C116" s="3" t="s">
        <v>766</v>
      </c>
      <c r="D116" s="3" t="s">
        <v>925</v>
      </c>
      <c r="E116" s="45" t="s">
        <v>1337</v>
      </c>
      <c r="F116" s="3" t="s">
        <v>1093</v>
      </c>
      <c r="G116" s="3" t="s">
        <v>1320</v>
      </c>
      <c r="H116" s="3" t="s">
        <v>927</v>
      </c>
      <c r="I116" s="3">
        <v>9602</v>
      </c>
      <c r="J116" s="3">
        <v>9602</v>
      </c>
      <c r="K116" s="3" t="s">
        <v>1297</v>
      </c>
      <c r="L116" s="3" t="s">
        <v>1004</v>
      </c>
    </row>
    <row r="117" spans="1:12" x14ac:dyDescent="0.35">
      <c r="A117" s="3" t="s">
        <v>924</v>
      </c>
      <c r="B117" s="3" t="s">
        <v>1094</v>
      </c>
      <c r="C117" s="3" t="s">
        <v>766</v>
      </c>
      <c r="D117" s="3" t="s">
        <v>925</v>
      </c>
      <c r="E117" s="45" t="s">
        <v>1338</v>
      </c>
      <c r="F117" s="3" t="s">
        <v>1095</v>
      </c>
      <c r="G117" s="3" t="s">
        <v>1320</v>
      </c>
      <c r="H117" s="3" t="s">
        <v>927</v>
      </c>
      <c r="I117" s="3">
        <v>9602</v>
      </c>
      <c r="J117" s="3">
        <v>9602</v>
      </c>
      <c r="K117" s="3" t="s">
        <v>1297</v>
      </c>
      <c r="L117" s="3" t="s">
        <v>1004</v>
      </c>
    </row>
    <row r="118" spans="1:12" x14ac:dyDescent="0.35">
      <c r="A118" s="3" t="s">
        <v>924</v>
      </c>
      <c r="B118" s="3" t="s">
        <v>1096</v>
      </c>
      <c r="C118" s="3" t="s">
        <v>766</v>
      </c>
      <c r="D118" s="3" t="s">
        <v>925</v>
      </c>
      <c r="E118" s="45" t="s">
        <v>1339</v>
      </c>
      <c r="F118" s="3" t="s">
        <v>1097</v>
      </c>
      <c r="G118" s="3" t="s">
        <v>1324</v>
      </c>
      <c r="H118" s="3" t="s">
        <v>927</v>
      </c>
      <c r="I118" s="3">
        <v>9602</v>
      </c>
      <c r="J118" s="3">
        <v>9602</v>
      </c>
      <c r="K118" s="3" t="s">
        <v>1297</v>
      </c>
      <c r="L118" s="3" t="s">
        <v>1004</v>
      </c>
    </row>
    <row r="119" spans="1:12" x14ac:dyDescent="0.35">
      <c r="A119" s="3" t="s">
        <v>924</v>
      </c>
      <c r="B119" s="3" t="s">
        <v>473</v>
      </c>
      <c r="C119" s="3" t="s">
        <v>766</v>
      </c>
      <c r="D119" s="3" t="s">
        <v>925</v>
      </c>
      <c r="E119" s="46" t="s">
        <v>1340</v>
      </c>
      <c r="F119" s="3" t="s">
        <v>1098</v>
      </c>
      <c r="G119" s="3" t="s">
        <v>1320</v>
      </c>
      <c r="H119" s="3" t="s">
        <v>927</v>
      </c>
      <c r="I119" s="3">
        <v>9602</v>
      </c>
      <c r="J119" s="3">
        <v>9602</v>
      </c>
      <c r="K119" s="3" t="s">
        <v>1297</v>
      </c>
      <c r="L119" s="3" t="s">
        <v>1004</v>
      </c>
    </row>
    <row r="120" spans="1:12" x14ac:dyDescent="0.35">
      <c r="A120" s="3" t="s">
        <v>924</v>
      </c>
      <c r="B120" s="3" t="s">
        <v>1099</v>
      </c>
      <c r="C120" s="3" t="s">
        <v>766</v>
      </c>
      <c r="D120" s="3" t="s">
        <v>925</v>
      </c>
      <c r="E120" s="46" t="s">
        <v>1341</v>
      </c>
      <c r="F120" s="3" t="s">
        <v>1100</v>
      </c>
      <c r="G120" s="3" t="s">
        <v>1320</v>
      </c>
      <c r="H120" s="3" t="s">
        <v>927</v>
      </c>
      <c r="I120" s="3">
        <v>9602</v>
      </c>
      <c r="J120" s="3">
        <v>9602</v>
      </c>
      <c r="K120" s="3" t="s">
        <v>1297</v>
      </c>
      <c r="L120" s="3" t="s">
        <v>1004</v>
      </c>
    </row>
    <row r="121" spans="1:12" x14ac:dyDescent="0.35">
      <c r="A121" s="3" t="s">
        <v>924</v>
      </c>
      <c r="B121" s="3" t="s">
        <v>1101</v>
      </c>
      <c r="C121" s="3" t="s">
        <v>766</v>
      </c>
      <c r="D121" s="3" t="s">
        <v>925</v>
      </c>
      <c r="E121" s="46" t="s">
        <v>1342</v>
      </c>
      <c r="F121" s="3" t="s">
        <v>1102</v>
      </c>
      <c r="G121" s="3" t="s">
        <v>1320</v>
      </c>
      <c r="H121" s="3" t="s">
        <v>927</v>
      </c>
      <c r="I121" s="3">
        <v>9602</v>
      </c>
      <c r="J121" s="3">
        <v>9602</v>
      </c>
      <c r="K121" s="3" t="s">
        <v>1297</v>
      </c>
      <c r="L121" s="3" t="s">
        <v>1004</v>
      </c>
    </row>
    <row r="122" spans="1:12" x14ac:dyDescent="0.35">
      <c r="A122" s="3" t="s">
        <v>924</v>
      </c>
      <c r="B122" s="3" t="s">
        <v>520</v>
      </c>
      <c r="C122" s="3" t="s">
        <v>766</v>
      </c>
      <c r="D122" s="3" t="s">
        <v>925</v>
      </c>
      <c r="E122" s="3" t="s">
        <v>929</v>
      </c>
      <c r="F122" s="3" t="s">
        <v>929</v>
      </c>
      <c r="G122" s="3" t="s">
        <v>379</v>
      </c>
      <c r="H122" s="3" t="s">
        <v>927</v>
      </c>
      <c r="I122" s="3">
        <v>9611</v>
      </c>
      <c r="J122" s="3">
        <v>9611</v>
      </c>
      <c r="K122" s="3" t="s">
        <v>1293</v>
      </c>
      <c r="L122" s="3" t="s">
        <v>1294</v>
      </c>
    </row>
    <row r="123" spans="1:12" x14ac:dyDescent="0.35">
      <c r="A123" s="3" t="s">
        <v>924</v>
      </c>
      <c r="B123" s="3" t="s">
        <v>1103</v>
      </c>
      <c r="C123" s="3" t="s">
        <v>766</v>
      </c>
      <c r="D123" s="3" t="s">
        <v>925</v>
      </c>
      <c r="E123" s="3" t="s">
        <v>931</v>
      </c>
      <c r="F123" s="3" t="s">
        <v>931</v>
      </c>
      <c r="G123" s="3" t="s">
        <v>379</v>
      </c>
      <c r="H123" s="3" t="s">
        <v>927</v>
      </c>
      <c r="I123" s="3">
        <v>9611</v>
      </c>
      <c r="J123" s="3">
        <v>9611</v>
      </c>
      <c r="K123" s="3" t="s">
        <v>1295</v>
      </c>
      <c r="L123" s="3" t="s">
        <v>1296</v>
      </c>
    </row>
    <row r="124" spans="1:12" x14ac:dyDescent="0.35">
      <c r="A124" s="3" t="s">
        <v>924</v>
      </c>
      <c r="B124" s="41" t="s">
        <v>1483</v>
      </c>
      <c r="C124" s="41" t="s">
        <v>766</v>
      </c>
      <c r="D124" s="41" t="s">
        <v>925</v>
      </c>
      <c r="E124" s="41" t="s">
        <v>1343</v>
      </c>
      <c r="F124" s="41" t="s">
        <v>1344</v>
      </c>
      <c r="G124" s="3" t="s">
        <v>1104</v>
      </c>
      <c r="H124" s="3" t="s">
        <v>927</v>
      </c>
      <c r="I124" s="3">
        <v>9611</v>
      </c>
      <c r="J124" s="3">
        <v>9611</v>
      </c>
      <c r="K124" s="3" t="s">
        <v>1293</v>
      </c>
      <c r="L124" s="3" t="s">
        <v>1294</v>
      </c>
    </row>
    <row r="125" spans="1:12" x14ac:dyDescent="0.35">
      <c r="A125" s="3" t="s">
        <v>924</v>
      </c>
      <c r="B125" s="41" t="s">
        <v>1484</v>
      </c>
      <c r="C125" s="41" t="s">
        <v>766</v>
      </c>
      <c r="D125" s="41" t="s">
        <v>925</v>
      </c>
      <c r="E125" s="41" t="s">
        <v>1345</v>
      </c>
      <c r="F125" s="41" t="s">
        <v>1345</v>
      </c>
      <c r="G125" s="3" t="s">
        <v>1104</v>
      </c>
      <c r="H125" s="3" t="s">
        <v>927</v>
      </c>
      <c r="I125" s="3">
        <v>9611</v>
      </c>
      <c r="J125" s="3">
        <v>9611</v>
      </c>
      <c r="K125" s="3" t="s">
        <v>1298</v>
      </c>
      <c r="L125" s="3" t="s">
        <v>1299</v>
      </c>
    </row>
    <row r="126" spans="1:12" x14ac:dyDescent="0.35">
      <c r="A126" s="3" t="s">
        <v>924</v>
      </c>
      <c r="B126" s="3" t="s">
        <v>521</v>
      </c>
      <c r="C126" s="3" t="s">
        <v>766</v>
      </c>
      <c r="D126" s="3" t="s">
        <v>925</v>
      </c>
      <c r="E126" s="3" t="s">
        <v>926</v>
      </c>
      <c r="F126" s="3" t="s">
        <v>926</v>
      </c>
      <c r="G126" s="3" t="s">
        <v>1105</v>
      </c>
      <c r="H126" s="3" t="s">
        <v>927</v>
      </c>
      <c r="I126" s="3">
        <v>9611</v>
      </c>
      <c r="J126" s="3">
        <v>9611</v>
      </c>
      <c r="K126" s="3" t="s">
        <v>1293</v>
      </c>
      <c r="L126" s="3" t="s">
        <v>1294</v>
      </c>
    </row>
    <row r="127" spans="1:12" x14ac:dyDescent="0.35">
      <c r="A127" s="3" t="s">
        <v>924</v>
      </c>
      <c r="B127" s="53" t="s">
        <v>368</v>
      </c>
      <c r="C127" s="3" t="s">
        <v>766</v>
      </c>
      <c r="D127" s="3" t="s">
        <v>925</v>
      </c>
      <c r="E127" s="3" t="s">
        <v>926</v>
      </c>
      <c r="F127" s="3" t="s">
        <v>926</v>
      </c>
      <c r="G127" s="3" t="s">
        <v>373</v>
      </c>
      <c r="H127" s="3" t="s">
        <v>927</v>
      </c>
      <c r="I127" s="3" t="s">
        <v>1106</v>
      </c>
      <c r="J127" s="3">
        <v>9612</v>
      </c>
      <c r="K127" s="3" t="s">
        <v>1293</v>
      </c>
      <c r="L127" s="3" t="s">
        <v>1294</v>
      </c>
    </row>
    <row r="128" spans="1:12" x14ac:dyDescent="0.35">
      <c r="A128" s="3" t="s">
        <v>924</v>
      </c>
      <c r="B128" s="53" t="s">
        <v>1485</v>
      </c>
      <c r="C128" s="3" t="s">
        <v>766</v>
      </c>
      <c r="D128" s="3" t="s">
        <v>925</v>
      </c>
      <c r="E128" s="3" t="s">
        <v>929</v>
      </c>
      <c r="F128" s="3" t="s">
        <v>929</v>
      </c>
      <c r="G128" s="3" t="s">
        <v>379</v>
      </c>
      <c r="H128" s="3" t="s">
        <v>927</v>
      </c>
      <c r="I128" s="3">
        <v>9612</v>
      </c>
      <c r="J128" s="3">
        <v>9612</v>
      </c>
      <c r="K128" s="3" t="s">
        <v>1293</v>
      </c>
      <c r="L128" s="3" t="s">
        <v>1294</v>
      </c>
    </row>
    <row r="129" spans="1:12" x14ac:dyDescent="0.35">
      <c r="A129" s="3" t="s">
        <v>924</v>
      </c>
      <c r="B129" s="53" t="s">
        <v>1486</v>
      </c>
      <c r="C129" s="3" t="s">
        <v>766</v>
      </c>
      <c r="D129" s="3" t="s">
        <v>925</v>
      </c>
      <c r="E129" s="3" t="s">
        <v>931</v>
      </c>
      <c r="F129" s="3" t="s">
        <v>931</v>
      </c>
      <c r="G129" s="3" t="s">
        <v>379</v>
      </c>
      <c r="H129" s="3" t="s">
        <v>927</v>
      </c>
      <c r="I129" s="3">
        <v>9612</v>
      </c>
      <c r="J129" s="3">
        <v>9612</v>
      </c>
      <c r="K129" s="3" t="s">
        <v>1295</v>
      </c>
      <c r="L129" s="3" t="s">
        <v>1296</v>
      </c>
    </row>
    <row r="130" spans="1:12" x14ac:dyDescent="0.35">
      <c r="A130" s="3" t="s">
        <v>924</v>
      </c>
      <c r="B130" s="53" t="s">
        <v>1487</v>
      </c>
      <c r="C130" s="3" t="s">
        <v>766</v>
      </c>
      <c r="D130" s="3" t="s">
        <v>925</v>
      </c>
      <c r="E130" s="3" t="s">
        <v>1346</v>
      </c>
      <c r="F130" s="3" t="s">
        <v>1347</v>
      </c>
      <c r="G130" s="3" t="s">
        <v>1107</v>
      </c>
      <c r="H130" s="3" t="s">
        <v>927</v>
      </c>
      <c r="I130" s="3" t="s">
        <v>1106</v>
      </c>
      <c r="J130" s="3">
        <v>9612</v>
      </c>
      <c r="K130" s="3" t="s">
        <v>1293</v>
      </c>
      <c r="L130" s="3" t="s">
        <v>1294</v>
      </c>
    </row>
    <row r="131" spans="1:12" x14ac:dyDescent="0.35">
      <c r="A131" s="3" t="s">
        <v>924</v>
      </c>
      <c r="B131" s="53" t="s">
        <v>1488</v>
      </c>
      <c r="C131" s="41" t="s">
        <v>766</v>
      </c>
      <c r="D131" s="41" t="s">
        <v>925</v>
      </c>
      <c r="E131" s="41" t="s">
        <v>1348</v>
      </c>
      <c r="F131" s="3" t="s">
        <v>1349</v>
      </c>
      <c r="G131" s="3" t="s">
        <v>523</v>
      </c>
      <c r="H131" s="3" t="s">
        <v>927</v>
      </c>
      <c r="I131" s="3">
        <v>9612</v>
      </c>
      <c r="J131" s="3">
        <v>9612</v>
      </c>
      <c r="K131" s="3" t="s">
        <v>1293</v>
      </c>
      <c r="L131" s="3" t="s">
        <v>1294</v>
      </c>
    </row>
    <row r="132" spans="1:12" x14ac:dyDescent="0.35">
      <c r="A132" s="3" t="s">
        <v>924</v>
      </c>
      <c r="B132" s="53" t="s">
        <v>1489</v>
      </c>
      <c r="C132" s="41" t="s">
        <v>766</v>
      </c>
      <c r="D132" s="41" t="s">
        <v>925</v>
      </c>
      <c r="E132" s="41" t="s">
        <v>1350</v>
      </c>
      <c r="F132" s="41" t="s">
        <v>1351</v>
      </c>
      <c r="G132" s="3" t="s">
        <v>522</v>
      </c>
      <c r="H132" s="3" t="s">
        <v>927</v>
      </c>
      <c r="I132" s="3" t="s">
        <v>1106</v>
      </c>
      <c r="J132" s="3">
        <v>9612</v>
      </c>
      <c r="K132" s="3" t="s">
        <v>1293</v>
      </c>
      <c r="L132" s="3" t="s">
        <v>1294</v>
      </c>
    </row>
    <row r="133" spans="1:12" x14ac:dyDescent="0.35">
      <c r="A133" s="3" t="s">
        <v>924</v>
      </c>
      <c r="B133" s="53" t="s">
        <v>1490</v>
      </c>
      <c r="C133" s="41" t="s">
        <v>766</v>
      </c>
      <c r="D133" s="41" t="s">
        <v>925</v>
      </c>
      <c r="E133" s="41" t="s">
        <v>1352</v>
      </c>
      <c r="F133" s="41" t="s">
        <v>1352</v>
      </c>
      <c r="G133" s="3" t="s">
        <v>1107</v>
      </c>
      <c r="H133" s="3" t="s">
        <v>927</v>
      </c>
      <c r="I133" s="3">
        <v>9612</v>
      </c>
      <c r="J133" s="3">
        <v>9612</v>
      </c>
      <c r="K133" s="3" t="s">
        <v>1297</v>
      </c>
      <c r="L133" s="3" t="s">
        <v>1004</v>
      </c>
    </row>
    <row r="134" spans="1:12" x14ac:dyDescent="0.35">
      <c r="A134" s="3" t="s">
        <v>924</v>
      </c>
      <c r="B134" s="53" t="s">
        <v>1491</v>
      </c>
      <c r="C134" s="41" t="s">
        <v>766</v>
      </c>
      <c r="D134" s="41" t="s">
        <v>925</v>
      </c>
      <c r="E134" s="41" t="s">
        <v>1353</v>
      </c>
      <c r="F134" s="3" t="s">
        <v>1353</v>
      </c>
      <c r="G134" s="3" t="s">
        <v>523</v>
      </c>
      <c r="H134" s="3" t="s">
        <v>927</v>
      </c>
      <c r="I134" s="3" t="s">
        <v>1106</v>
      </c>
      <c r="J134" s="3">
        <v>9612</v>
      </c>
      <c r="K134" s="3" t="s">
        <v>1297</v>
      </c>
      <c r="L134" s="3" t="s">
        <v>1004</v>
      </c>
    </row>
    <row r="135" spans="1:12" x14ac:dyDescent="0.35">
      <c r="A135" s="3" t="s">
        <v>924</v>
      </c>
      <c r="B135" s="53" t="s">
        <v>1492</v>
      </c>
      <c r="C135" s="41" t="s">
        <v>766</v>
      </c>
      <c r="D135" s="41" t="s">
        <v>925</v>
      </c>
      <c r="E135" s="41" t="s">
        <v>1354</v>
      </c>
      <c r="F135" s="41" t="s">
        <v>1354</v>
      </c>
      <c r="G135" s="3" t="s">
        <v>522</v>
      </c>
      <c r="H135" s="3" t="s">
        <v>927</v>
      </c>
      <c r="I135" s="3">
        <v>9612</v>
      </c>
      <c r="J135" s="3">
        <v>9612</v>
      </c>
      <c r="K135" s="3" t="s">
        <v>1297</v>
      </c>
      <c r="L135" s="3" t="s">
        <v>1004</v>
      </c>
    </row>
    <row r="136" spans="1:12" x14ac:dyDescent="0.35">
      <c r="A136" s="3" t="s">
        <v>924</v>
      </c>
      <c r="B136" s="3" t="s">
        <v>531</v>
      </c>
      <c r="C136" s="3" t="s">
        <v>766</v>
      </c>
      <c r="D136" s="3" t="s">
        <v>925</v>
      </c>
      <c r="E136" s="3" t="s">
        <v>929</v>
      </c>
      <c r="F136" s="3" t="s">
        <v>929</v>
      </c>
      <c r="G136" s="3" t="s">
        <v>467</v>
      </c>
      <c r="H136" s="3" t="s">
        <v>927</v>
      </c>
      <c r="I136" s="3">
        <v>9617</v>
      </c>
      <c r="J136" s="3">
        <v>9617</v>
      </c>
      <c r="K136" s="3" t="s">
        <v>1293</v>
      </c>
      <c r="L136" s="3" t="s">
        <v>1294</v>
      </c>
    </row>
    <row r="137" spans="1:12" x14ac:dyDescent="0.35">
      <c r="A137" s="3" t="s">
        <v>924</v>
      </c>
      <c r="B137" s="3" t="s">
        <v>1108</v>
      </c>
      <c r="C137" s="3" t="s">
        <v>766</v>
      </c>
      <c r="D137" s="3" t="s">
        <v>925</v>
      </c>
      <c r="E137" s="3" t="s">
        <v>931</v>
      </c>
      <c r="F137" s="3" t="s">
        <v>931</v>
      </c>
      <c r="G137" s="3" t="s">
        <v>467</v>
      </c>
      <c r="H137" s="3" t="s">
        <v>927</v>
      </c>
      <c r="I137" s="3">
        <v>9617</v>
      </c>
      <c r="J137" s="3">
        <v>9617</v>
      </c>
      <c r="K137" s="3" t="s">
        <v>1295</v>
      </c>
      <c r="L137" s="3" t="s">
        <v>1296</v>
      </c>
    </row>
    <row r="138" spans="1:12" x14ac:dyDescent="0.35">
      <c r="A138" s="3" t="s">
        <v>924</v>
      </c>
      <c r="B138" s="3" t="s">
        <v>1109</v>
      </c>
      <c r="C138" s="3" t="s">
        <v>766</v>
      </c>
      <c r="D138" s="3" t="s">
        <v>925</v>
      </c>
      <c r="E138" s="3" t="s">
        <v>1110</v>
      </c>
      <c r="F138" s="3" t="s">
        <v>1110</v>
      </c>
      <c r="G138" s="3" t="s">
        <v>467</v>
      </c>
      <c r="H138" s="3" t="s">
        <v>927</v>
      </c>
      <c r="I138" s="3">
        <v>9617</v>
      </c>
      <c r="J138" s="3">
        <v>9617</v>
      </c>
      <c r="K138" s="3" t="s">
        <v>1297</v>
      </c>
      <c r="L138" s="3" t="s">
        <v>1004</v>
      </c>
    </row>
    <row r="139" spans="1:12" x14ac:dyDescent="0.35">
      <c r="A139" s="3" t="s">
        <v>924</v>
      </c>
      <c r="B139" s="3" t="s">
        <v>1111</v>
      </c>
      <c r="C139" s="3" t="s">
        <v>766</v>
      </c>
      <c r="D139" s="3" t="s">
        <v>925</v>
      </c>
      <c r="E139" s="3" t="s">
        <v>1112</v>
      </c>
      <c r="F139" s="3" t="s">
        <v>1112</v>
      </c>
      <c r="G139" s="3" t="s">
        <v>467</v>
      </c>
      <c r="H139" s="3" t="s">
        <v>927</v>
      </c>
      <c r="I139" s="3">
        <v>9617</v>
      </c>
      <c r="J139" s="3">
        <v>9617</v>
      </c>
      <c r="K139" s="3" t="s">
        <v>1298</v>
      </c>
      <c r="L139" s="3" t="s">
        <v>1299</v>
      </c>
    </row>
    <row r="140" spans="1:12" x14ac:dyDescent="0.35">
      <c r="A140" s="3" t="s">
        <v>924</v>
      </c>
      <c r="B140" s="3" t="s">
        <v>390</v>
      </c>
      <c r="C140" s="3" t="s">
        <v>766</v>
      </c>
      <c r="D140" s="3" t="s">
        <v>925</v>
      </c>
      <c r="E140" s="3" t="s">
        <v>926</v>
      </c>
      <c r="F140" s="3" t="s">
        <v>926</v>
      </c>
      <c r="G140" s="3" t="s">
        <v>1113</v>
      </c>
      <c r="H140" s="3" t="s">
        <v>927</v>
      </c>
      <c r="I140" s="3">
        <v>9617</v>
      </c>
      <c r="J140" s="3">
        <v>9617</v>
      </c>
      <c r="K140" s="3" t="s">
        <v>1293</v>
      </c>
      <c r="L140" s="3" t="s">
        <v>1294</v>
      </c>
    </row>
    <row r="141" spans="1:12" x14ac:dyDescent="0.35">
      <c r="A141" s="3" t="s">
        <v>924</v>
      </c>
      <c r="B141" s="3" t="s">
        <v>1114</v>
      </c>
      <c r="C141" s="3" t="s">
        <v>766</v>
      </c>
      <c r="D141" s="3" t="s">
        <v>925</v>
      </c>
      <c r="E141" s="3" t="s">
        <v>1115</v>
      </c>
      <c r="F141" s="3" t="s">
        <v>1115</v>
      </c>
      <c r="G141" s="3" t="s">
        <v>1113</v>
      </c>
      <c r="H141" s="3" t="s">
        <v>927</v>
      </c>
      <c r="I141" s="3">
        <v>9617</v>
      </c>
      <c r="J141" s="3">
        <v>9617</v>
      </c>
      <c r="K141" s="3" t="s">
        <v>1295</v>
      </c>
      <c r="L141" s="3" t="s">
        <v>1296</v>
      </c>
    </row>
    <row r="142" spans="1:12" x14ac:dyDescent="0.35">
      <c r="A142" s="3" t="s">
        <v>924</v>
      </c>
      <c r="B142" s="3" t="s">
        <v>1116</v>
      </c>
      <c r="C142" s="3" t="s">
        <v>766</v>
      </c>
      <c r="D142" s="3" t="s">
        <v>925</v>
      </c>
      <c r="E142" s="3" t="s">
        <v>1117</v>
      </c>
      <c r="F142" s="3" t="s">
        <v>1117</v>
      </c>
      <c r="G142" s="3" t="s">
        <v>1113</v>
      </c>
      <c r="H142" s="3" t="s">
        <v>927</v>
      </c>
      <c r="I142" s="3">
        <v>9617</v>
      </c>
      <c r="J142" s="3">
        <v>9617</v>
      </c>
      <c r="K142" s="3" t="s">
        <v>1297</v>
      </c>
      <c r="L142" s="3" t="s">
        <v>1004</v>
      </c>
    </row>
    <row r="143" spans="1:12" x14ac:dyDescent="0.35">
      <c r="A143" s="3" t="s">
        <v>924</v>
      </c>
      <c r="B143" s="3" t="s">
        <v>526</v>
      </c>
      <c r="C143" s="3" t="s">
        <v>766</v>
      </c>
      <c r="D143" s="3" t="s">
        <v>925</v>
      </c>
      <c r="E143" s="3" t="s">
        <v>1118</v>
      </c>
      <c r="F143" s="3" t="s">
        <v>1118</v>
      </c>
      <c r="G143" s="3" t="s">
        <v>1113</v>
      </c>
      <c r="H143" s="3" t="s">
        <v>927</v>
      </c>
      <c r="I143" s="3">
        <v>9617</v>
      </c>
      <c r="J143" s="3">
        <v>9617</v>
      </c>
      <c r="K143" s="3" t="s">
        <v>1298</v>
      </c>
      <c r="L143" s="3" t="s">
        <v>1299</v>
      </c>
    </row>
    <row r="144" spans="1:12" x14ac:dyDescent="0.35">
      <c r="A144" s="3" t="s">
        <v>924</v>
      </c>
      <c r="B144" s="3" t="s">
        <v>1119</v>
      </c>
      <c r="C144" s="3" t="s">
        <v>766</v>
      </c>
      <c r="D144" s="3" t="s">
        <v>925</v>
      </c>
      <c r="E144" s="3" t="s">
        <v>938</v>
      </c>
      <c r="F144" s="3" t="s">
        <v>938</v>
      </c>
      <c r="G144" s="3" t="s">
        <v>1063</v>
      </c>
      <c r="H144" s="3" t="s">
        <v>927</v>
      </c>
      <c r="I144" s="3">
        <v>9617</v>
      </c>
      <c r="J144" s="3">
        <v>9617</v>
      </c>
      <c r="K144" s="3" t="s">
        <v>1293</v>
      </c>
      <c r="L144" s="3" t="s">
        <v>1294</v>
      </c>
    </row>
    <row r="145" spans="1:12" x14ac:dyDescent="0.35">
      <c r="A145" s="3" t="s">
        <v>924</v>
      </c>
      <c r="B145" s="3" t="s">
        <v>1120</v>
      </c>
      <c r="C145" s="3" t="s">
        <v>766</v>
      </c>
      <c r="D145" s="3" t="s">
        <v>925</v>
      </c>
      <c r="E145" s="3" t="s">
        <v>1121</v>
      </c>
      <c r="F145" s="3" t="s">
        <v>1121</v>
      </c>
      <c r="G145" s="3" t="s">
        <v>1063</v>
      </c>
      <c r="H145" s="3" t="s">
        <v>927</v>
      </c>
      <c r="I145" s="3">
        <v>9617</v>
      </c>
      <c r="J145" s="3">
        <v>9617</v>
      </c>
      <c r="K145" s="3" t="s">
        <v>1295</v>
      </c>
      <c r="L145" s="3" t="s">
        <v>1296</v>
      </c>
    </row>
    <row r="146" spans="1:12" x14ac:dyDescent="0.35">
      <c r="A146" s="3" t="s">
        <v>924</v>
      </c>
      <c r="B146" s="3" t="s">
        <v>1122</v>
      </c>
      <c r="C146" s="3" t="s">
        <v>766</v>
      </c>
      <c r="D146" s="3" t="s">
        <v>925</v>
      </c>
      <c r="E146" s="3" t="s">
        <v>940</v>
      </c>
      <c r="F146" s="3" t="s">
        <v>940</v>
      </c>
      <c r="G146" s="3" t="s">
        <v>1063</v>
      </c>
      <c r="H146" s="3" t="s">
        <v>927</v>
      </c>
      <c r="I146" s="3">
        <v>9617</v>
      </c>
      <c r="J146" s="3">
        <v>9617</v>
      </c>
      <c r="K146" s="3" t="s">
        <v>1297</v>
      </c>
      <c r="L146" s="3" t="s">
        <v>1004</v>
      </c>
    </row>
    <row r="147" spans="1:12" x14ac:dyDescent="0.35">
      <c r="A147" s="3" t="s">
        <v>924</v>
      </c>
      <c r="B147" s="3" t="s">
        <v>1123</v>
      </c>
      <c r="C147" s="3" t="s">
        <v>766</v>
      </c>
      <c r="D147" s="3" t="s">
        <v>925</v>
      </c>
      <c r="E147" s="3" t="s">
        <v>941</v>
      </c>
      <c r="F147" s="3" t="s">
        <v>941</v>
      </c>
      <c r="G147" s="3" t="s">
        <v>1063</v>
      </c>
      <c r="H147" s="3" t="s">
        <v>927</v>
      </c>
      <c r="I147" s="3">
        <v>9617</v>
      </c>
      <c r="J147" s="3">
        <v>9617</v>
      </c>
      <c r="K147" s="3" t="s">
        <v>1298</v>
      </c>
      <c r="L147" s="3" t="s">
        <v>1299</v>
      </c>
    </row>
    <row r="148" spans="1:12" x14ac:dyDescent="0.35">
      <c r="A148" s="3" t="s">
        <v>924</v>
      </c>
      <c r="B148" s="3" t="s">
        <v>1124</v>
      </c>
      <c r="C148" s="3" t="s">
        <v>766</v>
      </c>
      <c r="D148" s="3" t="s">
        <v>925</v>
      </c>
      <c r="E148" s="3" t="s">
        <v>1125</v>
      </c>
      <c r="F148" s="3" t="s">
        <v>1125</v>
      </c>
      <c r="G148" s="3" t="s">
        <v>462</v>
      </c>
      <c r="H148" s="3" t="s">
        <v>927</v>
      </c>
      <c r="I148" s="3">
        <v>9617</v>
      </c>
      <c r="J148" s="3">
        <v>9617</v>
      </c>
      <c r="K148" s="3" t="s">
        <v>1293</v>
      </c>
      <c r="L148" s="3" t="s">
        <v>1294</v>
      </c>
    </row>
    <row r="149" spans="1:12" x14ac:dyDescent="0.35">
      <c r="A149" s="3" t="s">
        <v>924</v>
      </c>
      <c r="B149" s="3" t="s">
        <v>1126</v>
      </c>
      <c r="C149" s="3" t="s">
        <v>766</v>
      </c>
      <c r="D149" s="3" t="s">
        <v>925</v>
      </c>
      <c r="E149" s="3" t="s">
        <v>1127</v>
      </c>
      <c r="F149" s="3" t="s">
        <v>1127</v>
      </c>
      <c r="G149" s="3" t="s">
        <v>462</v>
      </c>
      <c r="H149" s="3" t="s">
        <v>927</v>
      </c>
      <c r="I149" s="3">
        <v>9617</v>
      </c>
      <c r="J149" s="3">
        <v>9617</v>
      </c>
      <c r="K149" s="3" t="s">
        <v>1295</v>
      </c>
      <c r="L149" s="3" t="s">
        <v>1296</v>
      </c>
    </row>
    <row r="150" spans="1:12" x14ac:dyDescent="0.35">
      <c r="A150" s="3" t="s">
        <v>924</v>
      </c>
      <c r="B150" s="3" t="s">
        <v>1128</v>
      </c>
      <c r="C150" s="3" t="s">
        <v>766</v>
      </c>
      <c r="D150" s="3" t="s">
        <v>925</v>
      </c>
      <c r="E150" s="3" t="s">
        <v>1129</v>
      </c>
      <c r="F150" s="3" t="s">
        <v>1129</v>
      </c>
      <c r="G150" s="3" t="s">
        <v>462</v>
      </c>
      <c r="H150" s="3" t="s">
        <v>927</v>
      </c>
      <c r="I150" s="3">
        <v>9617</v>
      </c>
      <c r="J150" s="3">
        <v>9617</v>
      </c>
      <c r="K150" s="3" t="s">
        <v>1297</v>
      </c>
      <c r="L150" s="3" t="s">
        <v>1004</v>
      </c>
    </row>
    <row r="151" spans="1:12" x14ac:dyDescent="0.35">
      <c r="A151" s="3" t="s">
        <v>924</v>
      </c>
      <c r="B151" s="3" t="s">
        <v>1130</v>
      </c>
      <c r="C151" s="3" t="s">
        <v>766</v>
      </c>
      <c r="D151" s="3" t="s">
        <v>925</v>
      </c>
      <c r="E151" s="3" t="s">
        <v>1131</v>
      </c>
      <c r="F151" s="3" t="s">
        <v>1131</v>
      </c>
      <c r="G151" s="3" t="s">
        <v>462</v>
      </c>
      <c r="H151" s="3" t="s">
        <v>927</v>
      </c>
      <c r="I151" s="3">
        <v>9617</v>
      </c>
      <c r="J151" s="3">
        <v>9617</v>
      </c>
      <c r="K151" s="3" t="s">
        <v>1298</v>
      </c>
      <c r="L151" s="3" t="s">
        <v>1299</v>
      </c>
    </row>
    <row r="152" spans="1:12" x14ac:dyDescent="0.35">
      <c r="A152" s="3" t="s">
        <v>924</v>
      </c>
      <c r="B152" s="3" t="s">
        <v>1132</v>
      </c>
      <c r="C152" s="3" t="s">
        <v>766</v>
      </c>
      <c r="D152" s="3" t="s">
        <v>925</v>
      </c>
      <c r="E152" s="3" t="s">
        <v>1032</v>
      </c>
      <c r="F152" s="3" t="s">
        <v>1032</v>
      </c>
      <c r="G152" s="3" t="s">
        <v>525</v>
      </c>
      <c r="H152" s="3" t="s">
        <v>927</v>
      </c>
      <c r="I152" s="3">
        <v>9617</v>
      </c>
      <c r="J152" s="3">
        <v>9617</v>
      </c>
      <c r="K152" s="3" t="s">
        <v>1293</v>
      </c>
      <c r="L152" s="3" t="s">
        <v>1294</v>
      </c>
    </row>
    <row r="153" spans="1:12" x14ac:dyDescent="0.35">
      <c r="A153" s="3" t="s">
        <v>924</v>
      </c>
      <c r="B153" s="3" t="s">
        <v>1133</v>
      </c>
      <c r="C153" s="3" t="s">
        <v>766</v>
      </c>
      <c r="D153" s="3" t="s">
        <v>925</v>
      </c>
      <c r="E153" s="3" t="s">
        <v>1134</v>
      </c>
      <c r="F153" s="3" t="s">
        <v>1134</v>
      </c>
      <c r="G153" s="3" t="s">
        <v>525</v>
      </c>
      <c r="H153" s="3" t="s">
        <v>927</v>
      </c>
      <c r="I153" s="3">
        <v>9617</v>
      </c>
      <c r="J153" s="3">
        <v>9617</v>
      </c>
      <c r="K153" s="3" t="s">
        <v>1295</v>
      </c>
      <c r="L153" s="3" t="s">
        <v>1296</v>
      </c>
    </row>
    <row r="154" spans="1:12" x14ac:dyDescent="0.35">
      <c r="A154" s="3" t="s">
        <v>924</v>
      </c>
      <c r="B154" s="3" t="s">
        <v>1135</v>
      </c>
      <c r="C154" s="3" t="s">
        <v>766</v>
      </c>
      <c r="D154" s="3" t="s">
        <v>925</v>
      </c>
      <c r="E154" s="3" t="s">
        <v>1136</v>
      </c>
      <c r="F154" s="3" t="s">
        <v>1136</v>
      </c>
      <c r="G154" s="3" t="s">
        <v>525</v>
      </c>
      <c r="H154" s="3" t="s">
        <v>927</v>
      </c>
      <c r="I154" s="3">
        <v>9617</v>
      </c>
      <c r="J154" s="3">
        <v>9617</v>
      </c>
      <c r="K154" s="3" t="s">
        <v>1297</v>
      </c>
      <c r="L154" s="3" t="s">
        <v>1004</v>
      </c>
    </row>
    <row r="155" spans="1:12" x14ac:dyDescent="0.35">
      <c r="A155" s="3" t="s">
        <v>924</v>
      </c>
      <c r="B155" s="3" t="s">
        <v>524</v>
      </c>
      <c r="C155" s="3" t="s">
        <v>766</v>
      </c>
      <c r="D155" s="3" t="s">
        <v>925</v>
      </c>
      <c r="E155" s="3" t="s">
        <v>1137</v>
      </c>
      <c r="F155" s="3" t="s">
        <v>1137</v>
      </c>
      <c r="G155" s="3" t="s">
        <v>525</v>
      </c>
      <c r="H155" s="3" t="s">
        <v>927</v>
      </c>
      <c r="I155" s="3">
        <v>9617</v>
      </c>
      <c r="J155" s="3">
        <v>9617</v>
      </c>
      <c r="K155" s="3" t="s">
        <v>1298</v>
      </c>
      <c r="L155" s="3" t="s">
        <v>1299</v>
      </c>
    </row>
    <row r="156" spans="1:12" x14ac:dyDescent="0.35">
      <c r="A156" s="3" t="s">
        <v>924</v>
      </c>
      <c r="B156" s="3" t="s">
        <v>1138</v>
      </c>
      <c r="C156" s="3" t="s">
        <v>766</v>
      </c>
      <c r="D156" s="3" t="s">
        <v>925</v>
      </c>
      <c r="E156" s="3" t="s">
        <v>942</v>
      </c>
      <c r="F156" s="3" t="s">
        <v>942</v>
      </c>
      <c r="G156" s="3" t="s">
        <v>1063</v>
      </c>
      <c r="H156" s="3" t="s">
        <v>927</v>
      </c>
      <c r="I156" s="3">
        <v>9617</v>
      </c>
      <c r="J156" s="3">
        <v>9617</v>
      </c>
      <c r="K156" s="3" t="s">
        <v>1293</v>
      </c>
      <c r="L156" s="3" t="s">
        <v>1294</v>
      </c>
    </row>
    <row r="157" spans="1:12" x14ac:dyDescent="0.35">
      <c r="A157" s="3" t="s">
        <v>924</v>
      </c>
      <c r="B157" s="3" t="s">
        <v>1139</v>
      </c>
      <c r="C157" s="3" t="s">
        <v>766</v>
      </c>
      <c r="D157" s="3" t="s">
        <v>925</v>
      </c>
      <c r="E157" s="3" t="s">
        <v>1140</v>
      </c>
      <c r="F157" s="3" t="s">
        <v>1140</v>
      </c>
      <c r="G157" s="3" t="s">
        <v>1063</v>
      </c>
      <c r="H157" s="3" t="s">
        <v>927</v>
      </c>
      <c r="I157" s="3">
        <v>9617</v>
      </c>
      <c r="J157" s="3">
        <v>9617</v>
      </c>
      <c r="K157" s="3" t="s">
        <v>1295</v>
      </c>
      <c r="L157" s="3" t="s">
        <v>1296</v>
      </c>
    </row>
    <row r="158" spans="1:12" x14ac:dyDescent="0.35">
      <c r="A158" s="3" t="s">
        <v>924</v>
      </c>
      <c r="B158" s="3" t="s">
        <v>1141</v>
      </c>
      <c r="C158" s="3" t="s">
        <v>766</v>
      </c>
      <c r="D158" s="3" t="s">
        <v>925</v>
      </c>
      <c r="E158" s="3" t="s">
        <v>944</v>
      </c>
      <c r="F158" s="3" t="s">
        <v>944</v>
      </c>
      <c r="G158" s="3" t="s">
        <v>1063</v>
      </c>
      <c r="H158" s="3" t="s">
        <v>927</v>
      </c>
      <c r="I158" s="3">
        <v>9617</v>
      </c>
      <c r="J158" s="3">
        <v>9617</v>
      </c>
      <c r="K158" s="3" t="s">
        <v>1297</v>
      </c>
      <c r="L158" s="3" t="s">
        <v>1004</v>
      </c>
    </row>
    <row r="159" spans="1:12" x14ac:dyDescent="0.35">
      <c r="A159" s="3" t="s">
        <v>924</v>
      </c>
      <c r="B159" s="3" t="s">
        <v>1142</v>
      </c>
      <c r="C159" s="3" t="s">
        <v>766</v>
      </c>
      <c r="D159" s="3" t="s">
        <v>925</v>
      </c>
      <c r="E159" s="3" t="s">
        <v>945</v>
      </c>
      <c r="F159" s="3" t="s">
        <v>945</v>
      </c>
      <c r="G159" s="3" t="s">
        <v>1063</v>
      </c>
      <c r="H159" s="3" t="s">
        <v>927</v>
      </c>
      <c r="I159" s="3">
        <v>9617</v>
      </c>
      <c r="J159" s="3">
        <v>9617</v>
      </c>
      <c r="K159" s="3" t="s">
        <v>1298</v>
      </c>
      <c r="L159" s="3" t="s">
        <v>1299</v>
      </c>
    </row>
    <row r="160" spans="1:12" x14ac:dyDescent="0.35">
      <c r="A160" s="3" t="s">
        <v>924</v>
      </c>
      <c r="B160" s="3" t="s">
        <v>530</v>
      </c>
      <c r="C160" s="3" t="s">
        <v>766</v>
      </c>
      <c r="D160" s="3" t="s">
        <v>925</v>
      </c>
      <c r="E160" s="3" t="s">
        <v>1143</v>
      </c>
      <c r="F160" s="3" t="s">
        <v>1143</v>
      </c>
      <c r="G160" s="3" t="s">
        <v>468</v>
      </c>
      <c r="H160" s="3" t="s">
        <v>927</v>
      </c>
      <c r="I160" s="3">
        <v>9617</v>
      </c>
      <c r="J160" s="3">
        <v>9617</v>
      </c>
      <c r="K160" s="3" t="s">
        <v>1293</v>
      </c>
      <c r="L160" s="3" t="s">
        <v>1294</v>
      </c>
    </row>
    <row r="161" spans="1:12" x14ac:dyDescent="0.35">
      <c r="A161" s="3" t="s">
        <v>924</v>
      </c>
      <c r="B161" s="3" t="s">
        <v>1144</v>
      </c>
      <c r="C161" s="3" t="s">
        <v>766</v>
      </c>
      <c r="D161" s="3" t="s">
        <v>925</v>
      </c>
      <c r="E161" s="3" t="s">
        <v>1145</v>
      </c>
      <c r="F161" s="3" t="s">
        <v>1145</v>
      </c>
      <c r="G161" s="3" t="s">
        <v>468</v>
      </c>
      <c r="H161" s="3" t="s">
        <v>927</v>
      </c>
      <c r="I161" s="3">
        <v>9617</v>
      </c>
      <c r="J161" s="3">
        <v>9617</v>
      </c>
      <c r="K161" s="3" t="s">
        <v>1295</v>
      </c>
      <c r="L161" s="3" t="s">
        <v>1296</v>
      </c>
    </row>
    <row r="162" spans="1:12" x14ac:dyDescent="0.35">
      <c r="A162" s="3" t="s">
        <v>924</v>
      </c>
      <c r="B162" s="3" t="s">
        <v>529</v>
      </c>
      <c r="C162" s="3" t="s">
        <v>766</v>
      </c>
      <c r="D162" s="3" t="s">
        <v>925</v>
      </c>
      <c r="E162" s="3" t="s">
        <v>1146</v>
      </c>
      <c r="F162" s="3" t="s">
        <v>1146</v>
      </c>
      <c r="G162" s="3" t="s">
        <v>468</v>
      </c>
      <c r="H162" s="3" t="s">
        <v>927</v>
      </c>
      <c r="I162" s="3">
        <v>9617</v>
      </c>
      <c r="J162" s="3">
        <v>9617</v>
      </c>
      <c r="K162" s="3" t="s">
        <v>1297</v>
      </c>
      <c r="L162" s="3" t="s">
        <v>1004</v>
      </c>
    </row>
    <row r="163" spans="1:12" x14ac:dyDescent="0.35">
      <c r="A163" s="3" t="s">
        <v>924</v>
      </c>
      <c r="B163" s="3" t="s">
        <v>387</v>
      </c>
      <c r="C163" s="3" t="s">
        <v>766</v>
      </c>
      <c r="D163" s="3" t="s">
        <v>925</v>
      </c>
      <c r="E163" s="3" t="s">
        <v>1147</v>
      </c>
      <c r="F163" s="3" t="s">
        <v>1147</v>
      </c>
      <c r="G163" s="3" t="s">
        <v>468</v>
      </c>
      <c r="H163" s="3" t="s">
        <v>927</v>
      </c>
      <c r="I163" s="3">
        <v>9617</v>
      </c>
      <c r="J163" s="3">
        <v>9617</v>
      </c>
      <c r="K163" s="3" t="s">
        <v>1298</v>
      </c>
      <c r="L163" s="3" t="s">
        <v>1299</v>
      </c>
    </row>
    <row r="164" spans="1:12" x14ac:dyDescent="0.35">
      <c r="A164" s="3" t="s">
        <v>924</v>
      </c>
      <c r="B164" s="3" t="s">
        <v>1148</v>
      </c>
      <c r="C164" s="3" t="s">
        <v>766</v>
      </c>
      <c r="D164" s="3" t="s">
        <v>925</v>
      </c>
      <c r="E164" s="3" t="s">
        <v>1149</v>
      </c>
      <c r="F164" s="3" t="s">
        <v>1149</v>
      </c>
      <c r="G164" s="3" t="s">
        <v>1150</v>
      </c>
      <c r="H164" s="3" t="s">
        <v>927</v>
      </c>
      <c r="I164" s="3">
        <v>9608</v>
      </c>
      <c r="J164" s="3">
        <v>9608</v>
      </c>
      <c r="K164" s="3" t="s">
        <v>1293</v>
      </c>
      <c r="L164" s="3" t="s">
        <v>1294</v>
      </c>
    </row>
    <row r="165" spans="1:12" x14ac:dyDescent="0.35">
      <c r="A165" s="3" t="s">
        <v>924</v>
      </c>
      <c r="B165" s="3" t="s">
        <v>1151</v>
      </c>
      <c r="C165" s="3" t="s">
        <v>766</v>
      </c>
      <c r="D165" s="3" t="s">
        <v>925</v>
      </c>
      <c r="E165" s="3" t="s">
        <v>1152</v>
      </c>
      <c r="F165" s="3" t="s">
        <v>1152</v>
      </c>
      <c r="G165" s="3" t="s">
        <v>1153</v>
      </c>
      <c r="H165" s="3" t="s">
        <v>927</v>
      </c>
      <c r="I165" s="3">
        <v>9608</v>
      </c>
      <c r="J165" s="3">
        <v>9608</v>
      </c>
      <c r="K165" s="3" t="s">
        <v>1295</v>
      </c>
      <c r="L165" s="3" t="s">
        <v>1296</v>
      </c>
    </row>
    <row r="166" spans="1:12" x14ac:dyDescent="0.35">
      <c r="A166" s="3" t="s">
        <v>924</v>
      </c>
      <c r="B166" s="3" t="s">
        <v>1154</v>
      </c>
      <c r="C166" s="3" t="s">
        <v>766</v>
      </c>
      <c r="D166" s="3" t="s">
        <v>925</v>
      </c>
      <c r="E166" s="3" t="s">
        <v>1155</v>
      </c>
      <c r="F166" s="3" t="s">
        <v>1155</v>
      </c>
      <c r="G166" s="3" t="s">
        <v>1156</v>
      </c>
      <c r="H166" s="3" t="s">
        <v>927</v>
      </c>
      <c r="I166" s="3">
        <v>9608</v>
      </c>
      <c r="J166" s="3">
        <v>9608</v>
      </c>
      <c r="K166" s="3" t="s">
        <v>1297</v>
      </c>
      <c r="L166" s="3" t="s">
        <v>1004</v>
      </c>
    </row>
    <row r="167" spans="1:12" x14ac:dyDescent="0.35">
      <c r="A167" s="3" t="s">
        <v>924</v>
      </c>
      <c r="B167" s="3" t="s">
        <v>1157</v>
      </c>
      <c r="C167" s="3" t="s">
        <v>766</v>
      </c>
      <c r="D167" s="3" t="s">
        <v>925</v>
      </c>
      <c r="E167" s="3" t="s">
        <v>1005</v>
      </c>
      <c r="F167" s="3" t="s">
        <v>1005</v>
      </c>
      <c r="G167" s="3" t="s">
        <v>1158</v>
      </c>
      <c r="H167" s="3" t="s">
        <v>927</v>
      </c>
      <c r="I167" s="3">
        <v>9610</v>
      </c>
      <c r="J167" s="3">
        <v>9610</v>
      </c>
      <c r="K167" s="3" t="s">
        <v>1293</v>
      </c>
      <c r="L167" s="3" t="s">
        <v>1294</v>
      </c>
    </row>
    <row r="168" spans="1:12" x14ac:dyDescent="0.35">
      <c r="A168" s="3" t="s">
        <v>924</v>
      </c>
      <c r="B168" s="3" t="s">
        <v>1159</v>
      </c>
      <c r="C168" s="3" t="s">
        <v>766</v>
      </c>
      <c r="D168" s="3" t="s">
        <v>925</v>
      </c>
      <c r="E168" s="3" t="s">
        <v>929</v>
      </c>
      <c r="F168" s="3" t="s">
        <v>929</v>
      </c>
      <c r="G168" s="3" t="s">
        <v>1160</v>
      </c>
      <c r="H168" s="3" t="s">
        <v>927</v>
      </c>
      <c r="I168" s="3">
        <v>9610</v>
      </c>
      <c r="J168" s="3">
        <v>9610</v>
      </c>
      <c r="K168" s="3" t="s">
        <v>1293</v>
      </c>
      <c r="L168" s="3" t="s">
        <v>1294</v>
      </c>
    </row>
    <row r="169" spans="1:12" x14ac:dyDescent="0.35">
      <c r="A169" s="3" t="s">
        <v>924</v>
      </c>
      <c r="B169" s="3" t="s">
        <v>1161</v>
      </c>
      <c r="C169" s="3" t="s">
        <v>766</v>
      </c>
      <c r="D169" s="3" t="s">
        <v>925</v>
      </c>
      <c r="E169" s="3" t="s">
        <v>931</v>
      </c>
      <c r="F169" s="3" t="s">
        <v>931</v>
      </c>
      <c r="G169" s="3" t="s">
        <v>1160</v>
      </c>
      <c r="H169" s="3" t="s">
        <v>927</v>
      </c>
      <c r="I169" s="3">
        <v>9610</v>
      </c>
      <c r="J169" s="3">
        <v>9610</v>
      </c>
      <c r="K169" s="3" t="s">
        <v>1295</v>
      </c>
      <c r="L169" s="3" t="s">
        <v>1296</v>
      </c>
    </row>
    <row r="170" spans="1:12" x14ac:dyDescent="0.35">
      <c r="A170" s="3" t="s">
        <v>924</v>
      </c>
      <c r="B170" s="3" t="s">
        <v>1162</v>
      </c>
      <c r="C170" s="3" t="s">
        <v>766</v>
      </c>
      <c r="D170" s="3" t="s">
        <v>925</v>
      </c>
      <c r="E170" s="3" t="s">
        <v>926</v>
      </c>
      <c r="F170" s="3" t="s">
        <v>926</v>
      </c>
      <c r="G170" s="3" t="s">
        <v>1163</v>
      </c>
      <c r="H170" s="3" t="s">
        <v>927</v>
      </c>
      <c r="I170" s="3">
        <v>9610</v>
      </c>
      <c r="J170" s="3">
        <v>9610</v>
      </c>
      <c r="K170" s="3" t="s">
        <v>1293</v>
      </c>
      <c r="L170" s="3" t="s">
        <v>1294</v>
      </c>
    </row>
    <row r="171" spans="1:12" x14ac:dyDescent="0.35">
      <c r="A171" s="3" t="s">
        <v>924</v>
      </c>
      <c r="B171" s="3" t="s">
        <v>1164</v>
      </c>
      <c r="C171" s="3" t="s">
        <v>766</v>
      </c>
      <c r="D171" s="3" t="s">
        <v>925</v>
      </c>
      <c r="E171" s="3" t="s">
        <v>1044</v>
      </c>
      <c r="F171" s="3" t="s">
        <v>1044</v>
      </c>
      <c r="G171" s="3" t="s">
        <v>1158</v>
      </c>
      <c r="H171" s="3" t="s">
        <v>927</v>
      </c>
      <c r="I171" s="3">
        <v>9610</v>
      </c>
      <c r="J171" s="3">
        <v>9610</v>
      </c>
      <c r="K171" s="3" t="s">
        <v>1293</v>
      </c>
      <c r="L171" s="3" t="s">
        <v>1294</v>
      </c>
    </row>
    <row r="172" spans="1:12" x14ac:dyDescent="0.35">
      <c r="A172" s="3" t="s">
        <v>924</v>
      </c>
      <c r="B172" s="3" t="s">
        <v>1165</v>
      </c>
      <c r="C172" s="3" t="s">
        <v>766</v>
      </c>
      <c r="D172" s="3" t="s">
        <v>925</v>
      </c>
      <c r="E172" s="3" t="s">
        <v>1355</v>
      </c>
      <c r="F172" s="3" t="s">
        <v>1356</v>
      </c>
      <c r="G172" s="3" t="s">
        <v>1163</v>
      </c>
      <c r="H172" s="3" t="s">
        <v>927</v>
      </c>
      <c r="I172" s="3">
        <v>9610</v>
      </c>
      <c r="J172" s="3">
        <v>9610</v>
      </c>
      <c r="K172" s="3" t="s">
        <v>1293</v>
      </c>
      <c r="L172" s="3" t="s">
        <v>1294</v>
      </c>
    </row>
    <row r="173" spans="1:12" x14ac:dyDescent="0.35">
      <c r="A173" s="3" t="s">
        <v>924</v>
      </c>
      <c r="B173" s="3" t="s">
        <v>1166</v>
      </c>
      <c r="C173" s="3" t="s">
        <v>766</v>
      </c>
      <c r="D173" s="3" t="s">
        <v>925</v>
      </c>
      <c r="E173" s="3" t="s">
        <v>1167</v>
      </c>
      <c r="F173" s="3" t="s">
        <v>1167</v>
      </c>
      <c r="G173" s="3" t="s">
        <v>1158</v>
      </c>
      <c r="H173" s="3" t="s">
        <v>927</v>
      </c>
      <c r="I173" s="3">
        <v>9610</v>
      </c>
      <c r="J173" s="3">
        <v>9610</v>
      </c>
      <c r="K173" s="3" t="s">
        <v>1297</v>
      </c>
      <c r="L173" s="3" t="s">
        <v>1004</v>
      </c>
    </row>
    <row r="174" spans="1:12" x14ac:dyDescent="0.35">
      <c r="A174" s="3" t="s">
        <v>924</v>
      </c>
      <c r="B174" s="3" t="s">
        <v>1493</v>
      </c>
      <c r="C174" s="3" t="s">
        <v>766</v>
      </c>
      <c r="D174" s="3" t="s">
        <v>925</v>
      </c>
      <c r="E174" s="3" t="s">
        <v>1168</v>
      </c>
      <c r="F174" s="3" t="s">
        <v>1168</v>
      </c>
      <c r="G174" s="3" t="s">
        <v>527</v>
      </c>
      <c r="H174" s="3" t="s">
        <v>927</v>
      </c>
      <c r="I174" s="3" t="s">
        <v>1169</v>
      </c>
      <c r="J174" s="3" t="s">
        <v>1169</v>
      </c>
      <c r="K174" s="3" t="s">
        <v>1293</v>
      </c>
      <c r="L174" s="3" t="s">
        <v>1294</v>
      </c>
    </row>
    <row r="175" spans="1:12" x14ac:dyDescent="0.35">
      <c r="A175" s="3" t="s">
        <v>924</v>
      </c>
      <c r="B175" s="3" t="s">
        <v>1494</v>
      </c>
      <c r="C175" s="3" t="s">
        <v>766</v>
      </c>
      <c r="D175" s="3" t="s">
        <v>925</v>
      </c>
      <c r="E175" s="3" t="s">
        <v>1170</v>
      </c>
      <c r="F175" s="3" t="s">
        <v>1170</v>
      </c>
      <c r="G175" s="3" t="s">
        <v>527</v>
      </c>
      <c r="H175" s="3" t="s">
        <v>927</v>
      </c>
      <c r="I175" s="3" t="s">
        <v>1169</v>
      </c>
      <c r="J175" s="3" t="s">
        <v>1169</v>
      </c>
      <c r="K175" s="3" t="s">
        <v>1295</v>
      </c>
      <c r="L175" s="3" t="s">
        <v>1296</v>
      </c>
    </row>
    <row r="176" spans="1:12" x14ac:dyDescent="0.35">
      <c r="A176" s="3" t="s">
        <v>924</v>
      </c>
      <c r="B176" s="3" t="s">
        <v>1171</v>
      </c>
      <c r="C176" s="3" t="s">
        <v>766</v>
      </c>
      <c r="D176" s="3" t="s">
        <v>925</v>
      </c>
      <c r="E176" s="3" t="s">
        <v>1357</v>
      </c>
      <c r="F176" s="3" t="s">
        <v>1357</v>
      </c>
      <c r="G176" s="3" t="s">
        <v>527</v>
      </c>
      <c r="H176" s="3" t="s">
        <v>927</v>
      </c>
      <c r="I176" s="3" t="s">
        <v>1169</v>
      </c>
      <c r="J176" s="3" t="s">
        <v>1169</v>
      </c>
      <c r="K176" s="3" t="s">
        <v>1297</v>
      </c>
      <c r="L176" s="3" t="s">
        <v>1004</v>
      </c>
    </row>
    <row r="177" spans="1:12" x14ac:dyDescent="0.35">
      <c r="A177" s="3" t="s">
        <v>924</v>
      </c>
      <c r="B177" s="3" t="s">
        <v>1172</v>
      </c>
      <c r="C177" s="3" t="s">
        <v>766</v>
      </c>
      <c r="D177" s="3" t="s">
        <v>925</v>
      </c>
      <c r="E177" s="3" t="s">
        <v>1005</v>
      </c>
      <c r="F177" s="3" t="s">
        <v>1005</v>
      </c>
      <c r="G177" s="3" t="s">
        <v>527</v>
      </c>
      <c r="H177" s="3" t="s">
        <v>927</v>
      </c>
      <c r="I177" s="3" t="s">
        <v>1169</v>
      </c>
      <c r="J177" s="3" t="s">
        <v>1169</v>
      </c>
      <c r="K177" s="3" t="s">
        <v>1293</v>
      </c>
      <c r="L177" s="3" t="s">
        <v>1294</v>
      </c>
    </row>
    <row r="178" spans="1:12" x14ac:dyDescent="0.35">
      <c r="A178" s="3" t="s">
        <v>924</v>
      </c>
      <c r="B178" s="3" t="s">
        <v>1173</v>
      </c>
      <c r="C178" s="3" t="s">
        <v>766</v>
      </c>
      <c r="D178" s="3" t="s">
        <v>925</v>
      </c>
      <c r="E178" s="3" t="s">
        <v>929</v>
      </c>
      <c r="F178" s="3" t="s">
        <v>929</v>
      </c>
      <c r="G178" s="3" t="s">
        <v>527</v>
      </c>
      <c r="H178" s="3" t="s">
        <v>927</v>
      </c>
      <c r="I178" s="3" t="s">
        <v>1169</v>
      </c>
      <c r="J178" s="3" t="s">
        <v>1169</v>
      </c>
      <c r="K178" s="3" t="s">
        <v>1293</v>
      </c>
      <c r="L178" s="3" t="s">
        <v>1294</v>
      </c>
    </row>
    <row r="179" spans="1:12" x14ac:dyDescent="0.35">
      <c r="A179" s="3" t="s">
        <v>924</v>
      </c>
      <c r="B179" s="3" t="s">
        <v>1174</v>
      </c>
      <c r="C179" s="3" t="s">
        <v>766</v>
      </c>
      <c r="D179" s="3" t="s">
        <v>925</v>
      </c>
      <c r="E179" s="3" t="s">
        <v>926</v>
      </c>
      <c r="F179" s="3" t="s">
        <v>926</v>
      </c>
      <c r="G179" s="3" t="s">
        <v>527</v>
      </c>
      <c r="H179" s="3" t="s">
        <v>927</v>
      </c>
      <c r="I179" s="3" t="s">
        <v>1169</v>
      </c>
      <c r="J179" s="3" t="s">
        <v>1169</v>
      </c>
      <c r="K179" s="3" t="s">
        <v>1293</v>
      </c>
      <c r="L179" s="3" t="s">
        <v>1294</v>
      </c>
    </row>
    <row r="180" spans="1:12" x14ac:dyDescent="0.35">
      <c r="A180" s="3" t="s">
        <v>924</v>
      </c>
      <c r="B180" s="3" t="s">
        <v>1175</v>
      </c>
      <c r="C180" s="3" t="s">
        <v>766</v>
      </c>
      <c r="D180" s="3" t="s">
        <v>925</v>
      </c>
      <c r="E180" s="3" t="s">
        <v>1044</v>
      </c>
      <c r="F180" s="3" t="s">
        <v>1044</v>
      </c>
      <c r="G180" s="3" t="s">
        <v>527</v>
      </c>
      <c r="H180" s="3" t="s">
        <v>927</v>
      </c>
      <c r="I180" s="3" t="s">
        <v>1169</v>
      </c>
      <c r="J180" s="3" t="s">
        <v>1169</v>
      </c>
      <c r="K180" s="3" t="s">
        <v>1293</v>
      </c>
      <c r="L180" s="3" t="s">
        <v>1294</v>
      </c>
    </row>
    <row r="181" spans="1:12" x14ac:dyDescent="0.35">
      <c r="A181" s="3" t="s">
        <v>924</v>
      </c>
      <c r="B181" s="3" t="s">
        <v>1176</v>
      </c>
      <c r="C181" s="3" t="s">
        <v>766</v>
      </c>
      <c r="D181" s="3" t="s">
        <v>925</v>
      </c>
      <c r="E181" s="3" t="s">
        <v>1355</v>
      </c>
      <c r="F181" s="3" t="s">
        <v>1177</v>
      </c>
      <c r="G181" s="3" t="s">
        <v>527</v>
      </c>
      <c r="H181" s="3" t="s">
        <v>927</v>
      </c>
      <c r="I181" s="3" t="s">
        <v>1169</v>
      </c>
      <c r="J181" s="3" t="s">
        <v>1169</v>
      </c>
      <c r="K181" s="3" t="s">
        <v>1293</v>
      </c>
      <c r="L181" s="3" t="s">
        <v>1294</v>
      </c>
    </row>
    <row r="182" spans="1:12" x14ac:dyDescent="0.35">
      <c r="A182" s="3" t="s">
        <v>924</v>
      </c>
      <c r="B182" s="3" t="s">
        <v>1178</v>
      </c>
      <c r="C182" s="3" t="s">
        <v>766</v>
      </c>
      <c r="D182" s="3" t="s">
        <v>925</v>
      </c>
      <c r="E182" s="3" t="s">
        <v>1179</v>
      </c>
      <c r="F182" s="3" t="s">
        <v>1179</v>
      </c>
      <c r="G182" s="3" t="s">
        <v>1180</v>
      </c>
      <c r="H182" s="3" t="s">
        <v>927</v>
      </c>
      <c r="I182" s="3">
        <v>9600</v>
      </c>
      <c r="J182" s="3">
        <v>9600</v>
      </c>
      <c r="K182" s="3" t="s">
        <v>1293</v>
      </c>
      <c r="L182" s="3" t="s">
        <v>1294</v>
      </c>
    </row>
    <row r="183" spans="1:12" x14ac:dyDescent="0.35">
      <c r="A183" s="3" t="s">
        <v>924</v>
      </c>
      <c r="B183" s="3" t="s">
        <v>1181</v>
      </c>
      <c r="C183" s="3" t="s">
        <v>766</v>
      </c>
      <c r="D183" s="3" t="s">
        <v>925</v>
      </c>
      <c r="E183" s="3" t="s">
        <v>1001</v>
      </c>
      <c r="F183" s="3" t="s">
        <v>1001</v>
      </c>
      <c r="G183" s="3" t="s">
        <v>1180</v>
      </c>
      <c r="H183" s="3" t="s">
        <v>927</v>
      </c>
      <c r="I183" s="3">
        <v>9600</v>
      </c>
      <c r="J183" s="3">
        <v>9600</v>
      </c>
      <c r="K183" s="3" t="s">
        <v>1295</v>
      </c>
      <c r="L183" s="3" t="s">
        <v>1296</v>
      </c>
    </row>
    <row r="184" spans="1:12" ht="17.25" x14ac:dyDescent="0.35">
      <c r="A184" s="3" t="s">
        <v>924</v>
      </c>
      <c r="B184" s="54" t="s">
        <v>1495</v>
      </c>
      <c r="C184" s="3" t="s">
        <v>766</v>
      </c>
      <c r="D184" s="3" t="s">
        <v>925</v>
      </c>
      <c r="E184" s="47" t="s">
        <v>1321</v>
      </c>
      <c r="F184" s="47" t="s">
        <v>1321</v>
      </c>
      <c r="G184" s="3" t="s">
        <v>1182</v>
      </c>
      <c r="H184" s="3" t="s">
        <v>927</v>
      </c>
      <c r="I184" s="3">
        <v>9601</v>
      </c>
      <c r="J184" s="3">
        <v>9601</v>
      </c>
      <c r="K184" s="3" t="s">
        <v>1295</v>
      </c>
      <c r="L184" s="3" t="s">
        <v>1296</v>
      </c>
    </row>
    <row r="185" spans="1:12" ht="17.25" x14ac:dyDescent="0.35">
      <c r="A185" s="3" t="s">
        <v>924</v>
      </c>
      <c r="B185" s="54" t="s">
        <v>1496</v>
      </c>
      <c r="C185" s="3" t="s">
        <v>766</v>
      </c>
      <c r="D185" s="3" t="s">
        <v>925</v>
      </c>
      <c r="E185" s="47" t="s">
        <v>1358</v>
      </c>
      <c r="F185" s="47" t="s">
        <v>1358</v>
      </c>
      <c r="G185" s="3" t="s">
        <v>1182</v>
      </c>
      <c r="H185" s="3" t="s">
        <v>927</v>
      </c>
      <c r="I185" s="3">
        <v>9601</v>
      </c>
      <c r="J185" s="3">
        <v>9601</v>
      </c>
      <c r="K185" s="3" t="s">
        <v>1293</v>
      </c>
      <c r="L185" s="3" t="s">
        <v>1294</v>
      </c>
    </row>
    <row r="186" spans="1:12" ht="17.25" x14ac:dyDescent="0.35">
      <c r="A186" s="3" t="s">
        <v>924</v>
      </c>
      <c r="B186" s="54" t="s">
        <v>1497</v>
      </c>
      <c r="C186" s="3" t="s">
        <v>766</v>
      </c>
      <c r="D186" s="3" t="s">
        <v>925</v>
      </c>
      <c r="E186" s="47" t="s">
        <v>1359</v>
      </c>
      <c r="F186" s="47" t="s">
        <v>1359</v>
      </c>
      <c r="G186" s="3" t="s">
        <v>1185</v>
      </c>
      <c r="H186" s="3" t="s">
        <v>927</v>
      </c>
      <c r="I186" s="3">
        <v>9601</v>
      </c>
      <c r="J186" s="3">
        <v>9601</v>
      </c>
      <c r="K186" s="3" t="s">
        <v>1293</v>
      </c>
      <c r="L186" s="3" t="s">
        <v>1294</v>
      </c>
    </row>
    <row r="187" spans="1:12" ht="17.25" x14ac:dyDescent="0.35">
      <c r="A187" s="3" t="s">
        <v>924</v>
      </c>
      <c r="B187" s="54" t="s">
        <v>1498</v>
      </c>
      <c r="C187" s="3" t="s">
        <v>766</v>
      </c>
      <c r="D187" s="3" t="s">
        <v>925</v>
      </c>
      <c r="E187" s="47" t="s">
        <v>1360</v>
      </c>
      <c r="F187" s="3" t="s">
        <v>1187</v>
      </c>
      <c r="G187" s="3" t="s">
        <v>1188</v>
      </c>
      <c r="H187" s="3" t="s">
        <v>927</v>
      </c>
      <c r="I187" s="3">
        <v>9601</v>
      </c>
      <c r="J187" s="3">
        <v>9601</v>
      </c>
      <c r="K187" s="3" t="s">
        <v>1293</v>
      </c>
      <c r="L187" s="3" t="s">
        <v>1294</v>
      </c>
    </row>
    <row r="188" spans="1:12" ht="17.25" x14ac:dyDescent="0.35">
      <c r="A188" s="3" t="s">
        <v>924</v>
      </c>
      <c r="B188" s="54" t="s">
        <v>1183</v>
      </c>
      <c r="C188" s="3" t="s">
        <v>766</v>
      </c>
      <c r="D188" s="3" t="s">
        <v>925</v>
      </c>
      <c r="E188" s="47" t="s">
        <v>1361</v>
      </c>
      <c r="F188" s="3" t="s">
        <v>1189</v>
      </c>
      <c r="G188" s="3" t="s">
        <v>1190</v>
      </c>
      <c r="H188" s="3" t="s">
        <v>927</v>
      </c>
      <c r="I188" s="3">
        <v>9601</v>
      </c>
      <c r="J188" s="3">
        <v>9601</v>
      </c>
      <c r="K188" s="3" t="s">
        <v>1297</v>
      </c>
      <c r="L188" s="3" t="s">
        <v>1004</v>
      </c>
    </row>
    <row r="189" spans="1:12" ht="17.25" x14ac:dyDescent="0.35">
      <c r="A189" s="3" t="s">
        <v>924</v>
      </c>
      <c r="B189" s="54" t="s">
        <v>1184</v>
      </c>
      <c r="C189" s="3" t="s">
        <v>766</v>
      </c>
      <c r="D189" s="3" t="s">
        <v>925</v>
      </c>
      <c r="E189" s="47" t="s">
        <v>1362</v>
      </c>
      <c r="F189" s="3" t="s">
        <v>1191</v>
      </c>
      <c r="G189" s="3" t="s">
        <v>1192</v>
      </c>
      <c r="H189" s="3" t="s">
        <v>927</v>
      </c>
      <c r="I189" s="3">
        <v>9601</v>
      </c>
      <c r="J189" s="3">
        <v>9601</v>
      </c>
      <c r="K189" s="3" t="s">
        <v>1297</v>
      </c>
      <c r="L189" s="3" t="s">
        <v>1004</v>
      </c>
    </row>
    <row r="190" spans="1:12" ht="17.25" x14ac:dyDescent="0.35">
      <c r="A190" s="3" t="s">
        <v>924</v>
      </c>
      <c r="B190" s="54" t="s">
        <v>1186</v>
      </c>
      <c r="C190" s="3" t="s">
        <v>766</v>
      </c>
      <c r="D190" s="3" t="s">
        <v>925</v>
      </c>
      <c r="E190" s="47" t="s">
        <v>1363</v>
      </c>
      <c r="F190" s="3" t="s">
        <v>1193</v>
      </c>
      <c r="G190" s="3" t="s">
        <v>1194</v>
      </c>
      <c r="H190" s="3" t="s">
        <v>927</v>
      </c>
      <c r="I190" s="3">
        <v>9601</v>
      </c>
      <c r="J190" s="3">
        <v>9601</v>
      </c>
      <c r="K190" s="3" t="s">
        <v>1297</v>
      </c>
      <c r="L190" s="3" t="s">
        <v>1004</v>
      </c>
    </row>
    <row r="191" spans="1:12" ht="17.25" x14ac:dyDescent="0.35">
      <c r="A191" s="3" t="s">
        <v>924</v>
      </c>
      <c r="B191" s="54" t="s">
        <v>1499</v>
      </c>
      <c r="C191" s="3" t="s">
        <v>766</v>
      </c>
      <c r="D191" s="3" t="s">
        <v>925</v>
      </c>
      <c r="E191" s="47" t="s">
        <v>1364</v>
      </c>
      <c r="F191" s="3" t="s">
        <v>1195</v>
      </c>
      <c r="G191" s="3" t="s">
        <v>1196</v>
      </c>
      <c r="H191" s="3" t="s">
        <v>927</v>
      </c>
      <c r="I191" s="3">
        <v>9601</v>
      </c>
      <c r="J191" s="3">
        <v>9601</v>
      </c>
      <c r="K191" s="3" t="s">
        <v>1297</v>
      </c>
      <c r="L191" s="3" t="s">
        <v>1004</v>
      </c>
    </row>
    <row r="192" spans="1:12" ht="17.25" x14ac:dyDescent="0.35">
      <c r="A192" s="3" t="s">
        <v>924</v>
      </c>
      <c r="B192" s="54" t="s">
        <v>1500</v>
      </c>
      <c r="C192" s="3" t="s">
        <v>766</v>
      </c>
      <c r="D192" s="3" t="s">
        <v>925</v>
      </c>
      <c r="E192" s="47" t="s">
        <v>1365</v>
      </c>
      <c r="F192" s="3" t="s">
        <v>1197</v>
      </c>
      <c r="G192" s="3" t="s">
        <v>1198</v>
      </c>
      <c r="H192" s="3" t="s">
        <v>927</v>
      </c>
      <c r="I192" s="3">
        <v>9601</v>
      </c>
      <c r="J192" s="3">
        <v>9601</v>
      </c>
      <c r="K192" s="3" t="s">
        <v>1297</v>
      </c>
      <c r="L192" s="3" t="s">
        <v>1004</v>
      </c>
    </row>
    <row r="193" spans="1:12" ht="17.25" x14ac:dyDescent="0.35">
      <c r="A193" s="3" t="s">
        <v>924</v>
      </c>
      <c r="B193" s="54" t="s">
        <v>1501</v>
      </c>
      <c r="C193" s="3" t="s">
        <v>766</v>
      </c>
      <c r="D193" s="3" t="s">
        <v>925</v>
      </c>
      <c r="E193" s="47" t="s">
        <v>1366</v>
      </c>
      <c r="F193" s="3" t="s">
        <v>1199</v>
      </c>
      <c r="G193" s="3" t="s">
        <v>1200</v>
      </c>
      <c r="H193" s="3" t="s">
        <v>927</v>
      </c>
      <c r="I193" s="3">
        <v>9601</v>
      </c>
      <c r="J193" s="3">
        <v>9601</v>
      </c>
      <c r="K193" s="3" t="s">
        <v>1297</v>
      </c>
      <c r="L193" s="3" t="s">
        <v>1004</v>
      </c>
    </row>
    <row r="194" spans="1:12" ht="17.25" x14ac:dyDescent="0.35">
      <c r="A194" s="3" t="s">
        <v>924</v>
      </c>
      <c r="B194" s="54" t="s">
        <v>1502</v>
      </c>
      <c r="C194" s="3" t="s">
        <v>766</v>
      </c>
      <c r="D194" s="3" t="s">
        <v>925</v>
      </c>
      <c r="E194" s="47" t="s">
        <v>1367</v>
      </c>
      <c r="F194" s="3" t="s">
        <v>1201</v>
      </c>
      <c r="G194" s="3" t="s">
        <v>1202</v>
      </c>
      <c r="H194" s="3" t="s">
        <v>927</v>
      </c>
      <c r="I194" s="3">
        <v>9601</v>
      </c>
      <c r="J194" s="3">
        <v>9601</v>
      </c>
      <c r="K194" s="3" t="s">
        <v>1297</v>
      </c>
      <c r="L194" s="3" t="s">
        <v>1004</v>
      </c>
    </row>
    <row r="195" spans="1:12" ht="17.25" x14ac:dyDescent="0.35">
      <c r="A195" s="3" t="s">
        <v>924</v>
      </c>
      <c r="B195" s="54" t="s">
        <v>1503</v>
      </c>
      <c r="C195" s="3" t="s">
        <v>766</v>
      </c>
      <c r="D195" s="3" t="s">
        <v>925</v>
      </c>
      <c r="E195" s="47" t="s">
        <v>1368</v>
      </c>
      <c r="F195" s="3" t="s">
        <v>1203</v>
      </c>
      <c r="G195" s="3" t="s">
        <v>1204</v>
      </c>
      <c r="H195" s="3" t="s">
        <v>927</v>
      </c>
      <c r="I195" s="3">
        <v>9601</v>
      </c>
      <c r="J195" s="3">
        <v>9601</v>
      </c>
      <c r="K195" s="3" t="s">
        <v>1297</v>
      </c>
      <c r="L195" s="3" t="s">
        <v>1004</v>
      </c>
    </row>
    <row r="196" spans="1:12" ht="17.25" x14ac:dyDescent="0.35">
      <c r="A196" s="3" t="s">
        <v>924</v>
      </c>
      <c r="B196" s="54" t="s">
        <v>1504</v>
      </c>
      <c r="C196" s="3" t="s">
        <v>766</v>
      </c>
      <c r="D196" s="3" t="s">
        <v>925</v>
      </c>
      <c r="E196" s="47" t="s">
        <v>1369</v>
      </c>
      <c r="F196" s="3" t="s">
        <v>1205</v>
      </c>
      <c r="G196" s="3" t="s">
        <v>1206</v>
      </c>
      <c r="H196" s="3" t="s">
        <v>927</v>
      </c>
      <c r="I196" s="3">
        <v>9601</v>
      </c>
      <c r="J196" s="3">
        <v>9601</v>
      </c>
      <c r="K196" s="3" t="s">
        <v>1297</v>
      </c>
      <c r="L196" s="3" t="s">
        <v>1004</v>
      </c>
    </row>
    <row r="197" spans="1:12" ht="17.25" x14ac:dyDescent="0.35">
      <c r="A197" s="3" t="s">
        <v>924</v>
      </c>
      <c r="B197" s="54" t="s">
        <v>1505</v>
      </c>
      <c r="C197" s="3" t="s">
        <v>766</v>
      </c>
      <c r="D197" s="3" t="s">
        <v>925</v>
      </c>
      <c r="E197" s="47" t="s">
        <v>1370</v>
      </c>
      <c r="F197" s="3" t="s">
        <v>1207</v>
      </c>
      <c r="G197" s="3" t="s">
        <v>1208</v>
      </c>
      <c r="H197" s="3" t="s">
        <v>927</v>
      </c>
      <c r="I197" s="3">
        <v>9601</v>
      </c>
      <c r="J197" s="3">
        <v>9601</v>
      </c>
      <c r="K197" s="3" t="s">
        <v>1297</v>
      </c>
      <c r="L197" s="3" t="s">
        <v>1004</v>
      </c>
    </row>
    <row r="198" spans="1:12" ht="17.25" x14ac:dyDescent="0.35">
      <c r="A198" s="3" t="s">
        <v>924</v>
      </c>
      <c r="B198" s="54" t="s">
        <v>1506</v>
      </c>
      <c r="C198" s="3" t="s">
        <v>766</v>
      </c>
      <c r="D198" s="3" t="s">
        <v>925</v>
      </c>
      <c r="E198" s="47" t="s">
        <v>1371</v>
      </c>
      <c r="F198" s="3" t="s">
        <v>1209</v>
      </c>
      <c r="G198" s="3" t="s">
        <v>1210</v>
      </c>
      <c r="H198" s="3" t="s">
        <v>927</v>
      </c>
      <c r="I198" s="3">
        <v>9601</v>
      </c>
      <c r="J198" s="3">
        <v>9601</v>
      </c>
      <c r="K198" s="3" t="s">
        <v>1297</v>
      </c>
      <c r="L198" s="3" t="s">
        <v>1004</v>
      </c>
    </row>
    <row r="199" spans="1:12" ht="17.25" x14ac:dyDescent="0.35">
      <c r="A199" s="3" t="s">
        <v>924</v>
      </c>
      <c r="B199" s="54" t="s">
        <v>1507</v>
      </c>
      <c r="C199" s="3" t="s">
        <v>766</v>
      </c>
      <c r="D199" s="3" t="s">
        <v>925</v>
      </c>
      <c r="E199" s="47" t="s">
        <v>1372</v>
      </c>
      <c r="F199" s="3" t="s">
        <v>1211</v>
      </c>
      <c r="G199" s="3" t="s">
        <v>1208</v>
      </c>
      <c r="H199" s="3" t="s">
        <v>927</v>
      </c>
      <c r="I199" s="3">
        <v>9601</v>
      </c>
      <c r="J199" s="3">
        <v>9601</v>
      </c>
      <c r="K199" s="3" t="s">
        <v>1297</v>
      </c>
      <c r="L199" s="3" t="s">
        <v>1004</v>
      </c>
    </row>
    <row r="200" spans="1:12" ht="17.25" x14ac:dyDescent="0.35">
      <c r="A200" s="3" t="s">
        <v>924</v>
      </c>
      <c r="B200" s="54" t="s">
        <v>1508</v>
      </c>
      <c r="C200" s="3" t="s">
        <v>766</v>
      </c>
      <c r="D200" s="3" t="s">
        <v>925</v>
      </c>
      <c r="E200" s="47" t="s">
        <v>1373</v>
      </c>
      <c r="F200" s="3" t="s">
        <v>1212</v>
      </c>
      <c r="G200" s="3" t="s">
        <v>1213</v>
      </c>
      <c r="H200" s="3" t="s">
        <v>927</v>
      </c>
      <c r="I200" s="3">
        <v>9601</v>
      </c>
      <c r="J200" s="3">
        <v>9601</v>
      </c>
      <c r="K200" s="3" t="s">
        <v>1297</v>
      </c>
      <c r="L200" s="3" t="s">
        <v>1004</v>
      </c>
    </row>
    <row r="201" spans="1:12" ht="17.25" x14ac:dyDescent="0.35">
      <c r="A201" s="3" t="s">
        <v>924</v>
      </c>
      <c r="B201" s="54" t="s">
        <v>1509</v>
      </c>
      <c r="C201" s="3" t="s">
        <v>766</v>
      </c>
      <c r="D201" s="3" t="s">
        <v>925</v>
      </c>
      <c r="E201" s="47" t="s">
        <v>1374</v>
      </c>
      <c r="F201" s="3" t="s">
        <v>1214</v>
      </c>
      <c r="G201" s="3" t="s">
        <v>1215</v>
      </c>
      <c r="H201" s="3" t="s">
        <v>927</v>
      </c>
      <c r="I201" s="3">
        <v>9601</v>
      </c>
      <c r="J201" s="3">
        <v>9601</v>
      </c>
      <c r="K201" s="3" t="s">
        <v>1297</v>
      </c>
      <c r="L201" s="3" t="s">
        <v>1004</v>
      </c>
    </row>
    <row r="202" spans="1:12" ht="17.25" x14ac:dyDescent="0.35">
      <c r="A202" s="3" t="s">
        <v>924</v>
      </c>
      <c r="B202" s="54" t="s">
        <v>1510</v>
      </c>
      <c r="C202" s="3" t="s">
        <v>766</v>
      </c>
      <c r="D202" s="3" t="s">
        <v>925</v>
      </c>
      <c r="E202" s="47" t="s">
        <v>1375</v>
      </c>
      <c r="F202" s="3" t="s">
        <v>1216</v>
      </c>
      <c r="G202" s="3" t="s">
        <v>1217</v>
      </c>
      <c r="H202" s="3" t="s">
        <v>927</v>
      </c>
      <c r="I202" s="3">
        <v>9601</v>
      </c>
      <c r="J202" s="3">
        <v>9601</v>
      </c>
      <c r="K202" s="3" t="s">
        <v>1297</v>
      </c>
      <c r="L202" s="3" t="s">
        <v>1004</v>
      </c>
    </row>
    <row r="203" spans="1:12" x14ac:dyDescent="0.35">
      <c r="A203" s="3" t="s">
        <v>924</v>
      </c>
      <c r="B203" s="3" t="s">
        <v>1218</v>
      </c>
      <c r="C203" s="3" t="s">
        <v>766</v>
      </c>
      <c r="D203" s="3" t="s">
        <v>925</v>
      </c>
      <c r="E203" s="3" t="s">
        <v>1219</v>
      </c>
      <c r="F203" s="3" t="s">
        <v>1219</v>
      </c>
      <c r="G203" s="3" t="s">
        <v>1220</v>
      </c>
      <c r="H203" s="3" t="s">
        <v>927</v>
      </c>
      <c r="I203" s="3">
        <v>9603</v>
      </c>
      <c r="J203" s="3">
        <v>9603</v>
      </c>
      <c r="K203" s="3" t="s">
        <v>1293</v>
      </c>
      <c r="L203" s="3" t="s">
        <v>1294</v>
      </c>
    </row>
    <row r="204" spans="1:12" x14ac:dyDescent="0.35">
      <c r="A204" s="3" t="s">
        <v>924</v>
      </c>
      <c r="B204" s="3" t="s">
        <v>1221</v>
      </c>
      <c r="C204" s="3" t="s">
        <v>766</v>
      </c>
      <c r="D204" s="3" t="s">
        <v>925</v>
      </c>
      <c r="E204" s="3" t="s">
        <v>1222</v>
      </c>
      <c r="F204" s="3" t="s">
        <v>1222</v>
      </c>
      <c r="G204" s="3" t="s">
        <v>1220</v>
      </c>
      <c r="H204" s="3" t="s">
        <v>927</v>
      </c>
      <c r="I204" s="3">
        <v>9603</v>
      </c>
      <c r="J204" s="3">
        <v>9603</v>
      </c>
      <c r="K204" s="3" t="s">
        <v>1295</v>
      </c>
      <c r="L204" s="3" t="s">
        <v>1296</v>
      </c>
    </row>
    <row r="205" spans="1:12" x14ac:dyDescent="0.35">
      <c r="A205" s="3" t="s">
        <v>924</v>
      </c>
      <c r="B205" s="3" t="s">
        <v>1223</v>
      </c>
      <c r="C205" s="3" t="s">
        <v>766</v>
      </c>
      <c r="D205" s="3" t="s">
        <v>925</v>
      </c>
      <c r="E205" s="3" t="s">
        <v>1224</v>
      </c>
      <c r="F205" s="3" t="s">
        <v>1224</v>
      </c>
      <c r="G205" s="3" t="s">
        <v>1220</v>
      </c>
      <c r="H205" s="3" t="s">
        <v>927</v>
      </c>
      <c r="I205" s="3">
        <v>9603</v>
      </c>
      <c r="J205" s="3">
        <v>9603</v>
      </c>
      <c r="K205" s="3" t="s">
        <v>1297</v>
      </c>
      <c r="L205" s="3" t="s">
        <v>1004</v>
      </c>
    </row>
    <row r="206" spans="1:12" x14ac:dyDescent="0.35">
      <c r="A206" s="3" t="s">
        <v>924</v>
      </c>
      <c r="B206" s="3" t="s">
        <v>1225</v>
      </c>
      <c r="C206" s="3" t="s">
        <v>766</v>
      </c>
      <c r="D206" s="3" t="s">
        <v>925</v>
      </c>
      <c r="E206" s="3" t="s">
        <v>1226</v>
      </c>
      <c r="F206" s="3" t="s">
        <v>1226</v>
      </c>
      <c r="G206" s="3" t="s">
        <v>1220</v>
      </c>
      <c r="H206" s="3" t="s">
        <v>927</v>
      </c>
      <c r="I206" s="3">
        <v>9603</v>
      </c>
      <c r="J206" s="3">
        <v>9603</v>
      </c>
      <c r="K206" s="3" t="s">
        <v>1293</v>
      </c>
      <c r="L206" s="3" t="s">
        <v>1294</v>
      </c>
    </row>
    <row r="207" spans="1:12" x14ac:dyDescent="0.35">
      <c r="A207" s="3" t="s">
        <v>924</v>
      </c>
      <c r="B207" s="3" t="s">
        <v>1227</v>
      </c>
      <c r="C207" s="3" t="s">
        <v>766</v>
      </c>
      <c r="D207" s="3" t="s">
        <v>925</v>
      </c>
      <c r="E207" s="3" t="s">
        <v>1228</v>
      </c>
      <c r="F207" s="3" t="s">
        <v>1228</v>
      </c>
      <c r="G207" s="3" t="s">
        <v>1220</v>
      </c>
      <c r="H207" s="3" t="s">
        <v>927</v>
      </c>
      <c r="I207" s="3">
        <v>9603</v>
      </c>
      <c r="J207" s="3">
        <v>9603</v>
      </c>
      <c r="K207" s="3" t="s">
        <v>1295</v>
      </c>
      <c r="L207" s="3" t="s">
        <v>1296</v>
      </c>
    </row>
    <row r="208" spans="1:12" x14ac:dyDescent="0.35">
      <c r="A208" s="3" t="s">
        <v>924</v>
      </c>
      <c r="B208" s="3" t="s">
        <v>1229</v>
      </c>
      <c r="C208" s="3" t="s">
        <v>766</v>
      </c>
      <c r="D208" s="3" t="s">
        <v>925</v>
      </c>
      <c r="E208" s="3" t="s">
        <v>1230</v>
      </c>
      <c r="F208" s="3" t="s">
        <v>1230</v>
      </c>
      <c r="G208" s="3" t="s">
        <v>1220</v>
      </c>
      <c r="H208" s="3" t="s">
        <v>927</v>
      </c>
      <c r="I208" s="3">
        <v>9603</v>
      </c>
      <c r="J208" s="3">
        <v>9603</v>
      </c>
      <c r="K208" s="3" t="s">
        <v>1297</v>
      </c>
      <c r="L208" s="3" t="s">
        <v>1004</v>
      </c>
    </row>
    <row r="209" spans="1:12" x14ac:dyDescent="0.35">
      <c r="A209" s="3" t="s">
        <v>924</v>
      </c>
      <c r="B209" s="3" t="s">
        <v>1231</v>
      </c>
      <c r="C209" s="3" t="s">
        <v>766</v>
      </c>
      <c r="D209" s="3" t="s">
        <v>925</v>
      </c>
      <c r="E209" s="3" t="s">
        <v>1232</v>
      </c>
      <c r="F209" s="3" t="s">
        <v>1232</v>
      </c>
      <c r="G209" s="3" t="s">
        <v>1220</v>
      </c>
      <c r="H209" s="3" t="s">
        <v>927</v>
      </c>
      <c r="I209" s="3">
        <v>9603</v>
      </c>
      <c r="J209" s="3">
        <v>9603</v>
      </c>
      <c r="K209" s="3" t="s">
        <v>1293</v>
      </c>
      <c r="L209" s="3" t="s">
        <v>1294</v>
      </c>
    </row>
    <row r="210" spans="1:12" x14ac:dyDescent="0.35">
      <c r="A210" s="3" t="s">
        <v>924</v>
      </c>
      <c r="B210" s="3" t="s">
        <v>1233</v>
      </c>
      <c r="C210" s="3" t="s">
        <v>766</v>
      </c>
      <c r="D210" s="3" t="s">
        <v>925</v>
      </c>
      <c r="E210" s="3" t="s">
        <v>1234</v>
      </c>
      <c r="F210" s="3" t="s">
        <v>1234</v>
      </c>
      <c r="G210" s="3" t="s">
        <v>1220</v>
      </c>
      <c r="H210" s="3" t="s">
        <v>927</v>
      </c>
      <c r="I210" s="3">
        <v>9603</v>
      </c>
      <c r="J210" s="3">
        <v>9603</v>
      </c>
      <c r="K210" s="3" t="s">
        <v>1295</v>
      </c>
      <c r="L210" s="3" t="s">
        <v>1296</v>
      </c>
    </row>
    <row r="211" spans="1:12" x14ac:dyDescent="0.35">
      <c r="A211" s="3" t="s">
        <v>924</v>
      </c>
      <c r="B211" s="3" t="s">
        <v>1235</v>
      </c>
      <c r="C211" s="3" t="s">
        <v>766</v>
      </c>
      <c r="D211" s="3" t="s">
        <v>925</v>
      </c>
      <c r="E211" s="3" t="s">
        <v>1236</v>
      </c>
      <c r="F211" s="3" t="s">
        <v>1236</v>
      </c>
      <c r="G211" s="3" t="s">
        <v>1220</v>
      </c>
      <c r="H211" s="3" t="s">
        <v>927</v>
      </c>
      <c r="I211" s="3">
        <v>9603</v>
      </c>
      <c r="J211" s="3">
        <v>9603</v>
      </c>
      <c r="K211" s="3" t="s">
        <v>1297</v>
      </c>
      <c r="L211" s="3" t="s">
        <v>1004</v>
      </c>
    </row>
    <row r="212" spans="1:12" x14ac:dyDescent="0.35">
      <c r="A212" s="3" t="s">
        <v>924</v>
      </c>
      <c r="B212" s="3" t="s">
        <v>1237</v>
      </c>
      <c r="C212" s="3" t="s">
        <v>766</v>
      </c>
      <c r="D212" s="3" t="s">
        <v>925</v>
      </c>
      <c r="E212" s="3" t="s">
        <v>1238</v>
      </c>
      <c r="F212" s="3" t="s">
        <v>1238</v>
      </c>
      <c r="G212" s="3" t="s">
        <v>1220</v>
      </c>
      <c r="H212" s="3" t="s">
        <v>927</v>
      </c>
      <c r="I212" s="3">
        <v>9603</v>
      </c>
      <c r="J212" s="3">
        <v>9603</v>
      </c>
      <c r="K212" s="3" t="s">
        <v>1293</v>
      </c>
      <c r="L212" s="3" t="s">
        <v>1294</v>
      </c>
    </row>
    <row r="213" spans="1:12" x14ac:dyDescent="0.35">
      <c r="A213" s="3" t="s">
        <v>924</v>
      </c>
      <c r="B213" s="3" t="s">
        <v>1239</v>
      </c>
      <c r="C213" s="3" t="s">
        <v>766</v>
      </c>
      <c r="D213" s="3" t="s">
        <v>925</v>
      </c>
      <c r="E213" s="3" t="s">
        <v>1240</v>
      </c>
      <c r="F213" s="3" t="s">
        <v>1240</v>
      </c>
      <c r="G213" s="3" t="s">
        <v>1220</v>
      </c>
      <c r="H213" s="3" t="s">
        <v>927</v>
      </c>
      <c r="I213" s="3">
        <v>9603</v>
      </c>
      <c r="J213" s="3">
        <v>9603</v>
      </c>
      <c r="K213" s="3" t="s">
        <v>1295</v>
      </c>
      <c r="L213" s="3" t="s">
        <v>1296</v>
      </c>
    </row>
    <row r="214" spans="1:12" x14ac:dyDescent="0.35">
      <c r="A214" s="3" t="s">
        <v>924</v>
      </c>
      <c r="B214" s="3" t="s">
        <v>1241</v>
      </c>
      <c r="C214" s="3" t="s">
        <v>766</v>
      </c>
      <c r="D214" s="3" t="s">
        <v>925</v>
      </c>
      <c r="E214" s="3" t="s">
        <v>1242</v>
      </c>
      <c r="F214" s="3" t="s">
        <v>1242</v>
      </c>
      <c r="G214" s="3" t="s">
        <v>1220</v>
      </c>
      <c r="H214" s="3" t="s">
        <v>927</v>
      </c>
      <c r="I214" s="3">
        <v>9603</v>
      </c>
      <c r="J214" s="3">
        <v>9603</v>
      </c>
      <c r="K214" s="3" t="s">
        <v>1297</v>
      </c>
      <c r="L214" s="3" t="s">
        <v>1004</v>
      </c>
    </row>
    <row r="215" spans="1:12" x14ac:dyDescent="0.35">
      <c r="A215" s="3" t="s">
        <v>924</v>
      </c>
      <c r="B215" s="3" t="s">
        <v>1243</v>
      </c>
      <c r="C215" s="3" t="s">
        <v>766</v>
      </c>
      <c r="D215" s="3" t="s">
        <v>925</v>
      </c>
      <c r="E215" s="3" t="s">
        <v>1244</v>
      </c>
      <c r="F215" s="3" t="s">
        <v>1244</v>
      </c>
      <c r="G215" s="3" t="s">
        <v>1245</v>
      </c>
      <c r="H215" s="3" t="s">
        <v>927</v>
      </c>
      <c r="I215" s="3">
        <v>9603</v>
      </c>
      <c r="J215" s="3">
        <v>9603</v>
      </c>
      <c r="K215" s="3" t="s">
        <v>1293</v>
      </c>
      <c r="L215" s="3" t="s">
        <v>1294</v>
      </c>
    </row>
    <row r="216" spans="1:12" x14ac:dyDescent="0.35">
      <c r="A216" s="3" t="s">
        <v>924</v>
      </c>
      <c r="B216" s="3" t="s">
        <v>1246</v>
      </c>
      <c r="C216" s="3" t="s">
        <v>766</v>
      </c>
      <c r="D216" s="3" t="s">
        <v>925</v>
      </c>
      <c r="E216" s="3" t="s">
        <v>1247</v>
      </c>
      <c r="F216" s="3" t="s">
        <v>1247</v>
      </c>
      <c r="G216" s="3" t="s">
        <v>1245</v>
      </c>
      <c r="H216" s="3" t="s">
        <v>927</v>
      </c>
      <c r="I216" s="3">
        <v>9603</v>
      </c>
      <c r="J216" s="3">
        <v>9603</v>
      </c>
      <c r="K216" s="3" t="s">
        <v>1295</v>
      </c>
      <c r="L216" s="3" t="s">
        <v>1296</v>
      </c>
    </row>
    <row r="217" spans="1:12" x14ac:dyDescent="0.35">
      <c r="A217" s="3" t="s">
        <v>924</v>
      </c>
      <c r="B217" s="3" t="s">
        <v>1248</v>
      </c>
      <c r="C217" s="3" t="s">
        <v>766</v>
      </c>
      <c r="D217" s="3" t="s">
        <v>925</v>
      </c>
      <c r="E217" s="3" t="s">
        <v>1249</v>
      </c>
      <c r="F217" s="3" t="s">
        <v>1249</v>
      </c>
      <c r="G217" s="3" t="s">
        <v>1245</v>
      </c>
      <c r="H217" s="3" t="s">
        <v>927</v>
      </c>
      <c r="I217" s="3">
        <v>9603</v>
      </c>
      <c r="J217" s="3">
        <v>9603</v>
      </c>
      <c r="K217" s="3" t="s">
        <v>1297</v>
      </c>
      <c r="L217" s="3" t="s">
        <v>1004</v>
      </c>
    </row>
    <row r="218" spans="1:12" x14ac:dyDescent="0.35">
      <c r="A218" s="3" t="s">
        <v>924</v>
      </c>
      <c r="B218" s="3" t="s">
        <v>1250</v>
      </c>
      <c r="C218" s="3" t="s">
        <v>766</v>
      </c>
      <c r="D218" s="3" t="s">
        <v>925</v>
      </c>
      <c r="E218" s="3" t="s">
        <v>1251</v>
      </c>
      <c r="F218" s="3" t="s">
        <v>1251</v>
      </c>
      <c r="G218" s="3" t="s">
        <v>1252</v>
      </c>
      <c r="H218" s="3" t="s">
        <v>927</v>
      </c>
      <c r="I218" s="3">
        <v>9603</v>
      </c>
      <c r="J218" s="3">
        <v>9603</v>
      </c>
      <c r="K218" s="3" t="s">
        <v>1293</v>
      </c>
      <c r="L218" s="3" t="s">
        <v>1294</v>
      </c>
    </row>
    <row r="219" spans="1:12" x14ac:dyDescent="0.35">
      <c r="A219" s="3" t="s">
        <v>924</v>
      </c>
      <c r="B219" s="3" t="s">
        <v>1253</v>
      </c>
      <c r="C219" s="3" t="s">
        <v>766</v>
      </c>
      <c r="D219" s="3" t="s">
        <v>925</v>
      </c>
      <c r="E219" s="3" t="s">
        <v>1254</v>
      </c>
      <c r="F219" s="3" t="s">
        <v>1254</v>
      </c>
      <c r="G219" s="3" t="s">
        <v>1252</v>
      </c>
      <c r="H219" s="3" t="s">
        <v>927</v>
      </c>
      <c r="I219" s="3">
        <v>9603</v>
      </c>
      <c r="J219" s="3">
        <v>9603</v>
      </c>
      <c r="K219" s="3" t="s">
        <v>1295</v>
      </c>
      <c r="L219" s="3" t="s">
        <v>1296</v>
      </c>
    </row>
    <row r="220" spans="1:12" x14ac:dyDescent="0.35">
      <c r="A220" s="3" t="s">
        <v>924</v>
      </c>
      <c r="B220" s="3" t="s">
        <v>1255</v>
      </c>
      <c r="C220" s="3" t="s">
        <v>766</v>
      </c>
      <c r="D220" s="3" t="s">
        <v>925</v>
      </c>
      <c r="E220" s="3" t="s">
        <v>1256</v>
      </c>
      <c r="F220" s="3" t="s">
        <v>1256</v>
      </c>
      <c r="G220" s="3" t="s">
        <v>1252</v>
      </c>
      <c r="H220" s="3" t="s">
        <v>927</v>
      </c>
      <c r="I220" s="3">
        <v>9603</v>
      </c>
      <c r="J220" s="3">
        <v>9603</v>
      </c>
      <c r="K220" s="3" t="s">
        <v>1297</v>
      </c>
      <c r="L220" s="3" t="s">
        <v>1004</v>
      </c>
    </row>
    <row r="221" spans="1:12" x14ac:dyDescent="0.35">
      <c r="A221" s="3" t="s">
        <v>924</v>
      </c>
      <c r="B221" s="3" t="s">
        <v>1257</v>
      </c>
      <c r="C221" s="3" t="s">
        <v>766</v>
      </c>
      <c r="D221" s="3" t="s">
        <v>925</v>
      </c>
      <c r="E221" s="3" t="s">
        <v>1258</v>
      </c>
      <c r="F221" s="3" t="s">
        <v>1258</v>
      </c>
      <c r="G221" s="3" t="s">
        <v>1259</v>
      </c>
      <c r="H221" s="3" t="s">
        <v>927</v>
      </c>
      <c r="I221" s="3">
        <v>9603</v>
      </c>
      <c r="J221" s="3">
        <v>9603</v>
      </c>
      <c r="K221" s="3" t="s">
        <v>1293</v>
      </c>
      <c r="L221" s="3" t="s">
        <v>1294</v>
      </c>
    </row>
    <row r="222" spans="1:12" x14ac:dyDescent="0.35">
      <c r="A222" s="3" t="s">
        <v>924</v>
      </c>
      <c r="B222" s="3" t="s">
        <v>1260</v>
      </c>
      <c r="C222" s="3" t="s">
        <v>766</v>
      </c>
      <c r="D222" s="3" t="s">
        <v>925</v>
      </c>
      <c r="E222" s="3" t="s">
        <v>1261</v>
      </c>
      <c r="F222" s="3" t="s">
        <v>1261</v>
      </c>
      <c r="G222" s="3" t="s">
        <v>1259</v>
      </c>
      <c r="H222" s="3" t="s">
        <v>927</v>
      </c>
      <c r="I222" s="3">
        <v>9603</v>
      </c>
      <c r="J222" s="3">
        <v>9603</v>
      </c>
      <c r="K222" s="3" t="s">
        <v>1295</v>
      </c>
      <c r="L222" s="3" t="s">
        <v>1296</v>
      </c>
    </row>
    <row r="223" spans="1:12" x14ac:dyDescent="0.35">
      <c r="A223" s="3" t="s">
        <v>924</v>
      </c>
      <c r="B223" s="3" t="s">
        <v>1262</v>
      </c>
      <c r="C223" s="3" t="s">
        <v>766</v>
      </c>
      <c r="D223" s="3" t="s">
        <v>925</v>
      </c>
      <c r="E223" s="3" t="s">
        <v>1263</v>
      </c>
      <c r="F223" s="3" t="s">
        <v>1263</v>
      </c>
      <c r="G223" s="3" t="s">
        <v>1259</v>
      </c>
      <c r="H223" s="3" t="s">
        <v>927</v>
      </c>
      <c r="I223" s="3">
        <v>9603</v>
      </c>
      <c r="J223" s="3">
        <v>9603</v>
      </c>
      <c r="K223" s="3" t="s">
        <v>1297</v>
      </c>
      <c r="L223" s="3" t="s">
        <v>1004</v>
      </c>
    </row>
    <row r="224" spans="1:12" x14ac:dyDescent="0.35">
      <c r="A224" s="3" t="s">
        <v>924</v>
      </c>
      <c r="B224" s="3" t="s">
        <v>1264</v>
      </c>
      <c r="C224" s="3" t="s">
        <v>766</v>
      </c>
      <c r="D224" s="3" t="s">
        <v>925</v>
      </c>
      <c r="E224" s="3" t="s">
        <v>1265</v>
      </c>
      <c r="F224" s="3" t="s">
        <v>1265</v>
      </c>
      <c r="G224" s="3" t="s">
        <v>1266</v>
      </c>
      <c r="H224" s="3" t="s">
        <v>927</v>
      </c>
      <c r="I224" s="3">
        <v>9603</v>
      </c>
      <c r="J224" s="3">
        <v>9603</v>
      </c>
      <c r="K224" s="3" t="s">
        <v>1293</v>
      </c>
      <c r="L224" s="3" t="s">
        <v>1294</v>
      </c>
    </row>
    <row r="225" spans="1:12" x14ac:dyDescent="0.35">
      <c r="A225" s="3" t="s">
        <v>924</v>
      </c>
      <c r="B225" s="3" t="s">
        <v>1267</v>
      </c>
      <c r="C225" s="3" t="s">
        <v>766</v>
      </c>
      <c r="D225" s="3" t="s">
        <v>925</v>
      </c>
      <c r="E225" s="3" t="s">
        <v>1268</v>
      </c>
      <c r="F225" s="3" t="s">
        <v>1268</v>
      </c>
      <c r="G225" s="3" t="s">
        <v>1266</v>
      </c>
      <c r="H225" s="3" t="s">
        <v>927</v>
      </c>
      <c r="I225" s="3">
        <v>9603</v>
      </c>
      <c r="J225" s="3">
        <v>9603</v>
      </c>
      <c r="K225" s="3" t="s">
        <v>1295</v>
      </c>
      <c r="L225" s="3" t="s">
        <v>1296</v>
      </c>
    </row>
    <row r="226" spans="1:12" x14ac:dyDescent="0.35">
      <c r="A226" s="3" t="s">
        <v>924</v>
      </c>
      <c r="B226" s="3" t="s">
        <v>1269</v>
      </c>
      <c r="C226" s="3" t="s">
        <v>766</v>
      </c>
      <c r="D226" s="3" t="s">
        <v>925</v>
      </c>
      <c r="E226" s="3" t="s">
        <v>1270</v>
      </c>
      <c r="F226" s="3" t="s">
        <v>1270</v>
      </c>
      <c r="G226" s="3" t="s">
        <v>1266</v>
      </c>
      <c r="H226" s="3" t="s">
        <v>927</v>
      </c>
      <c r="I226" s="3">
        <v>9603</v>
      </c>
      <c r="J226" s="3">
        <v>9603</v>
      </c>
      <c r="K226" s="3" t="s">
        <v>1297</v>
      </c>
      <c r="L226" s="3" t="s">
        <v>1004</v>
      </c>
    </row>
    <row r="227" spans="1:12" x14ac:dyDescent="0.35">
      <c r="A227" s="3" t="s">
        <v>924</v>
      </c>
      <c r="B227" s="3" t="s">
        <v>1271</v>
      </c>
      <c r="C227" s="3" t="s">
        <v>766</v>
      </c>
      <c r="D227" s="3" t="s">
        <v>925</v>
      </c>
      <c r="E227" s="3" t="s">
        <v>1272</v>
      </c>
      <c r="F227" s="3" t="s">
        <v>1272</v>
      </c>
      <c r="G227" s="3" t="s">
        <v>1273</v>
      </c>
      <c r="H227" s="3" t="s">
        <v>927</v>
      </c>
      <c r="I227" s="3">
        <v>9603</v>
      </c>
      <c r="J227" s="3">
        <v>9603</v>
      </c>
      <c r="K227" s="3" t="s">
        <v>1293</v>
      </c>
      <c r="L227" s="3" t="s">
        <v>1294</v>
      </c>
    </row>
    <row r="228" spans="1:12" x14ac:dyDescent="0.35">
      <c r="A228" s="3" t="s">
        <v>924</v>
      </c>
      <c r="B228" s="3" t="s">
        <v>1274</v>
      </c>
      <c r="C228" s="3" t="s">
        <v>766</v>
      </c>
      <c r="D228" s="3" t="s">
        <v>925</v>
      </c>
      <c r="E228" s="3" t="s">
        <v>1275</v>
      </c>
      <c r="F228" s="3" t="s">
        <v>1275</v>
      </c>
      <c r="G228" s="3" t="s">
        <v>1273</v>
      </c>
      <c r="H228" s="3" t="s">
        <v>927</v>
      </c>
      <c r="I228" s="3">
        <v>9603</v>
      </c>
      <c r="J228" s="3">
        <v>9603</v>
      </c>
      <c r="K228" s="3" t="s">
        <v>1295</v>
      </c>
      <c r="L228" s="3" t="s">
        <v>1296</v>
      </c>
    </row>
    <row r="229" spans="1:12" x14ac:dyDescent="0.35">
      <c r="A229" s="3" t="s">
        <v>924</v>
      </c>
      <c r="B229" s="3" t="s">
        <v>1276</v>
      </c>
      <c r="C229" s="3" t="s">
        <v>766</v>
      </c>
      <c r="D229" s="3" t="s">
        <v>925</v>
      </c>
      <c r="E229" s="3" t="s">
        <v>1277</v>
      </c>
      <c r="F229" s="3" t="s">
        <v>1277</v>
      </c>
      <c r="G229" s="3" t="s">
        <v>1273</v>
      </c>
      <c r="H229" s="3" t="s">
        <v>927</v>
      </c>
      <c r="I229" s="3">
        <v>9603</v>
      </c>
      <c r="J229" s="3">
        <v>9603</v>
      </c>
      <c r="K229" s="3" t="s">
        <v>1297</v>
      </c>
      <c r="L229" s="3" t="s">
        <v>1004</v>
      </c>
    </row>
    <row r="230" spans="1:12" x14ac:dyDescent="0.35">
      <c r="A230" s="3" t="s">
        <v>924</v>
      </c>
      <c r="B230" s="3" t="s">
        <v>1278</v>
      </c>
      <c r="C230" s="3" t="s">
        <v>766</v>
      </c>
      <c r="D230" s="3" t="s">
        <v>925</v>
      </c>
      <c r="E230" s="3" t="s">
        <v>1005</v>
      </c>
      <c r="F230" s="3" t="s">
        <v>1005</v>
      </c>
      <c r="G230" s="3" t="s">
        <v>1158</v>
      </c>
      <c r="H230" s="3" t="s">
        <v>927</v>
      </c>
      <c r="I230" s="3" t="s">
        <v>1279</v>
      </c>
      <c r="J230" s="3" t="s">
        <v>1279</v>
      </c>
      <c r="K230" s="3" t="s">
        <v>1293</v>
      </c>
      <c r="L230" s="3" t="s">
        <v>1294</v>
      </c>
    </row>
    <row r="231" spans="1:12" x14ac:dyDescent="0.35">
      <c r="A231" s="3" t="s">
        <v>924</v>
      </c>
      <c r="B231" s="3" t="s">
        <v>1280</v>
      </c>
      <c r="C231" s="3" t="s">
        <v>766</v>
      </c>
      <c r="D231" s="3" t="s">
        <v>925</v>
      </c>
      <c r="E231" s="3" t="s">
        <v>929</v>
      </c>
      <c r="F231" s="3" t="s">
        <v>929</v>
      </c>
      <c r="G231" s="3" t="s">
        <v>1160</v>
      </c>
      <c r="H231" s="3" t="s">
        <v>927</v>
      </c>
      <c r="I231" s="3" t="s">
        <v>1279</v>
      </c>
      <c r="J231" s="3" t="s">
        <v>1279</v>
      </c>
      <c r="K231" s="3" t="s">
        <v>1293</v>
      </c>
      <c r="L231" s="3" t="s">
        <v>1294</v>
      </c>
    </row>
    <row r="232" spans="1:12" x14ac:dyDescent="0.35">
      <c r="A232" s="3" t="s">
        <v>924</v>
      </c>
      <c r="B232" s="3" t="s">
        <v>1281</v>
      </c>
      <c r="C232" s="3" t="s">
        <v>766</v>
      </c>
      <c r="D232" s="3" t="s">
        <v>925</v>
      </c>
      <c r="E232" s="3" t="s">
        <v>931</v>
      </c>
      <c r="F232" s="3" t="s">
        <v>931</v>
      </c>
      <c r="G232" s="3" t="s">
        <v>1160</v>
      </c>
      <c r="H232" s="3" t="s">
        <v>927</v>
      </c>
      <c r="I232" s="3" t="s">
        <v>1279</v>
      </c>
      <c r="J232" s="3" t="s">
        <v>1279</v>
      </c>
      <c r="K232" s="3" t="s">
        <v>1293</v>
      </c>
      <c r="L232" s="3" t="s">
        <v>1296</v>
      </c>
    </row>
    <row r="233" spans="1:12" x14ac:dyDescent="0.35">
      <c r="A233" s="3" t="s">
        <v>924</v>
      </c>
      <c r="B233" s="3" t="s">
        <v>1282</v>
      </c>
      <c r="C233" s="3" t="s">
        <v>766</v>
      </c>
      <c r="D233" s="3" t="s">
        <v>925</v>
      </c>
      <c r="E233" s="3" t="s">
        <v>926</v>
      </c>
      <c r="F233" s="3" t="s">
        <v>926</v>
      </c>
      <c r="G233" s="3" t="s">
        <v>1163</v>
      </c>
      <c r="H233" s="3" t="s">
        <v>927</v>
      </c>
      <c r="I233" s="3" t="s">
        <v>1279</v>
      </c>
      <c r="J233" s="3" t="s">
        <v>1279</v>
      </c>
      <c r="K233" s="3" t="s">
        <v>1293</v>
      </c>
      <c r="L233" s="3" t="s">
        <v>1294</v>
      </c>
    </row>
    <row r="234" spans="1:12" x14ac:dyDescent="0.35">
      <c r="A234" s="3" t="s">
        <v>924</v>
      </c>
      <c r="B234" s="3" t="s">
        <v>1283</v>
      </c>
      <c r="C234" s="3" t="s">
        <v>766</v>
      </c>
      <c r="D234" s="3" t="s">
        <v>925</v>
      </c>
      <c r="E234" s="3" t="s">
        <v>1044</v>
      </c>
      <c r="F234" s="3" t="s">
        <v>1044</v>
      </c>
      <c r="G234" s="3" t="s">
        <v>1158</v>
      </c>
      <c r="H234" s="3" t="s">
        <v>927</v>
      </c>
      <c r="I234" s="3" t="s">
        <v>1279</v>
      </c>
      <c r="J234" s="3" t="s">
        <v>1279</v>
      </c>
      <c r="K234" s="3" t="s">
        <v>1293</v>
      </c>
      <c r="L234" s="3" t="s">
        <v>1294</v>
      </c>
    </row>
    <row r="235" spans="1:12" x14ac:dyDescent="0.35">
      <c r="A235" s="3" t="s">
        <v>924</v>
      </c>
      <c r="B235" s="3" t="s">
        <v>1284</v>
      </c>
      <c r="C235" s="3" t="s">
        <v>766</v>
      </c>
      <c r="D235" s="3" t="s">
        <v>925</v>
      </c>
      <c r="E235" s="3" t="s">
        <v>1355</v>
      </c>
      <c r="F235" s="3" t="s">
        <v>1177</v>
      </c>
      <c r="G235" s="3" t="s">
        <v>1163</v>
      </c>
      <c r="H235" s="3" t="s">
        <v>927</v>
      </c>
      <c r="I235" s="3" t="s">
        <v>1279</v>
      </c>
      <c r="J235" s="3" t="s">
        <v>1279</v>
      </c>
      <c r="K235" s="3" t="s">
        <v>1293</v>
      </c>
      <c r="L235" s="3" t="s">
        <v>1294</v>
      </c>
    </row>
    <row r="236" spans="1:12" x14ac:dyDescent="0.35">
      <c r="A236" s="3" t="s">
        <v>924</v>
      </c>
      <c r="B236" s="3" t="s">
        <v>1285</v>
      </c>
      <c r="C236" s="3" t="s">
        <v>766</v>
      </c>
      <c r="D236" s="3" t="s">
        <v>925</v>
      </c>
      <c r="E236" s="3" t="s">
        <v>1167</v>
      </c>
      <c r="F236" s="3" t="s">
        <v>1167</v>
      </c>
      <c r="G236" s="3" t="s">
        <v>1158</v>
      </c>
      <c r="H236" s="3" t="s">
        <v>927</v>
      </c>
      <c r="I236" s="3" t="s">
        <v>1279</v>
      </c>
      <c r="J236" s="3" t="s">
        <v>1279</v>
      </c>
      <c r="K236" s="3" t="s">
        <v>1297</v>
      </c>
      <c r="L236" s="3" t="s">
        <v>1004</v>
      </c>
    </row>
    <row r="237" spans="1:12" x14ac:dyDescent="0.35">
      <c r="A237" s="3" t="s">
        <v>924</v>
      </c>
      <c r="B237" s="3" t="s">
        <v>216</v>
      </c>
      <c r="C237" s="3" t="s">
        <v>766</v>
      </c>
      <c r="D237" s="3" t="s">
        <v>925</v>
      </c>
      <c r="E237" s="3" t="s">
        <v>1005</v>
      </c>
      <c r="F237" s="3" t="s">
        <v>1005</v>
      </c>
      <c r="G237" s="3" t="s">
        <v>1376</v>
      </c>
      <c r="H237" s="3" t="s">
        <v>927</v>
      </c>
      <c r="I237" s="3" t="s">
        <v>1377</v>
      </c>
      <c r="J237" s="3" t="s">
        <v>1377</v>
      </c>
      <c r="K237" s="3" t="s">
        <v>1293</v>
      </c>
      <c r="L237" s="3" t="s">
        <v>1294</v>
      </c>
    </row>
    <row r="238" spans="1:12" x14ac:dyDescent="0.35">
      <c r="A238" s="3" t="s">
        <v>924</v>
      </c>
      <c r="B238" s="3" t="s">
        <v>1006</v>
      </c>
      <c r="C238" s="3">
        <v>20150101</v>
      </c>
      <c r="D238" s="3">
        <v>99991231</v>
      </c>
      <c r="E238" s="3" t="s">
        <v>1007</v>
      </c>
      <c r="F238" s="3" t="s">
        <v>1007</v>
      </c>
      <c r="G238" s="3" t="s">
        <v>1376</v>
      </c>
      <c r="H238" s="3" t="s">
        <v>927</v>
      </c>
      <c r="I238" s="3">
        <v>9659</v>
      </c>
      <c r="J238" s="3">
        <v>9659</v>
      </c>
      <c r="K238" s="3" t="s">
        <v>1293</v>
      </c>
      <c r="L238" s="3" t="s">
        <v>1294</v>
      </c>
    </row>
    <row r="239" spans="1:12" x14ac:dyDescent="0.35">
      <c r="A239" s="3" t="s">
        <v>924</v>
      </c>
      <c r="B239" s="3" t="s">
        <v>1008</v>
      </c>
      <c r="C239" s="3">
        <v>20150101</v>
      </c>
      <c r="D239" s="3">
        <v>99991231</v>
      </c>
      <c r="E239" s="3" t="s">
        <v>929</v>
      </c>
      <c r="F239" s="3" t="s">
        <v>929</v>
      </c>
      <c r="G239" s="3" t="s">
        <v>1376</v>
      </c>
      <c r="H239" s="3" t="s">
        <v>927</v>
      </c>
      <c r="I239" s="3">
        <v>9659</v>
      </c>
      <c r="J239" s="3">
        <v>9659</v>
      </c>
      <c r="K239" s="3" t="s">
        <v>1293</v>
      </c>
      <c r="L239" s="3" t="s">
        <v>1294</v>
      </c>
    </row>
    <row r="240" spans="1:12" x14ac:dyDescent="0.35">
      <c r="A240" s="3" t="s">
        <v>924</v>
      </c>
      <c r="B240" s="3" t="s">
        <v>1010</v>
      </c>
      <c r="C240" s="3">
        <v>20150101</v>
      </c>
      <c r="D240" s="3">
        <v>99991231</v>
      </c>
      <c r="E240" s="3" t="s">
        <v>1011</v>
      </c>
      <c r="F240" s="3" t="s">
        <v>1011</v>
      </c>
      <c r="G240" s="3" t="s">
        <v>1376</v>
      </c>
      <c r="H240" s="3" t="s">
        <v>927</v>
      </c>
      <c r="I240" s="3">
        <v>9659</v>
      </c>
      <c r="J240" s="3">
        <v>9659</v>
      </c>
      <c r="K240" s="3" t="s">
        <v>1293</v>
      </c>
      <c r="L240" s="3" t="s">
        <v>1294</v>
      </c>
    </row>
    <row r="241" spans="1:12" x14ac:dyDescent="0.35">
      <c r="A241" s="3" t="s">
        <v>924</v>
      </c>
      <c r="B241" s="3" t="s">
        <v>1012</v>
      </c>
      <c r="C241" s="3">
        <v>20150101</v>
      </c>
      <c r="D241" s="3">
        <v>99991231</v>
      </c>
      <c r="E241" s="3" t="s">
        <v>1030</v>
      </c>
      <c r="F241" s="3" t="s">
        <v>1030</v>
      </c>
      <c r="G241" s="3" t="s">
        <v>1376</v>
      </c>
      <c r="H241" s="3" t="s">
        <v>927</v>
      </c>
      <c r="I241" s="3">
        <v>9659</v>
      </c>
      <c r="J241" s="3">
        <v>9659</v>
      </c>
      <c r="K241" s="3" t="s">
        <v>1300</v>
      </c>
      <c r="L241" s="3" t="s">
        <v>1301</v>
      </c>
    </row>
    <row r="242" spans="1:12" x14ac:dyDescent="0.35">
      <c r="A242" s="3" t="s">
        <v>924</v>
      </c>
      <c r="B242" s="3" t="s">
        <v>1013</v>
      </c>
      <c r="C242" s="3">
        <v>20150101</v>
      </c>
      <c r="D242" s="3">
        <v>99991231</v>
      </c>
      <c r="E242" s="3" t="s">
        <v>931</v>
      </c>
      <c r="F242" s="3" t="s">
        <v>931</v>
      </c>
      <c r="G242" s="3" t="s">
        <v>1376</v>
      </c>
      <c r="H242" s="3" t="s">
        <v>927</v>
      </c>
      <c r="I242" s="3">
        <v>9659</v>
      </c>
      <c r="J242" s="3">
        <v>9659</v>
      </c>
      <c r="K242" s="3" t="s">
        <v>1295</v>
      </c>
      <c r="L242" s="3" t="s">
        <v>1296</v>
      </c>
    </row>
    <row r="243" spans="1:12" x14ac:dyDescent="0.35">
      <c r="A243" s="3" t="s">
        <v>924</v>
      </c>
      <c r="B243" s="3" t="s">
        <v>1014</v>
      </c>
      <c r="C243" s="3">
        <v>20150101</v>
      </c>
      <c r="D243" s="3">
        <v>99991231</v>
      </c>
      <c r="E243" s="3" t="s">
        <v>1015</v>
      </c>
      <c r="F243" s="3" t="s">
        <v>1015</v>
      </c>
      <c r="G243" s="3" t="s">
        <v>1376</v>
      </c>
      <c r="H243" s="3" t="s">
        <v>927</v>
      </c>
      <c r="I243" s="3">
        <v>9659</v>
      </c>
      <c r="J243" s="3">
        <v>9659</v>
      </c>
      <c r="K243" s="3" t="s">
        <v>1306</v>
      </c>
      <c r="L243" s="3" t="s">
        <v>1307</v>
      </c>
    </row>
    <row r="244" spans="1:12" x14ac:dyDescent="0.35">
      <c r="A244" s="3" t="s">
        <v>924</v>
      </c>
      <c r="B244" s="3" t="s">
        <v>1378</v>
      </c>
      <c r="C244" s="3">
        <v>20150101</v>
      </c>
      <c r="D244" s="3">
        <v>99991231</v>
      </c>
      <c r="E244" s="3" t="s">
        <v>1379</v>
      </c>
      <c r="F244" s="3" t="s">
        <v>1379</v>
      </c>
      <c r="G244" s="3" t="s">
        <v>1376</v>
      </c>
      <c r="H244" s="3" t="s">
        <v>927</v>
      </c>
      <c r="I244" s="3">
        <v>9659</v>
      </c>
      <c r="J244" s="3">
        <v>9659</v>
      </c>
      <c r="K244" s="3" t="s">
        <v>1306</v>
      </c>
      <c r="L244" s="3" t="s">
        <v>1307</v>
      </c>
    </row>
    <row r="245" spans="1:12" x14ac:dyDescent="0.35">
      <c r="A245" s="3" t="s">
        <v>924</v>
      </c>
      <c r="B245" s="3" t="s">
        <v>1016</v>
      </c>
      <c r="C245" s="3">
        <v>20150101</v>
      </c>
      <c r="D245" s="3">
        <v>99991231</v>
      </c>
      <c r="E245" s="3" t="s">
        <v>1017</v>
      </c>
      <c r="F245" s="3" t="s">
        <v>1017</v>
      </c>
      <c r="G245" s="3" t="s">
        <v>1376</v>
      </c>
      <c r="H245" s="3" t="s">
        <v>927</v>
      </c>
      <c r="I245" s="3">
        <v>9659</v>
      </c>
      <c r="J245" s="3">
        <v>9659</v>
      </c>
      <c r="K245" s="3" t="s">
        <v>1306</v>
      </c>
      <c r="L245" s="3" t="s">
        <v>1307</v>
      </c>
    </row>
    <row r="246" spans="1:12" x14ac:dyDescent="0.35">
      <c r="A246" s="3" t="s">
        <v>924</v>
      </c>
      <c r="B246" s="3" t="s">
        <v>1018</v>
      </c>
      <c r="C246" s="3">
        <v>20150101</v>
      </c>
      <c r="D246" s="3">
        <v>99991231</v>
      </c>
      <c r="E246" s="3" t="s">
        <v>1019</v>
      </c>
      <c r="F246" s="3" t="s">
        <v>1019</v>
      </c>
      <c r="G246" s="3" t="s">
        <v>1376</v>
      </c>
      <c r="H246" s="3" t="s">
        <v>927</v>
      </c>
      <c r="I246" s="3">
        <v>9659</v>
      </c>
      <c r="J246" s="3">
        <v>9659</v>
      </c>
      <c r="K246" s="3" t="s">
        <v>1306</v>
      </c>
      <c r="L246" s="3" t="s">
        <v>1307</v>
      </c>
    </row>
    <row r="247" spans="1:12" x14ac:dyDescent="0.35">
      <c r="A247" s="3" t="s">
        <v>924</v>
      </c>
      <c r="B247" s="3" t="s">
        <v>1020</v>
      </c>
      <c r="C247" s="3">
        <v>20150101</v>
      </c>
      <c r="D247" s="3">
        <v>99991231</v>
      </c>
      <c r="E247" s="3" t="s">
        <v>1021</v>
      </c>
      <c r="F247" s="3" t="s">
        <v>1021</v>
      </c>
      <c r="G247" s="3" t="s">
        <v>1376</v>
      </c>
      <c r="H247" s="3" t="s">
        <v>927</v>
      </c>
      <c r="I247" s="3">
        <v>9659</v>
      </c>
      <c r="J247" s="3">
        <v>9659</v>
      </c>
      <c r="K247" s="3" t="s">
        <v>1306</v>
      </c>
      <c r="L247" s="3" t="s">
        <v>1307</v>
      </c>
    </row>
    <row r="248" spans="1:12" x14ac:dyDescent="0.35">
      <c r="A248" s="3" t="s">
        <v>924</v>
      </c>
      <c r="B248" s="3" t="s">
        <v>1022</v>
      </c>
      <c r="C248" s="3">
        <v>20150101</v>
      </c>
      <c r="D248" s="3">
        <v>99991231</v>
      </c>
      <c r="E248" s="3" t="s">
        <v>1380</v>
      </c>
      <c r="F248" s="3" t="s">
        <v>1381</v>
      </c>
      <c r="G248" s="3" t="s">
        <v>1376</v>
      </c>
      <c r="H248" s="3" t="s">
        <v>927</v>
      </c>
      <c r="I248" s="3">
        <v>9659</v>
      </c>
      <c r="J248" s="3">
        <v>9659</v>
      </c>
      <c r="K248" s="3" t="s">
        <v>1306</v>
      </c>
      <c r="L248" s="3" t="s">
        <v>1307</v>
      </c>
    </row>
    <row r="249" spans="1:12" x14ac:dyDescent="0.35">
      <c r="A249" s="94" t="s">
        <v>924</v>
      </c>
      <c r="B249" s="3" t="s">
        <v>1632</v>
      </c>
      <c r="C249" s="95">
        <v>42736</v>
      </c>
      <c r="D249" s="95">
        <v>2958465</v>
      </c>
      <c r="E249" s="94" t="s">
        <v>1810</v>
      </c>
      <c r="F249" s="94" t="s">
        <v>1810</v>
      </c>
      <c r="G249" s="94" t="s">
        <v>527</v>
      </c>
      <c r="H249" s="94" t="s">
        <v>927</v>
      </c>
      <c r="I249" s="94" t="s">
        <v>1811</v>
      </c>
      <c r="J249" s="94" t="s">
        <v>1811</v>
      </c>
      <c r="K249" s="94" t="s">
        <v>1300</v>
      </c>
      <c r="L249" s="95"/>
    </row>
    <row r="250" spans="1:12" x14ac:dyDescent="0.35">
      <c r="A250" s="94" t="s">
        <v>924</v>
      </c>
      <c r="B250" s="3" t="s">
        <v>1566</v>
      </c>
      <c r="C250" s="95">
        <v>42736</v>
      </c>
      <c r="D250" s="95">
        <v>2958465</v>
      </c>
      <c r="E250" s="94" t="s">
        <v>1812</v>
      </c>
      <c r="F250" s="94" t="s">
        <v>1812</v>
      </c>
      <c r="G250" s="94" t="s">
        <v>527</v>
      </c>
      <c r="H250" s="94" t="s">
        <v>927</v>
      </c>
      <c r="I250" s="94" t="s">
        <v>1811</v>
      </c>
      <c r="J250" s="94" t="s">
        <v>1811</v>
      </c>
      <c r="K250" s="94" t="s">
        <v>1300</v>
      </c>
      <c r="L250" s="95"/>
    </row>
    <row r="251" spans="1:12" x14ac:dyDescent="0.35">
      <c r="A251" s="94" t="s">
        <v>924</v>
      </c>
      <c r="B251" s="3" t="s">
        <v>1582</v>
      </c>
      <c r="C251" s="95">
        <v>42736</v>
      </c>
      <c r="D251" s="95">
        <v>2958465</v>
      </c>
      <c r="E251" s="94" t="s">
        <v>1813</v>
      </c>
      <c r="F251" s="94" t="s">
        <v>1813</v>
      </c>
      <c r="G251" s="94" t="s">
        <v>527</v>
      </c>
      <c r="H251" s="94" t="s">
        <v>927</v>
      </c>
      <c r="I251" s="94" t="s">
        <v>1811</v>
      </c>
      <c r="J251" s="94" t="s">
        <v>1811</v>
      </c>
      <c r="K251" s="94" t="s">
        <v>1297</v>
      </c>
      <c r="L251" s="95"/>
    </row>
    <row r="252" spans="1:12" x14ac:dyDescent="0.35">
      <c r="A252" s="94" t="s">
        <v>924</v>
      </c>
      <c r="B252" s="3" t="s">
        <v>1814</v>
      </c>
      <c r="C252" s="95">
        <v>42736</v>
      </c>
      <c r="D252" s="95">
        <v>2958465</v>
      </c>
      <c r="E252" s="94" t="s">
        <v>1815</v>
      </c>
      <c r="F252" s="94" t="s">
        <v>1815</v>
      </c>
      <c r="G252" s="94" t="s">
        <v>527</v>
      </c>
      <c r="H252" s="94" t="s">
        <v>927</v>
      </c>
      <c r="I252" s="94" t="s">
        <v>1811</v>
      </c>
      <c r="J252" s="94" t="s">
        <v>1811</v>
      </c>
      <c r="K252" s="94" t="s">
        <v>1300</v>
      </c>
      <c r="L252" s="95"/>
    </row>
    <row r="253" spans="1:12" x14ac:dyDescent="0.35">
      <c r="A253" s="94" t="s">
        <v>924</v>
      </c>
      <c r="B253" s="3" t="s">
        <v>1824</v>
      </c>
      <c r="C253" s="95">
        <v>42736</v>
      </c>
      <c r="D253" s="95">
        <v>2958465</v>
      </c>
      <c r="E253" s="94" t="s">
        <v>1005</v>
      </c>
      <c r="F253" s="94" t="s">
        <v>1005</v>
      </c>
      <c r="G253" s="94" t="s">
        <v>527</v>
      </c>
      <c r="H253" s="94" t="s">
        <v>927</v>
      </c>
      <c r="I253" s="94" t="s">
        <v>1811</v>
      </c>
      <c r="J253" s="94" t="s">
        <v>1811</v>
      </c>
      <c r="K253" s="94" t="s">
        <v>1293</v>
      </c>
      <c r="L253" s="95"/>
    </row>
    <row r="254" spans="1:12" x14ac:dyDescent="0.35">
      <c r="A254" s="94" t="s">
        <v>924</v>
      </c>
      <c r="B254" s="3" t="s">
        <v>1592</v>
      </c>
      <c r="C254" s="95">
        <v>42736</v>
      </c>
      <c r="D254" s="95">
        <v>2958465</v>
      </c>
      <c r="E254" s="94" t="s">
        <v>929</v>
      </c>
      <c r="F254" s="94" t="s">
        <v>929</v>
      </c>
      <c r="G254" s="94" t="s">
        <v>527</v>
      </c>
      <c r="H254" s="94" t="s">
        <v>927</v>
      </c>
      <c r="I254" s="94" t="s">
        <v>1811</v>
      </c>
      <c r="J254" s="94" t="s">
        <v>1811</v>
      </c>
      <c r="K254" s="94" t="s">
        <v>1293</v>
      </c>
      <c r="L254" s="95"/>
    </row>
    <row r="255" spans="1:12" x14ac:dyDescent="0.35">
      <c r="A255" s="94" t="s">
        <v>924</v>
      </c>
      <c r="B255" s="3" t="s">
        <v>1816</v>
      </c>
      <c r="C255" s="95">
        <v>42736</v>
      </c>
      <c r="D255" s="95">
        <v>2958465</v>
      </c>
      <c r="E255" s="94" t="s">
        <v>931</v>
      </c>
      <c r="F255" s="94" t="s">
        <v>931</v>
      </c>
      <c r="G255" s="94" t="s">
        <v>527</v>
      </c>
      <c r="H255" s="94" t="s">
        <v>927</v>
      </c>
      <c r="I255" s="94" t="s">
        <v>1811</v>
      </c>
      <c r="J255" s="94" t="s">
        <v>1811</v>
      </c>
      <c r="K255" s="94" t="s">
        <v>1295</v>
      </c>
      <c r="L255" s="95"/>
    </row>
    <row r="256" spans="1:12" x14ac:dyDescent="0.35">
      <c r="A256" s="94" t="s">
        <v>924</v>
      </c>
      <c r="B256" s="3" t="s">
        <v>1817</v>
      </c>
      <c r="C256" s="95">
        <v>42736</v>
      </c>
      <c r="D256" s="95">
        <v>2958465</v>
      </c>
      <c r="E256" s="94" t="s">
        <v>926</v>
      </c>
      <c r="F256" s="94" t="s">
        <v>926</v>
      </c>
      <c r="G256" s="94" t="s">
        <v>527</v>
      </c>
      <c r="H256" s="94" t="s">
        <v>927</v>
      </c>
      <c r="I256" s="94" t="s">
        <v>1811</v>
      </c>
      <c r="J256" s="94" t="s">
        <v>1811</v>
      </c>
      <c r="K256" s="94" t="s">
        <v>1293</v>
      </c>
      <c r="L256" s="95"/>
    </row>
    <row r="257" spans="1:12" x14ac:dyDescent="0.35">
      <c r="A257" s="94" t="s">
        <v>924</v>
      </c>
      <c r="B257" s="3" t="s">
        <v>1546</v>
      </c>
      <c r="C257" s="95">
        <v>42736</v>
      </c>
      <c r="D257" s="95">
        <v>2958465</v>
      </c>
      <c r="E257" s="94" t="s">
        <v>1818</v>
      </c>
      <c r="F257" s="94" t="s">
        <v>1818</v>
      </c>
      <c r="G257" s="94" t="s">
        <v>527</v>
      </c>
      <c r="H257" s="94" t="s">
        <v>927</v>
      </c>
      <c r="I257" s="94" t="s">
        <v>1811</v>
      </c>
      <c r="J257" s="94" t="s">
        <v>1811</v>
      </c>
      <c r="K257" s="94" t="s">
        <v>1297</v>
      </c>
      <c r="L257" s="95"/>
    </row>
    <row r="258" spans="1:12" x14ac:dyDescent="0.35">
      <c r="A258" s="94" t="s">
        <v>924</v>
      </c>
      <c r="B258" s="3" t="s">
        <v>1819</v>
      </c>
      <c r="C258" s="95">
        <v>42736</v>
      </c>
      <c r="D258" s="95">
        <v>2958465</v>
      </c>
      <c r="E258" s="94" t="s">
        <v>1818</v>
      </c>
      <c r="F258" s="94" t="s">
        <v>1818</v>
      </c>
      <c r="G258" s="94" t="s">
        <v>527</v>
      </c>
      <c r="H258" s="94" t="s">
        <v>927</v>
      </c>
      <c r="I258" s="94" t="s">
        <v>1811</v>
      </c>
      <c r="J258" s="94" t="s">
        <v>1811</v>
      </c>
      <c r="K258" s="94" t="s">
        <v>1297</v>
      </c>
      <c r="L258" s="95"/>
    </row>
    <row r="259" spans="1:12" x14ac:dyDescent="0.35">
      <c r="A259" s="94" t="s">
        <v>924</v>
      </c>
      <c r="B259" s="3" t="s">
        <v>1577</v>
      </c>
      <c r="C259" s="95">
        <v>42736</v>
      </c>
      <c r="D259" s="95">
        <v>2958465</v>
      </c>
      <c r="E259" s="94" t="s">
        <v>1818</v>
      </c>
      <c r="F259" s="94" t="s">
        <v>1818</v>
      </c>
      <c r="G259" s="94" t="s">
        <v>527</v>
      </c>
      <c r="H259" s="94" t="s">
        <v>927</v>
      </c>
      <c r="I259" s="94" t="s">
        <v>1811</v>
      </c>
      <c r="J259" s="94" t="s">
        <v>1811</v>
      </c>
      <c r="K259" s="94" t="s">
        <v>1297</v>
      </c>
      <c r="L259" s="95"/>
    </row>
    <row r="260" spans="1:12" x14ac:dyDescent="0.35">
      <c r="A260" s="94" t="s">
        <v>924</v>
      </c>
      <c r="B260" s="3" t="s">
        <v>1552</v>
      </c>
      <c r="C260" s="95">
        <v>42736</v>
      </c>
      <c r="D260" s="95">
        <v>2958465</v>
      </c>
      <c r="E260" s="94" t="s">
        <v>1820</v>
      </c>
      <c r="F260" s="94" t="s">
        <v>1820</v>
      </c>
      <c r="G260" s="94" t="s">
        <v>527</v>
      </c>
      <c r="H260" s="94" t="s">
        <v>927</v>
      </c>
      <c r="I260" s="94" t="s">
        <v>1811</v>
      </c>
      <c r="J260" s="94" t="s">
        <v>1811</v>
      </c>
      <c r="K260" s="94" t="s">
        <v>1297</v>
      </c>
      <c r="L260" s="95"/>
    </row>
    <row r="261" spans="1:12" x14ac:dyDescent="0.35">
      <c r="A261" s="94" t="s">
        <v>924</v>
      </c>
      <c r="B261" s="3" t="s">
        <v>1821</v>
      </c>
      <c r="C261" s="95">
        <v>42737</v>
      </c>
      <c r="D261" s="95">
        <v>2958465</v>
      </c>
      <c r="E261" s="94" t="s">
        <v>946</v>
      </c>
      <c r="F261" s="94" t="s">
        <v>946</v>
      </c>
      <c r="G261" s="94" t="s">
        <v>527</v>
      </c>
      <c r="H261" s="94" t="s">
        <v>927</v>
      </c>
      <c r="I261" s="94" t="s">
        <v>1811</v>
      </c>
      <c r="J261" s="94" t="s">
        <v>1811</v>
      </c>
      <c r="K261" s="94" t="s">
        <v>1293</v>
      </c>
      <c r="L261" s="95"/>
    </row>
    <row r="262" spans="1:12" x14ac:dyDescent="0.35">
      <c r="A262" s="94" t="s">
        <v>924</v>
      </c>
      <c r="B262" s="3" t="s">
        <v>1822</v>
      </c>
      <c r="C262" s="95">
        <v>42005</v>
      </c>
      <c r="D262" s="95">
        <v>2958465</v>
      </c>
      <c r="E262" s="94" t="s">
        <v>1823</v>
      </c>
      <c r="F262" s="94" t="s">
        <v>1823</v>
      </c>
      <c r="G262" s="94" t="s">
        <v>527</v>
      </c>
      <c r="H262" s="94" t="s">
        <v>927</v>
      </c>
      <c r="I262" s="94" t="s">
        <v>1811</v>
      </c>
      <c r="J262" s="94" t="s">
        <v>1811</v>
      </c>
      <c r="K262" s="94" t="s">
        <v>1297</v>
      </c>
      <c r="L262" s="95"/>
    </row>
  </sheetData>
  <protectedRanges>
    <protectedRange sqref="A257:J301" name="区域1_7_1"/>
    <protectedRange sqref="A306:J403 B304:B305 I304:J305 E304:G305" name="区域1_9_1"/>
    <protectedRange sqref="A425:J504 B406:B424 E406:J424" name="区域1_10_1"/>
    <protectedRange sqref="E519:J533 A534:J604 B507:B518 I507:J521 A507:A533 E507:G521" name="区域1_11_1" securityDescriptor=""/>
    <protectedRange sqref="E610:H613 F608:I608 A608:C610 C612 A613:C613 A607 C607:D607 F607:J607 A611:A612 C611:J611 A614:J783" name="区域1_13_1" securityDescriptor=""/>
    <protectedRange sqref="I610" name="区域1_1_3" securityDescriptor=""/>
    <protectedRange sqref="J608" name="区域1_6_2" securityDescriptor=""/>
    <protectedRange sqref="B612" name="区域1_7_3" securityDescriptor=""/>
    <protectedRange sqref="B607" name="区域1_18_3" securityDescriptor=""/>
    <protectedRange sqref="B611" name="区域1_18_1_2" securityDescriptor=""/>
    <protectedRange sqref="G609:I609" name="区域1_8_1" securityDescriptor=""/>
    <protectedRange sqref="J609" name="区域1_6_1_2" securityDescriptor=""/>
    <protectedRange sqref="A255:J256" name="区域1_21_1" securityDescriptor=""/>
    <protectedRange sqref="A249:A254 E249:J254" name="区域1_20_1_1" securityDescriptor=""/>
    <protectedRange sqref="A6:K14 I3:J5 B3:B5 E3:G5" name="区域1_14_1_2"/>
    <protectedRange sqref="B17:B19 I17:J17 G20:G24 I20:J24 I18:K19 E17:G19" name="区域1_15_1_2"/>
    <protectedRange sqref="B21:B22" name="区域1_1_5_2" securityDescriptor=""/>
    <protectedRange sqref="B24" name="区域1_7_5_2" securityDescriptor=""/>
    <protectedRange sqref="B20" name="区域1_18_5_2" securityDescriptor=""/>
    <protectedRange sqref="B23" name="区域1_18_1_4_2" securityDescriptor=""/>
    <protectedRange sqref="F20:F21 E22:F24" name="区域1_2_3_1_2" securityDescriptor=""/>
    <protectedRange sqref="B27:B28 I27:J28 E27:G28" name="区域1_16_1_2"/>
    <protectedRange sqref="K35:K49 B31:B49 G31:K31 G32:J49 E31:F49" name="区域1_19_1_2"/>
    <protectedRange sqref="I52:K52 A53:A59 E53:K53 E52:G52 A52:B52 E54:F59 H54:K59 G54:G62" name="区域1_20_1_2" securityDescriptor=""/>
    <protectedRange sqref="E65:H68 F63:I63 K63 A63:C65 C67 A68:C68 A62 C62:D62 A66:A67 C66:J66 F62 A69:K100 A101:D121 F101:K121 A136:K163 A127:A135 H62:J62 A122:K126 C127:K135" name="区域1_21_1_1" securityDescriptor=""/>
    <protectedRange sqref="I65" name="区域1_1_6_1" securityDescriptor=""/>
    <protectedRange sqref="J63" name="区域1_6_3_1" securityDescriptor=""/>
    <protectedRange sqref="K65" name="区域1_12_2" securityDescriptor=""/>
    <protectedRange sqref="B67" name="区域1_7_6_1" securityDescriptor=""/>
    <protectedRange sqref="K62" name="区域1_17_3" securityDescriptor=""/>
    <protectedRange sqref="B62" name="区域1_18_6_1" securityDescriptor=""/>
    <protectedRange sqref="B66" name="区域1_18_1_5_1" securityDescriptor=""/>
    <protectedRange sqref="K66" name="区域1_17_1_2" securityDescriptor=""/>
    <protectedRange sqref="G64:I64 K64" name="区域1_8_3_1" securityDescriptor=""/>
    <protectedRange sqref="J64" name="区域1_6_1_3_1" securityDescriptor=""/>
    <protectedRange sqref="A167:K175 I164:J166 B164:B166 E164:G166" name="区域1_14_1_1_1"/>
    <protectedRange sqref="B178:B180 I178:J178 G181:G185 I181:J185 I179:K180 E178:G180" name="区域1_15_1_1_1"/>
    <protectedRange sqref="B182:B183" name="区域1_1_5_1_1" securityDescriptor=""/>
    <protectedRange sqref="B181" name="区域1_18_5_1_1" securityDescriptor=""/>
    <protectedRange sqref="F181:F182 E183:F183" name="区域1_2_3_1_1_1" securityDescriptor=""/>
    <protectedRange sqref="I188:J189 F188:G189" name="区域1_16_1_1_1"/>
    <protectedRange sqref="K196:K210 B203:B210 G192:K192 G193:J210 E203:F210 F192:F202" name="区域1_19_1_1_1"/>
    <protectedRange sqref="B213:B224 I213:K227 E213:G227 A213:A236 E225:K236" name="区域1_20_1_1_1" securityDescriptor=""/>
    <protectedRange sqref="E102:E105" name="区域1_2"/>
    <protectedRange sqref="E107:E115" name="区域1_1_2"/>
    <protectedRange sqref="E184:E202 F184:F186" name="区域1_3"/>
    <protectedRange sqref="B184:B202" name="区域1_4"/>
  </protectedRanges>
  <autoFilter ref="A2:L248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当前年度</vt:lpstr>
      <vt:lpstr>以前年度</vt:lpstr>
      <vt:lpstr>资产分类</vt:lpstr>
      <vt:lpstr>业务范围</vt:lpstr>
      <vt:lpstr>单位编码</vt:lpstr>
      <vt:lpstr>资产增加、减少方式</vt:lpstr>
      <vt:lpstr>资产状态</vt:lpstr>
      <vt:lpstr>折旧码</vt:lpstr>
      <vt:lpstr>成本中心</vt:lpstr>
      <vt:lpstr>日期调整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2017-01-09T06:08:45Z</dcterms:modified>
</cp:coreProperties>
</file>