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centbalsamo/Dropbox/Personal Study/Finance/Excel Sheets for Books/"/>
    </mc:Choice>
  </mc:AlternateContent>
  <xr:revisionPtr revIDLastSave="0" documentId="8_{A930FCEB-43A0-CD49-ACBA-DBC580EACEB2}" xr6:coauthVersionLast="47" xr6:coauthVersionMax="47" xr10:uidLastSave="{00000000-0000-0000-0000-000000000000}"/>
  <bookViews>
    <workbookView xWindow="6080" yWindow="5420" windowWidth="27640" windowHeight="16940" xr2:uid="{5D7B2FEB-F5B5-F945-9708-0B7EF155D09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1" l="1"/>
  <c r="B39" i="1"/>
  <c r="B38" i="1"/>
  <c r="B37" i="1"/>
  <c r="B36" i="1"/>
  <c r="B34" i="1"/>
  <c r="C34" i="1"/>
  <c r="C33" i="1"/>
  <c r="B28" i="1"/>
  <c r="B27" i="1"/>
  <c r="B26" i="1"/>
  <c r="B25" i="1"/>
  <c r="B24" i="1"/>
  <c r="C22" i="1"/>
  <c r="C21" i="1"/>
  <c r="C20" i="1"/>
  <c r="D18" i="1"/>
  <c r="D17" i="1"/>
  <c r="C15" i="1"/>
  <c r="E10" i="1"/>
  <c r="D10" i="1"/>
  <c r="E9" i="1"/>
  <c r="D9" i="1"/>
  <c r="C5" i="1"/>
</calcChain>
</file>

<file path=xl/sharedStrings.xml><?xml version="1.0" encoding="utf-8"?>
<sst xmlns="http://schemas.openxmlformats.org/spreadsheetml/2006/main" count="43" uniqueCount="36">
  <si>
    <t>Inputs</t>
  </si>
  <si>
    <t>Risk Premium</t>
  </si>
  <si>
    <t>Standard Deviation</t>
  </si>
  <si>
    <t>Sharpe ratio</t>
  </si>
  <si>
    <t>Alpha</t>
  </si>
  <si>
    <t>Beta</t>
  </si>
  <si>
    <t>Residual Standard Deviation</t>
  </si>
  <si>
    <t>Information Ratio = alpha/residual SD</t>
  </si>
  <si>
    <t>Alpha/Residual Variance</t>
  </si>
  <si>
    <t>Passive Portfolio (S&amp;P 500)</t>
  </si>
  <si>
    <t xml:space="preserve">Google </t>
  </si>
  <si>
    <t>Digital</t>
  </si>
  <si>
    <t>Active Portfolio</t>
  </si>
  <si>
    <t>Not used</t>
  </si>
  <si>
    <t xml:space="preserve">Portfolio Construction </t>
  </si>
  <si>
    <t>Optimal Portfolio with Google Only in Active Portfolio</t>
  </si>
  <si>
    <t>Performance Data</t>
  </si>
  <si>
    <t>Sharpe Ratio</t>
  </si>
  <si>
    <t>Sharpe Ratio = SQRT(index Sharpe^2 + Google Information Ratio^2</t>
  </si>
  <si>
    <t>Composition of Optimal Portfolio</t>
  </si>
  <si>
    <t>w(0) = (alpha/residual variance)/(index risk premium/index variance)</t>
  </si>
  <si>
    <t>w(*) = w(0)/(1+w(0)(1-beta))</t>
  </si>
  <si>
    <t xml:space="preserve">Optimal Portfolio with Google and Digital in Active Portfolio </t>
  </si>
  <si>
    <t>Weight of Google</t>
  </si>
  <si>
    <t>Weight of Digital</t>
  </si>
  <si>
    <t>Sum</t>
  </si>
  <si>
    <t>Performance of the Active Portfolio</t>
  </si>
  <si>
    <t>Information Ratio</t>
  </si>
  <si>
    <t>Performance of the Optimal Portfolio</t>
  </si>
  <si>
    <t>Residual Variance</t>
  </si>
  <si>
    <t>Rsidual SD</t>
  </si>
  <si>
    <t>Index</t>
  </si>
  <si>
    <t>Active</t>
  </si>
  <si>
    <t>w(0)</t>
  </si>
  <si>
    <t>w(*)</t>
  </si>
  <si>
    <t>Weight of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</si>
</sst>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168" fontId="0" fillId="0" borderId="0" xfId="0" applyNumberFormat="1"/>
    <xf numFmtId="2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wrapText="1" indent="2"/>
    </xf>
    <xf numFmtId="0" fontId="0" fillId="0" borderId="1" xfId="0" applyBorder="1" applyAlignment="1">
      <alignment horizontal="left" indent="2"/>
    </xf>
    <xf numFmtId="0" fontId="0" fillId="0" borderId="1" xfId="0" applyBorder="1"/>
    <xf numFmtId="168" fontId="0" fillId="0" borderId="1" xfId="0" applyNumberFormat="1" applyBorder="1"/>
    <xf numFmtId="0" fontId="2" fillId="0" borderId="0" xfId="0" applyFont="1"/>
    <xf numFmtId="0" fontId="0" fillId="0" borderId="1" xfId="0" applyBorder="1" applyAlignment="1">
      <alignment horizontal="left" indent="1"/>
    </xf>
    <xf numFmtId="0" fontId="0" fillId="0" borderId="0" xfId="0" applyFill="1" applyBorder="1" applyAlignment="1">
      <alignment horizontal="left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FAF-42ED-5547-8DF0-A4D686AA32CA}">
  <dimension ref="A1:E39"/>
  <sheetViews>
    <sheetView tabSelected="1" topLeftCell="A18" zoomScale="142" workbookViewId="0">
      <selection activeCell="C38" sqref="C38"/>
    </sheetView>
  </sheetViews>
  <sheetFormatPr baseColWidth="10" defaultRowHeight="16" x14ac:dyDescent="0.2"/>
  <cols>
    <col min="1" max="1" width="40.5" customWidth="1"/>
    <col min="3" max="3" width="22.6640625" bestFit="1" customWidth="1"/>
  </cols>
  <sheetData>
    <row r="1" spans="1:5" x14ac:dyDescent="0.2">
      <c r="C1" s="1" t="s">
        <v>12</v>
      </c>
      <c r="D1" s="1"/>
      <c r="E1" s="1"/>
    </row>
    <row r="2" spans="1:5" x14ac:dyDescent="0.2">
      <c r="A2" s="9" t="s">
        <v>0</v>
      </c>
      <c r="C2" t="s">
        <v>9</v>
      </c>
      <c r="D2" t="s">
        <v>10</v>
      </c>
      <c r="E2" t="s">
        <v>11</v>
      </c>
    </row>
    <row r="3" spans="1:5" x14ac:dyDescent="0.2">
      <c r="A3" s="4" t="s">
        <v>1</v>
      </c>
      <c r="C3">
        <v>0.7</v>
      </c>
      <c r="D3">
        <v>2.2000000000000002</v>
      </c>
      <c r="E3">
        <v>1.74</v>
      </c>
    </row>
    <row r="4" spans="1:5" x14ac:dyDescent="0.2">
      <c r="A4" s="4" t="s">
        <v>2</v>
      </c>
      <c r="C4">
        <v>4.3099999999999996</v>
      </c>
      <c r="D4">
        <v>11.39</v>
      </c>
      <c r="E4">
        <v>10.49</v>
      </c>
    </row>
    <row r="5" spans="1:5" x14ac:dyDescent="0.2">
      <c r="A5" s="4" t="s">
        <v>3</v>
      </c>
      <c r="C5" s="3">
        <f>C3/C4</f>
        <v>0.16241299303944315</v>
      </c>
      <c r="D5" t="s">
        <v>13</v>
      </c>
      <c r="E5" t="s">
        <v>13</v>
      </c>
    </row>
    <row r="6" spans="1:5" x14ac:dyDescent="0.2">
      <c r="A6" s="4" t="s">
        <v>4</v>
      </c>
      <c r="D6">
        <v>1.04</v>
      </c>
      <c r="E6">
        <v>0.75</v>
      </c>
    </row>
    <row r="7" spans="1:5" x14ac:dyDescent="0.2">
      <c r="A7" s="4" t="s">
        <v>5</v>
      </c>
      <c r="D7">
        <v>1.65</v>
      </c>
      <c r="E7">
        <v>1.41</v>
      </c>
    </row>
    <row r="8" spans="1:5" x14ac:dyDescent="0.2">
      <c r="A8" s="4" t="s">
        <v>6</v>
      </c>
      <c r="D8">
        <v>9.01</v>
      </c>
      <c r="E8">
        <v>8.5500000000000007</v>
      </c>
    </row>
    <row r="9" spans="1:5" x14ac:dyDescent="0.2">
      <c r="A9" s="4" t="s">
        <v>7</v>
      </c>
      <c r="D9" s="2">
        <f>D6/D8</f>
        <v>0.11542730299667037</v>
      </c>
      <c r="E9" s="2">
        <f>E6/E8</f>
        <v>8.771929824561403E-2</v>
      </c>
    </row>
    <row r="10" spans="1:5" x14ac:dyDescent="0.2">
      <c r="A10" s="4" t="s">
        <v>8</v>
      </c>
      <c r="D10" s="2">
        <f>D6/D8^2</f>
        <v>1.2811021420274182E-2</v>
      </c>
      <c r="E10" s="2">
        <f>E6/E8^2</f>
        <v>1.0259567046270646E-2</v>
      </c>
    </row>
    <row r="12" spans="1:5" x14ac:dyDescent="0.2">
      <c r="A12" s="9" t="s">
        <v>14</v>
      </c>
    </row>
    <row r="13" spans="1:5" x14ac:dyDescent="0.2">
      <c r="A13" s="9" t="s">
        <v>15</v>
      </c>
    </row>
    <row r="14" spans="1:5" x14ac:dyDescent="0.2">
      <c r="A14" s="4" t="s">
        <v>16</v>
      </c>
    </row>
    <row r="15" spans="1:5" ht="31" customHeight="1" x14ac:dyDescent="0.2">
      <c r="A15" s="5" t="s">
        <v>18</v>
      </c>
      <c r="C15" s="3">
        <f>SQRT(D9^2+C5^2)</f>
        <v>0.19925220848240391</v>
      </c>
    </row>
    <row r="16" spans="1:5" x14ac:dyDescent="0.2">
      <c r="A16" s="4" t="s">
        <v>19</v>
      </c>
    </row>
    <row r="17" spans="1:5" ht="34" x14ac:dyDescent="0.2">
      <c r="A17" s="5" t="s">
        <v>20</v>
      </c>
      <c r="D17" s="2">
        <f>((D6/D8^2)/(C3/C4^2))</f>
        <v>0.33996973572165029</v>
      </c>
    </row>
    <row r="18" spans="1:5" ht="17" thickBot="1" x14ac:dyDescent="0.25">
      <c r="A18" s="6" t="s">
        <v>21</v>
      </c>
      <c r="B18" s="7"/>
      <c r="C18" s="7"/>
      <c r="D18" s="8">
        <f>D17/(1+D17*(1-D7))</f>
        <v>0.43640712556647115</v>
      </c>
      <c r="E18" s="7"/>
    </row>
    <row r="19" spans="1:5" x14ac:dyDescent="0.2">
      <c r="A19" s="9" t="s">
        <v>22</v>
      </c>
    </row>
    <row r="20" spans="1:5" x14ac:dyDescent="0.2">
      <c r="A20" s="4" t="s">
        <v>23</v>
      </c>
      <c r="C20" s="2">
        <f>((D6/D8^2)/((D6/D8^2)+(E6/E8^2)))</f>
        <v>0.55529669036625262</v>
      </c>
    </row>
    <row r="21" spans="1:5" x14ac:dyDescent="0.2">
      <c r="A21" s="4" t="s">
        <v>24</v>
      </c>
      <c r="C21">
        <f>((E6/E8^2)/((E6/E8^2)+(D6/D8^2)))</f>
        <v>0.44470330963374743</v>
      </c>
    </row>
    <row r="22" spans="1:5" x14ac:dyDescent="0.2">
      <c r="B22" t="s">
        <v>25</v>
      </c>
      <c r="C22" s="2">
        <f>SUM(C20:C21)</f>
        <v>1</v>
      </c>
    </row>
    <row r="23" spans="1:5" x14ac:dyDescent="0.2">
      <c r="A23" t="s">
        <v>26</v>
      </c>
    </row>
    <row r="24" spans="1:5" x14ac:dyDescent="0.2">
      <c r="A24" s="4" t="s">
        <v>4</v>
      </c>
      <c r="B24">
        <f>C20*D6+C21*E6</f>
        <v>0.91103604020621332</v>
      </c>
    </row>
    <row r="25" spans="1:5" x14ac:dyDescent="0.2">
      <c r="A25" s="4" t="s">
        <v>5</v>
      </c>
      <c r="B25">
        <f>C20*D7+C21*E7</f>
        <v>1.5432712056879008</v>
      </c>
    </row>
    <row r="26" spans="1:5" x14ac:dyDescent="0.2">
      <c r="A26" s="4" t="s">
        <v>29</v>
      </c>
      <c r="B26">
        <f>C20^2*D8^2+C21^2*E8^2</f>
        <v>39.489068149576113</v>
      </c>
    </row>
    <row r="27" spans="1:5" x14ac:dyDescent="0.2">
      <c r="A27" s="4" t="s">
        <v>30</v>
      </c>
      <c r="B27">
        <f>SQRT(B26)</f>
        <v>6.2840327934835054</v>
      </c>
    </row>
    <row r="28" spans="1:5" x14ac:dyDescent="0.2">
      <c r="A28" s="4" t="s">
        <v>27</v>
      </c>
      <c r="B28">
        <f>B24/B27</f>
        <v>0.14497633448873004</v>
      </c>
    </row>
    <row r="30" spans="1:5" x14ac:dyDescent="0.2">
      <c r="A30" t="s">
        <v>28</v>
      </c>
    </row>
    <row r="31" spans="1:5" ht="17" thickBot="1" x14ac:dyDescent="0.25">
      <c r="A31" s="10" t="s">
        <v>17</v>
      </c>
      <c r="B31" s="7">
        <f>SQRT(B28^2+C5^2)</f>
        <v>0.2177064947809742</v>
      </c>
      <c r="C31" s="7"/>
      <c r="D31" s="7"/>
      <c r="E31" s="7"/>
    </row>
    <row r="32" spans="1:5" x14ac:dyDescent="0.2">
      <c r="A32" s="11" t="s">
        <v>19</v>
      </c>
      <c r="B32" t="s">
        <v>31</v>
      </c>
      <c r="C32" t="s">
        <v>32</v>
      </c>
    </row>
    <row r="33" spans="1:3" x14ac:dyDescent="0.2">
      <c r="A33" s="4" t="s">
        <v>33</v>
      </c>
      <c r="C33">
        <f>(B24/B26)/(C3/C4^2)</f>
        <v>0.61223079773340472</v>
      </c>
    </row>
    <row r="34" spans="1:3" x14ac:dyDescent="0.2">
      <c r="A34" t="s">
        <v>34</v>
      </c>
      <c r="B34">
        <f>1-C34</f>
        <v>8.2652752844084243E-2</v>
      </c>
      <c r="C34">
        <f>C33/(1+C33*(1-B25))</f>
        <v>0.91734724715591576</v>
      </c>
    </row>
    <row r="36" spans="1:3" x14ac:dyDescent="0.2">
      <c r="A36" t="s">
        <v>35</v>
      </c>
      <c r="B36" s="12">
        <f>B34</f>
        <v>8.2652752844084243E-2</v>
      </c>
    </row>
    <row r="37" spans="1:3" x14ac:dyDescent="0.2">
      <c r="A37" t="s">
        <v>23</v>
      </c>
      <c r="B37" s="12">
        <f>C34*C20</f>
        <v>0.50939989026227273</v>
      </c>
    </row>
    <row r="38" spans="1:3" x14ac:dyDescent="0.2">
      <c r="A38" t="s">
        <v>24</v>
      </c>
      <c r="B38" s="12">
        <f>C34*C21</f>
        <v>0.40794735689364303</v>
      </c>
    </row>
    <row r="39" spans="1:3" x14ac:dyDescent="0.2">
      <c r="A39" t="s">
        <v>25</v>
      </c>
      <c r="B39">
        <f>SUM(B36:B38)</f>
        <v>1</v>
      </c>
    </row>
  </sheetData>
  <mergeCells count="1">
    <mergeCell ref="C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P. Balsamo</dc:creator>
  <cp:lastModifiedBy>Vincenzo P. Balsamo</cp:lastModifiedBy>
  <dcterms:created xsi:type="dcterms:W3CDTF">2023-12-21T19:50:12Z</dcterms:created>
  <dcterms:modified xsi:type="dcterms:W3CDTF">2023-12-21T21:27:45Z</dcterms:modified>
</cp:coreProperties>
</file>