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8695" windowHeight="12525" tabRatio="324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O16" i="1"/>
  <c r="O11"/>
  <c r="O18"/>
  <c r="O17"/>
  <c r="O15"/>
  <c r="O27"/>
  <c r="O26"/>
  <c r="O25"/>
  <c r="O23"/>
  <c r="O21"/>
  <c r="O22"/>
  <c r="O20"/>
  <c r="O13"/>
  <c r="O12"/>
  <c r="O10"/>
  <c r="O6"/>
  <c r="O8"/>
  <c r="O5"/>
</calcChain>
</file>

<file path=xl/sharedStrings.xml><?xml version="1.0" encoding="utf-8"?>
<sst xmlns="http://schemas.openxmlformats.org/spreadsheetml/2006/main" count="345" uniqueCount="144">
  <si>
    <t>Promoter</t>
  </si>
  <si>
    <t>Unit Quantity</t>
  </si>
  <si>
    <t>System</t>
  </si>
  <si>
    <t>Reporter</t>
  </si>
  <si>
    <t>pAAV-G-CMV-amp</t>
  </si>
  <si>
    <t>https://old.abmgood.com/vectors/vectorDisplay.php?vec=pAAV-G-CMV-amp&amp;page=map</t>
  </si>
  <si>
    <t>pAAV-G-CMV-SV40-Luc-hGH-amp</t>
  </si>
  <si>
    <t>pAAV-G-CMV-SV40-GFP-hGH-amp</t>
  </si>
  <si>
    <t>pAAV-G-CMV-CBH-gcGFP-hGH-amp</t>
  </si>
  <si>
    <t>https://old.abmgood.com/vectors/vectorDisplay.php?vec=pAAV-G-CMV-SV40-GFP-hGH-amp&amp;page=map</t>
  </si>
  <si>
    <t>https://old.abmgood.com/vectors/vectorDisplay.php?vec=pAAV-G-CMV-SV40-Luc-hGH-amp&amp;page=map</t>
  </si>
  <si>
    <t>https://old.abmgood.com/vectors/vectorDisplay.php?vec=pAAV-G-CMV-CBH-gcGFP-hGH-amp</t>
  </si>
  <si>
    <t>pAAV-G-EF1a-hGH-amp</t>
  </si>
  <si>
    <t>https://old.abmgood.com/vectors/vectorDisplay.php?vec=pAAV-G-EF1a-hGH-amp&amp;page=map</t>
  </si>
  <si>
    <t>pAAV-G-EF1a-SV40-Luc-hGH-amp</t>
  </si>
  <si>
    <t>https://old.abmgood.com/vectors/vectorDisplay.php?vec=pAAV-G-EF1a-SV40-Luc-hGH-amp</t>
  </si>
  <si>
    <t>Antibiotic Selection</t>
  </si>
  <si>
    <t>Ampicillin</t>
  </si>
  <si>
    <t>CMV</t>
  </si>
  <si>
    <t>pAAV-G-EF1a-SV40-GFP-hGH-amp</t>
  </si>
  <si>
    <t>https://old.abmgood.com/vectors/vectorDisplay.php?vec=pAAV-G-EF1a-SV40-GFP-hGH-amp&amp;page=prop</t>
  </si>
  <si>
    <t>pAAV-G-EF1a-CBH-gcGFP-hGH-amp</t>
  </si>
  <si>
    <t>https://old.abmgood.com/vectors/vectorDisplay.php?vec=pAAV-G-EF1a-CBH-gcGFP-hGH-amp&amp;page=map</t>
  </si>
  <si>
    <t>pAAV-G-PGK-hGH-amp</t>
  </si>
  <si>
    <t>https://old.abmgood.com/vectors/vectorDisplay.php?vec=pAAV-G-PGK-hGH-amp&amp;page=map</t>
  </si>
  <si>
    <t>pAAV-G-PGK-SV40-Luc-hGH-amp</t>
  </si>
  <si>
    <t>https://old.abmgood.com/vectors/vectorDisplay.php?vec=pAAV-G-PGK-SV40-Luc-hGH-amp&amp;page=map</t>
  </si>
  <si>
    <t>pAAV-G-PGK-SV40-GFP-hGH-amp</t>
  </si>
  <si>
    <t>https://old.abmgood.com/vectors/vectorDisplay.php?vec=pAAV-G-PGK-SV40-GFP-hGH-amp</t>
  </si>
  <si>
    <t>pAAV-G-PGK-CBH-gcGFP-hGH-amp</t>
  </si>
  <si>
    <t xml:space="preserve"> https://old.abmgood.com/vectors/vectorDisplay.php?vec=pAAV-G-PGK-CBH-gcGFP-hGH-amp&amp;page=map</t>
  </si>
  <si>
    <t>pAAV-G-CAGGS-hGH-amp</t>
  </si>
  <si>
    <t>https://old.abmgood.com/vectors/vectorDisplay.php?vec=pAAV-G-CAGGS-hGH-amp&amp;page=map</t>
  </si>
  <si>
    <t>pAAV-G-CAGGS-SV40-GFP-hGH-amp</t>
  </si>
  <si>
    <t xml:space="preserve"> https://old.abmgood.com/vectors/vectorDisplay.php?vec=pAAV-G-CAGGS-SV40-GFP-hGH-amp</t>
  </si>
  <si>
    <t>pAAV-G-CAGGS-CBH-gcGFP-hGH-amp</t>
  </si>
  <si>
    <t>https://old.abmgood.com/vectors/vectorDisplay.php?vec=pAAV-G-CAGGS-CBH-gcGFP-hGH-amp&amp;page=prop</t>
  </si>
  <si>
    <t>pAAV-G-hSyn-hGH-amp</t>
  </si>
  <si>
    <t>https://old.abmgood.com/vectors/vectorDisplay.php?vec=pAAV-G-hSyn-hGH-amp&amp;page=map</t>
  </si>
  <si>
    <t>pAAV-G-hSyn-SV40-Luc-hGH-amp</t>
  </si>
  <si>
    <t>https://old.abmgood.com/vectors/vectorDisplay.php?vec=pAAV-G-hSyn-SV40-Luc-hGH-amp&amp;page=map</t>
  </si>
  <si>
    <t>pAAV-G-hSyn-SV40-GFP-hGH-amp</t>
  </si>
  <si>
    <t>https://old.abmgood.com/vectors/vectorDisplay.php?vec=pAAV-G-hSyn-SV40-GFP-hGH-amp&amp;page=map</t>
  </si>
  <si>
    <t>pAAV-G-hSyn-CBH-gcGFP-hGH-amp</t>
  </si>
  <si>
    <t>https://old.abmgood.com/vectors/vectorDisplay.php?vec=pAAV-G-hSyn-CBH-gcGFP-hGH-amp&amp;page=map</t>
  </si>
  <si>
    <t>pAAV-mir-GFP-hGH-amp</t>
  </si>
  <si>
    <t>https://old.abmgood.com/vectors/vectorDisplay.php?vec=pAAV-mir-GFP-hGH-amp&amp;page=map</t>
  </si>
  <si>
    <t>pAAV-mico-GFP-hGH-amp</t>
  </si>
  <si>
    <t>pAAV-mir-OFF-hGH-amp</t>
  </si>
  <si>
    <t>https://old.abmgood.com/vectors/vectorDisplay.php?vec=pAAV-mico-GFP-hGH-amp&amp;page=map</t>
  </si>
  <si>
    <t>https://old.abmgood.com/vectors/vectorDisplay.php?vec=pAAV-mir-OFF-hGH-amp</t>
  </si>
  <si>
    <t>pAAV-siRNA-GFP-hGH-amp</t>
  </si>
  <si>
    <t>https://old.abmgood.com/vectors/vectorDisplay.php?vec=pAAV-siRNA-GFP-hGH-amp</t>
  </si>
  <si>
    <t>pAAV-U6-sgRNAsp-GFP-hGH-amp</t>
  </si>
  <si>
    <t>https://old.abmgood.com/vectors/vectorDisplay.php?vec=pAAV-U6-sgRNAsp-GFP-hGH-amp&amp;page=map</t>
  </si>
  <si>
    <t>pAAV-U6-sgRNAsa-GFP-hGH-amp</t>
  </si>
  <si>
    <t>https://old.abmgood.com/vectors/vectorDisplay.php?vec=pAAV-U6-sgRNAsa-GFP-hGH-amp</t>
  </si>
  <si>
    <t>pAAV-PGK-saCas9-U6-sgRNAsa-hGH-amp</t>
  </si>
  <si>
    <t>https://old.abmgood.com/vectors/vectorDisplay.php?vec=pAAV-PGK-saCas9-U6-sgRNAsa-hGH-amp&amp;page=map</t>
  </si>
  <si>
    <t>PGK</t>
  </si>
  <si>
    <t>CAGGS</t>
  </si>
  <si>
    <t>hSyn</t>
  </si>
  <si>
    <t>H1</t>
  </si>
  <si>
    <t>U6</t>
  </si>
  <si>
    <t>AAV</t>
  </si>
  <si>
    <t>Vector</t>
  </si>
  <si>
    <t>1.0μg DNA</t>
  </si>
  <si>
    <t>Old website Link</t>
  </si>
  <si>
    <t>Format</t>
  </si>
  <si>
    <t>AAV Expression</t>
  </si>
  <si>
    <t>CRISPR</t>
  </si>
  <si>
    <t>Vector Size (bp)</t>
  </si>
  <si>
    <t>firefly luciferase</t>
  </si>
  <si>
    <t>eGFP</t>
  </si>
  <si>
    <t>gcGFP</t>
  </si>
  <si>
    <t>Insert Limit (bp)</t>
  </si>
  <si>
    <t>pAAV-G-CMV</t>
  </si>
  <si>
    <t>pAAV-G-CMV-SV40-GFP</t>
  </si>
  <si>
    <t>pAAV-G-EF1a</t>
  </si>
  <si>
    <t>pAAV-G-PGK</t>
  </si>
  <si>
    <t>pAAV-G-PGK-SV40-GFP</t>
  </si>
  <si>
    <t>pAAV-G-CAGGS</t>
  </si>
  <si>
    <t>pAAV-G-hSyn</t>
  </si>
  <si>
    <t>pAAV-G-hSyn-SV40-GFP</t>
  </si>
  <si>
    <t>pAAV-siRNA-GFP</t>
  </si>
  <si>
    <t>siRNA Set of 4 Targets (pooled) [02]</t>
  </si>
  <si>
    <t>pAAV-mir-GFP</t>
  </si>
  <si>
    <t>pAAV-miR-OFF</t>
  </si>
  <si>
    <t>pAAV-mico-GFP</t>
  </si>
  <si>
    <t>sgRNA for KO with AAV (saCas9) (Amp) (3 Targets) [9]</t>
  </si>
  <si>
    <t>sgRNA for KO with AAV (spCas9) (Amp) (3 Targets) [10]</t>
  </si>
  <si>
    <t>All-in-One for KO with AAV (saCas9) (Amp) (3 Targets) [11]</t>
  </si>
  <si>
    <t>pAAV-U6-sgRNAsa-GFP</t>
  </si>
  <si>
    <t>pAAV-U6-sgRNAsp-GFP</t>
  </si>
  <si>
    <t>pAAV-PGK-saCas9-U6-sgRNAsa</t>
  </si>
  <si>
    <t>CMV (01)</t>
  </si>
  <si>
    <t>EF1a-Luc Reporter [09]</t>
  </si>
  <si>
    <t>pAAV-G-CMV-SV40-Luc</t>
  </si>
  <si>
    <t>pAAV-G-EF1a-SV40-GFP</t>
  </si>
  <si>
    <t>pAAV-G-EF1a-SV40-Luc</t>
  </si>
  <si>
    <t>New</t>
  </si>
  <si>
    <t>CMV-GFP Reporter [02]</t>
  </si>
  <si>
    <t>CMV-Luc Reporter [03]</t>
  </si>
  <si>
    <t>EF1a [07]</t>
  </si>
  <si>
    <t>EF1a-GFP Reporter [08]</t>
  </si>
  <si>
    <t>hSync [10]</t>
  </si>
  <si>
    <t>hSync-GFP Reporter [11]</t>
  </si>
  <si>
    <t>hSync-Luc Reporter [12]</t>
  </si>
  <si>
    <t>PGK [13]</t>
  </si>
  <si>
    <t>PGK-GFP Reporter [14]</t>
  </si>
  <si>
    <t>PGK-Luc Reporter [15]</t>
  </si>
  <si>
    <t>CAGGS [16]</t>
  </si>
  <si>
    <t>CAGGS-GFP Reporter [17]</t>
  </si>
  <si>
    <t>Replace Old Vector</t>
  </si>
  <si>
    <t>CMV-CBH-GFP Reporter [19]</t>
  </si>
  <si>
    <t>EF1a-CBH-GFP Reporter [20]</t>
  </si>
  <si>
    <t>hSync-CBH-GFP Reporter [22]</t>
  </si>
  <si>
    <t>PGK-CBH-GFP Reporter [21]</t>
  </si>
  <si>
    <t>CAGGS-CBH-GFP Reporter [18]</t>
  </si>
  <si>
    <t>Add New Vector (please use new vector map)</t>
  </si>
  <si>
    <t>AAV Vector/Virus &gt; Human/Mouse/Rat, &gt; GFP Reporter</t>
  </si>
  <si>
    <t>Features (No need to change)</t>
  </si>
  <si>
    <r>
      <t>EF1</t>
    </r>
    <r>
      <rPr>
        <sz val="12"/>
        <color theme="1"/>
        <rFont val="Calibri"/>
        <family val="2"/>
      </rPr>
      <t>α</t>
    </r>
  </si>
  <si>
    <t>Old features</t>
  </si>
  <si>
    <t>example cat#</t>
  </si>
  <si>
    <t>Amr1040000</t>
  </si>
  <si>
    <t>Amm1215600</t>
  </si>
  <si>
    <t>Amr3066700</t>
  </si>
  <si>
    <t>miRNA expression  (Cat Number start with Amm/Amh, Amr)</t>
  </si>
  <si>
    <t>miRNA inhibitor   (Cat Number start with Amm/Amh, Amr)</t>
  </si>
  <si>
    <t xml:space="preserve">siRNA </t>
  </si>
  <si>
    <t>iAAV02185200</t>
  </si>
  <si>
    <t>siRNA Set of 4 Targets (pooled) [02], AAV Vector and AAV viruses [10-19]</t>
  </si>
  <si>
    <t>sgRNA for KO with AAV (spCas9)  (3 Targets) [10], and AAV virus [10-21]</t>
  </si>
  <si>
    <t>sgRNA for KO with AAV (saCas9)  (3 Targets) [9], and AAV virus [10-21]</t>
  </si>
  <si>
    <t>All-in-One for KO with AAV (saCas9) (3 Targets) [11], and AAV virus [10-21]</t>
  </si>
  <si>
    <t>Sequencing Primer</t>
  </si>
  <si>
    <t>CMV-F: CGCAAATGGGCGGTAGGCGTG</t>
  </si>
  <si>
    <t>EF1a forward 5'--TCA GAC AGT GGT TCA AAG--3'</t>
  </si>
  <si>
    <t>hSyn forward 5'--TCAGTCTGCGGTGGGCAG--3'</t>
  </si>
  <si>
    <t>PGK forward 5'---AAT TCT ACC GGG TAG GGG AGG CGC T---3'</t>
  </si>
  <si>
    <t>CAGGS forward 5'--cgcgctccgaaagtttcct--3'</t>
  </si>
  <si>
    <t>5’--TACGTCCAAGGTCGGGCAGGAAGA--3’ in the U6 promoter region</t>
  </si>
  <si>
    <t>Features</t>
  </si>
</sst>
</file>

<file path=xl/styles.xml><?xml version="1.0" encoding="utf-8"?>
<styleSheet xmlns="http://schemas.openxmlformats.org/spreadsheetml/2006/main">
  <numFmts count="1">
    <numFmt numFmtId="164" formatCode="[$-409]mmmm\ d\,\ yy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b/>
      <u/>
      <sz val="12"/>
      <color theme="10"/>
      <name val="Calibri"/>
      <family val="2"/>
    </font>
    <font>
      <sz val="12"/>
      <name val="Verdana"/>
      <family val="2"/>
    </font>
    <font>
      <sz val="12"/>
      <name val="Calibri"/>
      <family val="2"/>
    </font>
    <font>
      <b/>
      <sz val="16"/>
      <name val="Calibri"/>
      <family val="2"/>
      <scheme val="minor"/>
    </font>
    <font>
      <sz val="12"/>
      <color rgb="FF000000"/>
      <name val="Open Sans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2" borderId="1" xfId="0" applyFont="1" applyFill="1" applyBorder="1"/>
    <xf numFmtId="0" fontId="3" fillId="0" borderId="0" xfId="0" applyFont="1"/>
    <xf numFmtId="0" fontId="3" fillId="2" borderId="1" xfId="0" applyFont="1" applyFill="1" applyBorder="1"/>
    <xf numFmtId="0" fontId="4" fillId="2" borderId="2" xfId="0" applyFont="1" applyFill="1" applyBorder="1"/>
    <xf numFmtId="0" fontId="4" fillId="2" borderId="0" xfId="0" applyFont="1" applyFill="1"/>
    <xf numFmtId="0" fontId="1" fillId="2" borderId="0" xfId="0" applyFont="1" applyFill="1"/>
    <xf numFmtId="0" fontId="5" fillId="2" borderId="0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2" xfId="0" applyFont="1" applyFill="1" applyBorder="1" applyAlignment="1">
      <alignment horizontal="left" indent="1"/>
    </xf>
    <xf numFmtId="0" fontId="8" fillId="2" borderId="0" xfId="1" applyFont="1" applyFill="1" applyAlignment="1" applyProtection="1"/>
    <xf numFmtId="0" fontId="8" fillId="2" borderId="1" xfId="1" applyFont="1" applyFill="1" applyBorder="1" applyAlignment="1" applyProtection="1"/>
    <xf numFmtId="0" fontId="6" fillId="2" borderId="0" xfId="0" applyFont="1" applyFill="1"/>
    <xf numFmtId="0" fontId="6" fillId="4" borderId="0" xfId="0" applyFont="1" applyFill="1"/>
    <xf numFmtId="0" fontId="7" fillId="4" borderId="2" xfId="0" applyFont="1" applyFill="1" applyBorder="1" applyAlignment="1">
      <alignment horizontal="left" indent="1"/>
    </xf>
    <xf numFmtId="0" fontId="9" fillId="2" borderId="1" xfId="0" applyFont="1" applyFill="1" applyBorder="1" applyAlignment="1">
      <alignment horizontal="left" indent="1"/>
    </xf>
    <xf numFmtId="0" fontId="7" fillId="2" borderId="2" xfId="0" applyFont="1" applyFill="1" applyBorder="1"/>
    <xf numFmtId="0" fontId="8" fillId="3" borderId="0" xfId="1" applyFont="1" applyFill="1" applyAlignment="1" applyProtection="1">
      <alignment vertical="top" wrapText="1"/>
    </xf>
    <xf numFmtId="0" fontId="8" fillId="0" borderId="0" xfId="1" applyFont="1" applyAlignment="1" applyProtection="1"/>
    <xf numFmtId="0" fontId="7" fillId="2" borderId="0" xfId="0" applyFont="1" applyFill="1" applyBorder="1" applyAlignment="1">
      <alignment horizontal="left" indent="1"/>
    </xf>
    <xf numFmtId="0" fontId="9" fillId="2" borderId="0" xfId="0" applyFont="1" applyFill="1" applyBorder="1" applyAlignment="1">
      <alignment horizontal="left" indent="1"/>
    </xf>
    <xf numFmtId="0" fontId="6" fillId="2" borderId="0" xfId="0" applyFont="1" applyFill="1" applyBorder="1"/>
    <xf numFmtId="0" fontId="8" fillId="2" borderId="0" xfId="1" applyFont="1" applyFill="1" applyBorder="1" applyAlignment="1" applyProtection="1"/>
    <xf numFmtId="0" fontId="8" fillId="2" borderId="0" xfId="1" applyFont="1" applyFill="1" applyAlignment="1" applyProtection="1">
      <alignment vertical="top" wrapText="1"/>
    </xf>
    <xf numFmtId="0" fontId="7" fillId="2" borderId="0" xfId="0" applyFont="1" applyFill="1"/>
    <xf numFmtId="0" fontId="6" fillId="0" borderId="0" xfId="0" applyFont="1"/>
    <xf numFmtId="0" fontId="7" fillId="4" borderId="4" xfId="0" applyFont="1" applyFill="1" applyBorder="1" applyAlignment="1">
      <alignment horizontal="left" indent="1"/>
    </xf>
    <xf numFmtId="0" fontId="7" fillId="2" borderId="1" xfId="0" applyFont="1" applyFill="1" applyBorder="1"/>
    <xf numFmtId="0" fontId="6" fillId="0" borderId="1" xfId="0" applyFont="1" applyBorder="1"/>
    <xf numFmtId="0" fontId="11" fillId="2" borderId="1" xfId="1" applyFont="1" applyFill="1" applyBorder="1" applyAlignment="1" applyProtection="1"/>
    <xf numFmtId="0" fontId="6" fillId="0" borderId="1" xfId="0" applyNumberFormat="1" applyFont="1" applyFill="1" applyBorder="1" applyAlignment="1">
      <alignment vertical="center"/>
    </xf>
    <xf numFmtId="0" fontId="8" fillId="2" borderId="1" xfId="1" applyFont="1" applyFill="1" applyBorder="1" applyAlignment="1" applyProtection="1">
      <alignment vertical="top" wrapText="1"/>
    </xf>
    <xf numFmtId="0" fontId="12" fillId="2" borderId="1" xfId="0" applyFont="1" applyFill="1" applyBorder="1"/>
    <xf numFmtId="164" fontId="13" fillId="2" borderId="1" xfId="0" applyNumberFormat="1" applyFont="1" applyFill="1" applyBorder="1"/>
    <xf numFmtId="0" fontId="7" fillId="2" borderId="1" xfId="0" applyFont="1" applyFill="1" applyBorder="1" applyAlignment="1">
      <alignment horizontal="left" indent="1"/>
    </xf>
    <xf numFmtId="0" fontId="6" fillId="2" borderId="5" xfId="0" applyFont="1" applyFill="1" applyBorder="1"/>
    <xf numFmtId="0" fontId="7" fillId="2" borderId="6" xfId="0" applyFont="1" applyFill="1" applyBorder="1" applyAlignment="1">
      <alignment horizontal="left" indent="1"/>
    </xf>
    <xf numFmtId="0" fontId="7" fillId="2" borderId="5" xfId="0" applyFont="1" applyFill="1" applyBorder="1" applyAlignment="1">
      <alignment horizontal="left" indent="1"/>
    </xf>
    <xf numFmtId="0" fontId="8" fillId="2" borderId="5" xfId="1" applyFont="1" applyFill="1" applyBorder="1" applyAlignment="1" applyProtection="1"/>
    <xf numFmtId="0" fontId="7" fillId="2" borderId="0" xfId="0" applyFont="1" applyFill="1" applyBorder="1"/>
    <xf numFmtId="0" fontId="3" fillId="5" borderId="1" xfId="0" applyFont="1" applyFill="1" applyBorder="1"/>
    <xf numFmtId="0" fontId="5" fillId="5" borderId="0" xfId="0" applyFont="1" applyFill="1" applyBorder="1"/>
    <xf numFmtId="0" fontId="3" fillId="5" borderId="0" xfId="0" applyFont="1" applyFill="1"/>
    <xf numFmtId="0" fontId="3" fillId="6" borderId="1" xfId="0" applyFont="1" applyFill="1" applyBorder="1"/>
    <xf numFmtId="0" fontId="5" fillId="6" borderId="1" xfId="0" applyFont="1" applyFill="1" applyBorder="1"/>
    <xf numFmtId="0" fontId="11" fillId="6" borderId="1" xfId="1" applyFont="1" applyFill="1" applyBorder="1" applyAlignment="1" applyProtection="1"/>
    <xf numFmtId="0" fontId="6" fillId="7" borderId="1" xfId="0" applyFont="1" applyFill="1" applyBorder="1"/>
    <xf numFmtId="0" fontId="7" fillId="7" borderId="1" xfId="0" applyFont="1" applyFill="1" applyBorder="1"/>
    <xf numFmtId="0" fontId="8" fillId="7" borderId="1" xfId="1" applyFont="1" applyFill="1" applyBorder="1" applyAlignment="1" applyProtection="1"/>
    <xf numFmtId="0" fontId="6" fillId="8" borderId="1" xfId="0" applyFont="1" applyFill="1" applyBorder="1"/>
    <xf numFmtId="0" fontId="7" fillId="8" borderId="1" xfId="0" applyFont="1" applyFill="1" applyBorder="1"/>
    <xf numFmtId="0" fontId="8" fillId="8" borderId="1" xfId="1" applyFont="1" applyFill="1" applyBorder="1" applyAlignment="1" applyProtection="1"/>
    <xf numFmtId="0" fontId="6" fillId="9" borderId="1" xfId="0" applyFont="1" applyFill="1" applyBorder="1"/>
    <xf numFmtId="0" fontId="7" fillId="9" borderId="1" xfId="0" applyFont="1" applyFill="1" applyBorder="1"/>
    <xf numFmtId="0" fontId="8" fillId="9" borderId="1" xfId="1" applyFont="1" applyFill="1" applyBorder="1" applyAlignment="1" applyProtection="1"/>
    <xf numFmtId="0" fontId="6" fillId="9" borderId="0" xfId="0" applyFont="1" applyFill="1"/>
    <xf numFmtId="0" fontId="3" fillId="9" borderId="2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6" fillId="4" borderId="1" xfId="0" applyFont="1" applyFill="1" applyBorder="1"/>
    <xf numFmtId="0" fontId="6" fillId="4" borderId="3" xfId="0" applyFont="1" applyFill="1" applyBorder="1"/>
    <xf numFmtId="0" fontId="7" fillId="2" borderId="1" xfId="0" applyFont="1" applyFill="1" applyBorder="1" applyAlignment="1"/>
    <xf numFmtId="0" fontId="4" fillId="2" borderId="2" xfId="0" applyFont="1" applyFill="1" applyBorder="1" applyAlignment="1"/>
    <xf numFmtId="0" fontId="7" fillId="2" borderId="2" xfId="0" applyFont="1" applyFill="1" applyBorder="1" applyAlignment="1"/>
    <xf numFmtId="0" fontId="5" fillId="5" borderId="0" xfId="0" applyFont="1" applyFill="1" applyBorder="1" applyAlignment="1"/>
    <xf numFmtId="0" fontId="5" fillId="2" borderId="0" xfId="0" applyFont="1" applyFill="1" applyBorder="1" applyAlignment="1"/>
    <xf numFmtId="0" fontId="7" fillId="2" borderId="0" xfId="0" applyFont="1" applyFill="1" applyBorder="1" applyAlignment="1"/>
    <xf numFmtId="0" fontId="7" fillId="2" borderId="0" xfId="0" applyFont="1" applyFill="1" applyAlignment="1"/>
    <xf numFmtId="0" fontId="6" fillId="2" borderId="1" xfId="0" applyFont="1" applyFill="1" applyBorder="1" applyAlignment="1"/>
    <xf numFmtId="0" fontId="5" fillId="6" borderId="1" xfId="0" applyFont="1" applyFill="1" applyBorder="1" applyAlignment="1"/>
    <xf numFmtId="0" fontId="6" fillId="7" borderId="1" xfId="0" applyFont="1" applyFill="1" applyBorder="1" applyAlignment="1"/>
    <xf numFmtId="0" fontId="7" fillId="8" borderId="1" xfId="0" applyFont="1" applyFill="1" applyBorder="1" applyAlignment="1"/>
    <xf numFmtId="0" fontId="7" fillId="2" borderId="5" xfId="0" applyFont="1" applyFill="1" applyBorder="1" applyAlignment="1"/>
    <xf numFmtId="0" fontId="7" fillId="9" borderId="1" xfId="0" applyFont="1" applyFill="1" applyBorder="1" applyAlignment="1"/>
    <xf numFmtId="0" fontId="4" fillId="2" borderId="0" xfId="0" applyFont="1" applyFill="1" applyAlignment="1"/>
    <xf numFmtId="0" fontId="4" fillId="2" borderId="2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4" fillId="6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/>
    </xf>
    <xf numFmtId="0" fontId="14" fillId="8" borderId="1" xfId="0" applyFont="1" applyFill="1" applyBorder="1" applyAlignment="1">
      <alignment horizontal="left"/>
    </xf>
    <xf numFmtId="0" fontId="14" fillId="9" borderId="1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1" fontId="15" fillId="0" borderId="0" xfId="0" applyNumberFormat="1" applyFont="1"/>
    <xf numFmtId="0" fontId="2" fillId="2" borderId="1" xfId="1" applyFill="1" applyBorder="1" applyAlignment="1" applyProtection="1"/>
    <xf numFmtId="0" fontId="16" fillId="0" borderId="0" xfId="0" applyFont="1"/>
    <xf numFmtId="0" fontId="3" fillId="2" borderId="0" xfId="0" applyFont="1" applyFill="1"/>
    <xf numFmtId="0" fontId="7" fillId="4" borderId="2" xfId="0" applyFont="1" applyFill="1" applyBorder="1" applyAlignment="1"/>
    <xf numFmtId="0" fontId="9" fillId="4" borderId="1" xfId="0" applyFont="1" applyFill="1" applyBorder="1" applyAlignment="1">
      <alignment horizontal="left" indent="1"/>
    </xf>
    <xf numFmtId="0" fontId="16" fillId="4" borderId="0" xfId="0" applyFont="1" applyFill="1"/>
    <xf numFmtId="0" fontId="8" fillId="4" borderId="1" xfId="1" applyFont="1" applyFill="1" applyBorder="1" applyAlignment="1" applyProtection="1"/>
    <xf numFmtId="0" fontId="7" fillId="4" borderId="4" xfId="0" applyFont="1" applyFill="1" applyBorder="1" applyAlignment="1"/>
    <xf numFmtId="0" fontId="9" fillId="4" borderId="3" xfId="0" applyFont="1" applyFill="1" applyBorder="1" applyAlignment="1">
      <alignment horizontal="left" indent="1"/>
    </xf>
    <xf numFmtId="0" fontId="8" fillId="4" borderId="3" xfId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ld.abmgood.com/vectors/vectorDisplay.php?vec=pAAV-G-PGK-hGH-amp&amp;page=map" TargetMode="External"/><Relationship Id="rId13" Type="http://schemas.openxmlformats.org/officeDocument/2006/relationships/hyperlink" Target="https://old.abmgood.com/vectors/vectorDisplay.php?vec=pAAV-G-CAGGS-SV40-GFP-hGH-amp" TargetMode="External"/><Relationship Id="rId18" Type="http://schemas.openxmlformats.org/officeDocument/2006/relationships/hyperlink" Target="https://old.abmgood.com/vectors/vectorDisplay.php?vec=pAAV-mir-OFF-hGH-amp" TargetMode="External"/><Relationship Id="rId26" Type="http://schemas.openxmlformats.org/officeDocument/2006/relationships/hyperlink" Target="https://www.abmgood.com/vectormap/index/index/?name=pAAV-G-EF1a" TargetMode="External"/><Relationship Id="rId39" Type="http://schemas.openxmlformats.org/officeDocument/2006/relationships/hyperlink" Target="https://www.abmgood.com/vectormap/index/index/?name=pAAV-G-EF1a-SV40-Luc" TargetMode="External"/><Relationship Id="rId3" Type="http://schemas.openxmlformats.org/officeDocument/2006/relationships/hyperlink" Target="https://old.abmgood.com/vectors/vectorDisplay.php?vec=pAAV-G-CMV-SV40-Luc-hGH-amp&amp;page=map" TargetMode="External"/><Relationship Id="rId21" Type="http://schemas.openxmlformats.org/officeDocument/2006/relationships/hyperlink" Target="https://old.abmgood.com/vectors/vectorDisplay.php?vec=pAAV-U6-sgRNAsa-GFP-hGH-amp" TargetMode="External"/><Relationship Id="rId34" Type="http://schemas.openxmlformats.org/officeDocument/2006/relationships/hyperlink" Target="https://www.abmgood.com/vectormap/index/index/?name=pAAV-U6-sgRNAsa-GFP" TargetMode="External"/><Relationship Id="rId7" Type="http://schemas.openxmlformats.org/officeDocument/2006/relationships/hyperlink" Target="https://old.abmgood.com/vectors/vectorDisplay.php?vec=pAAV-G-EF1a-SV40-GFP-hGH-amp&amp;page=prop" TargetMode="External"/><Relationship Id="rId12" Type="http://schemas.openxmlformats.org/officeDocument/2006/relationships/hyperlink" Target="https://old.abmgood.com/vectors/vectorDisplay.php?vec=pAAV-G-CAGGS-hGH-amp&amp;page=map" TargetMode="External"/><Relationship Id="rId17" Type="http://schemas.openxmlformats.org/officeDocument/2006/relationships/hyperlink" Target="https://old.abmgood.com/vectors/vectorDisplay.php?vec=pAAV-mico-GFP-hGH-amp&amp;page=map" TargetMode="External"/><Relationship Id="rId25" Type="http://schemas.openxmlformats.org/officeDocument/2006/relationships/hyperlink" Target="https://www.abmgood.com/vectormap/index/index/?name=pAAV-G-CMV-SV40-GFP" TargetMode="External"/><Relationship Id="rId33" Type="http://schemas.openxmlformats.org/officeDocument/2006/relationships/hyperlink" Target="https://www.abmgood.com/vectormap/index/index/?name=pAAV-mir-GFP" TargetMode="External"/><Relationship Id="rId38" Type="http://schemas.openxmlformats.org/officeDocument/2006/relationships/hyperlink" Target="https://www.abmgood.com/vectormap/index/index/?name=pAAV-G-EF1a-SV40-GFP" TargetMode="External"/><Relationship Id="rId2" Type="http://schemas.openxmlformats.org/officeDocument/2006/relationships/hyperlink" Target="https://old.abmgood.com/vectors/vectorDisplay.php?vec=pAAV-G-CMV-SV40-GFP-hGH-amp&amp;page=map" TargetMode="External"/><Relationship Id="rId16" Type="http://schemas.openxmlformats.org/officeDocument/2006/relationships/hyperlink" Target="https://old.abmgood.com/vectors/vectorDisplay.php?vec=pAAV-G-hSyn-CBH-gcGFP-hGH-amp&amp;page=map" TargetMode="External"/><Relationship Id="rId20" Type="http://schemas.openxmlformats.org/officeDocument/2006/relationships/hyperlink" Target="https://old.abmgood.com/vectors/vectorDisplay.php?vec=pAAV-U6-sgRNAsp-GFP-hGH-amp&amp;page=map" TargetMode="External"/><Relationship Id="rId29" Type="http://schemas.openxmlformats.org/officeDocument/2006/relationships/hyperlink" Target="https://www.abmgood.com/vectormap/index/index/?name=pAAV-G-CAGGS" TargetMode="External"/><Relationship Id="rId41" Type="http://schemas.openxmlformats.org/officeDocument/2006/relationships/printerSettings" Target="../printerSettings/printerSettings1.bin"/><Relationship Id="rId1" Type="http://schemas.openxmlformats.org/officeDocument/2006/relationships/hyperlink" Target="https://old.abmgood.com/vectors/vectorDisplay.php?vec=pAAV-G-CMV-amp&amp;page=map" TargetMode="External"/><Relationship Id="rId6" Type="http://schemas.openxmlformats.org/officeDocument/2006/relationships/hyperlink" Target="https://old.abmgood.com/vectors/vectorDisplay.php?vec=pAAV-G-EF1a-SV40-Luc-hGH-amp" TargetMode="External"/><Relationship Id="rId11" Type="http://schemas.openxmlformats.org/officeDocument/2006/relationships/hyperlink" Target="https://old.abmgood.com/vectors/vectorDisplay.php?vec=pAAV-G-PGK-CBH-gcGFP-hGH-amp&amp;page=map" TargetMode="External"/><Relationship Id="rId24" Type="http://schemas.openxmlformats.org/officeDocument/2006/relationships/hyperlink" Target="https://www.abmgood.com/vectormap/index/index/?name=pAAV-G-CMV" TargetMode="External"/><Relationship Id="rId32" Type="http://schemas.openxmlformats.org/officeDocument/2006/relationships/hyperlink" Target="https://www.abmgood.com/vectormap/index/index/?name=pAAV-siRNA-GFP" TargetMode="External"/><Relationship Id="rId37" Type="http://schemas.openxmlformats.org/officeDocument/2006/relationships/hyperlink" Target="https://old.abmgood.com/vectors/vectorDisplay.php?vec=pAAV-G-hSyn-SV40-GFP-hGH-amp&amp;page=map" TargetMode="External"/><Relationship Id="rId40" Type="http://schemas.openxmlformats.org/officeDocument/2006/relationships/hyperlink" Target="https://old.abmgood.com/vectors/vectorDisplay.php?vec=pAAV-G-CAGGS-CBH-gcGFP-hGH-amp&amp;page=prop" TargetMode="External"/><Relationship Id="rId5" Type="http://schemas.openxmlformats.org/officeDocument/2006/relationships/hyperlink" Target="https://old.abmgood.com/vectors/vectorDisplay.php?vec=pAAV-G-EF1a-hGH-amp&amp;page=map" TargetMode="External"/><Relationship Id="rId15" Type="http://schemas.openxmlformats.org/officeDocument/2006/relationships/hyperlink" Target="https://old.abmgood.com/vectors/vectorDisplay.php?vec=pAAV-G-hSyn-SV40-Luc-hGH-amp&amp;page=map" TargetMode="External"/><Relationship Id="rId23" Type="http://schemas.openxmlformats.org/officeDocument/2006/relationships/hyperlink" Target="https://old.abmgood.com/vectors/vectorDisplay.php?vec=pAAV-mir-GFP-hGH-amp&amp;page=map" TargetMode="External"/><Relationship Id="rId28" Type="http://schemas.openxmlformats.org/officeDocument/2006/relationships/hyperlink" Target="https://www.abmgood.com/vectormap/index/index/?name=%20pAAV-G-PGK-SV40-GFP" TargetMode="External"/><Relationship Id="rId36" Type="http://schemas.openxmlformats.org/officeDocument/2006/relationships/hyperlink" Target="https://www.abmgood.com/vectormap/index/index/?name=pAAV-PGK-saCas9-U6-sgRNAsa" TargetMode="External"/><Relationship Id="rId10" Type="http://schemas.openxmlformats.org/officeDocument/2006/relationships/hyperlink" Target="https://old.abmgood.com/vectors/vectorDisplay.php?vec=pAAV-G-PGK-SV40-GFP-hGH-amp" TargetMode="External"/><Relationship Id="rId19" Type="http://schemas.openxmlformats.org/officeDocument/2006/relationships/hyperlink" Target="https://old.abmgood.com/vectors/vectorDisplay.php?vec=pAAV-siRNA-GFP-hGH-amp" TargetMode="External"/><Relationship Id="rId31" Type="http://schemas.openxmlformats.org/officeDocument/2006/relationships/hyperlink" Target="https://www.abmgood.com/vectormap/index/index/?name=pAAV-G-hSyn-SV40-GFP" TargetMode="External"/><Relationship Id="rId4" Type="http://schemas.openxmlformats.org/officeDocument/2006/relationships/hyperlink" Target="https://old.abmgood.com/vectors/vectorDisplay.php?vec=pAAV-G-CMV-CBH-gcGFP-hGH-amp" TargetMode="External"/><Relationship Id="rId9" Type="http://schemas.openxmlformats.org/officeDocument/2006/relationships/hyperlink" Target="https://old.abmgood.com/vectors/vectorDisplay.php?vec=pAAV-G-PGK-SV40-Luc-hGH-amp&amp;page=map" TargetMode="External"/><Relationship Id="rId14" Type="http://schemas.openxmlformats.org/officeDocument/2006/relationships/hyperlink" Target="https://old.abmgood.com/vectors/vectorDisplay.php?vec=pAAV-G-hSyn-hGH-amp&amp;page=map" TargetMode="External"/><Relationship Id="rId22" Type="http://schemas.openxmlformats.org/officeDocument/2006/relationships/hyperlink" Target="https://old.abmgood.com/vectors/vectorDisplay.php?vec=pAAV-PGK-saCas9-U6-sgRNAsa-hGH-amp&amp;page=map" TargetMode="External"/><Relationship Id="rId27" Type="http://schemas.openxmlformats.org/officeDocument/2006/relationships/hyperlink" Target="https://www.abmgood.com/vectormap/index/index/?name=pAAV-G-PGK" TargetMode="External"/><Relationship Id="rId30" Type="http://schemas.openxmlformats.org/officeDocument/2006/relationships/hyperlink" Target="https://www.abmgood.com/vectormap/index/index/?name=pAAV-G-hSyn" TargetMode="External"/><Relationship Id="rId35" Type="http://schemas.openxmlformats.org/officeDocument/2006/relationships/hyperlink" Target="https://www.abmgood.com/vectormap/index/index/?name=pAAV-U6-sgRNAsp-GF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3"/>
  <sheetViews>
    <sheetView tabSelected="1" topLeftCell="D1" zoomScale="73" zoomScaleNormal="73" workbookViewId="0">
      <selection activeCell="L28" sqref="L28"/>
    </sheetView>
  </sheetViews>
  <sheetFormatPr defaultRowHeight="15"/>
  <cols>
    <col min="1" max="1" width="10.85546875" style="2" customWidth="1"/>
    <col min="2" max="2" width="33.140625" style="91" customWidth="1"/>
    <col min="3" max="3" width="24.85546875" style="77" customWidth="1"/>
    <col min="4" max="4" width="9.7109375" style="7" customWidth="1"/>
    <col min="5" max="5" width="46.28515625" style="8" customWidth="1"/>
    <col min="6" max="6" width="24.5703125" style="1" customWidth="1"/>
    <col min="7" max="7" width="13.5703125" style="1" customWidth="1"/>
    <col min="8" max="8" width="9.7109375" style="1" customWidth="1"/>
    <col min="9" max="9" width="8.42578125" style="1" customWidth="1"/>
    <col min="10" max="10" width="9.7109375" style="1" customWidth="1"/>
    <col min="11" max="11" width="15.85546875" style="1" customWidth="1"/>
    <col min="12" max="12" width="20.42578125" style="1" customWidth="1"/>
    <col min="13" max="13" width="16" style="1" customWidth="1"/>
    <col min="14" max="14" width="50" style="1" bestFit="1" customWidth="1"/>
    <col min="15" max="15" width="16.85546875" style="1" bestFit="1" customWidth="1"/>
    <col min="16" max="16" width="102.85546875" style="1" customWidth="1"/>
    <col min="17" max="17" width="9.140625" style="1"/>
  </cols>
  <sheetData>
    <row r="1" spans="1:17">
      <c r="B1" s="78"/>
      <c r="C1" s="65"/>
      <c r="D1" s="6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s="28" customFormat="1" ht="15.75">
      <c r="A2" s="11"/>
      <c r="B2" s="79"/>
      <c r="C2" s="66"/>
      <c r="D2" s="42"/>
      <c r="E2" s="15"/>
      <c r="G2" s="11" t="s">
        <v>1</v>
      </c>
      <c r="H2" s="11" t="s">
        <v>68</v>
      </c>
      <c r="I2" s="11" t="s">
        <v>2</v>
      </c>
      <c r="J2" s="11" t="s">
        <v>0</v>
      </c>
      <c r="K2" s="11" t="s">
        <v>3</v>
      </c>
      <c r="L2" s="11" t="s">
        <v>16</v>
      </c>
      <c r="M2" s="11" t="s">
        <v>71</v>
      </c>
      <c r="N2" s="11" t="s">
        <v>136</v>
      </c>
      <c r="O2" s="11" t="s">
        <v>75</v>
      </c>
      <c r="P2" s="11" t="s">
        <v>67</v>
      </c>
      <c r="Q2" s="11"/>
    </row>
    <row r="3" spans="1:17" s="45" customFormat="1" ht="21">
      <c r="A3" s="43"/>
      <c r="B3" s="80" t="s">
        <v>69</v>
      </c>
      <c r="C3" s="67"/>
      <c r="D3" s="44"/>
      <c r="E3" s="95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s="4" customFormat="1" ht="15.75">
      <c r="A4" s="5"/>
      <c r="B4" s="81" t="s">
        <v>143</v>
      </c>
      <c r="C4" s="68" t="s">
        <v>123</v>
      </c>
      <c r="D4" s="9"/>
      <c r="E4" s="5" t="s">
        <v>119</v>
      </c>
      <c r="F4" s="5" t="s">
        <v>113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</row>
    <row r="5" spans="1:17" s="15" customFormat="1" ht="15.75">
      <c r="A5" s="11"/>
      <c r="B5" s="12" t="s">
        <v>95</v>
      </c>
      <c r="C5" s="66" t="s">
        <v>95</v>
      </c>
      <c r="D5" s="12"/>
      <c r="E5" s="11" t="s">
        <v>4</v>
      </c>
      <c r="F5" s="13" t="s">
        <v>76</v>
      </c>
      <c r="G5" s="11" t="s">
        <v>66</v>
      </c>
      <c r="H5" s="11" t="s">
        <v>65</v>
      </c>
      <c r="I5" s="11" t="s">
        <v>64</v>
      </c>
      <c r="J5" s="11" t="s">
        <v>18</v>
      </c>
      <c r="K5" s="11"/>
      <c r="L5" s="11" t="s">
        <v>17</v>
      </c>
      <c r="M5" s="11">
        <v>4108</v>
      </c>
      <c r="N5" s="94" t="s">
        <v>137</v>
      </c>
      <c r="O5" s="11">
        <f>4700-(3200-1700)</f>
        <v>3200</v>
      </c>
      <c r="P5" s="93" t="s">
        <v>5</v>
      </c>
      <c r="Q5" s="11"/>
    </row>
    <row r="6" spans="1:17" s="15" customFormat="1" ht="15.75">
      <c r="A6" s="11"/>
      <c r="B6" s="12" t="s">
        <v>101</v>
      </c>
      <c r="C6" s="66" t="s">
        <v>101</v>
      </c>
      <c r="D6" s="12"/>
      <c r="E6" s="11" t="s">
        <v>7</v>
      </c>
      <c r="F6" s="13" t="s">
        <v>77</v>
      </c>
      <c r="G6" s="11" t="s">
        <v>66</v>
      </c>
      <c r="H6" s="11" t="s">
        <v>65</v>
      </c>
      <c r="I6" s="11" t="s">
        <v>64</v>
      </c>
      <c r="J6" s="11" t="s">
        <v>18</v>
      </c>
      <c r="K6" s="11" t="s">
        <v>73</v>
      </c>
      <c r="L6" s="11" t="s">
        <v>17</v>
      </c>
      <c r="M6" s="11">
        <v>5157</v>
      </c>
      <c r="N6" s="94" t="s">
        <v>137</v>
      </c>
      <c r="O6" s="11">
        <f>4700-(4200-1700)</f>
        <v>2200</v>
      </c>
      <c r="P6" s="14" t="s">
        <v>9</v>
      </c>
      <c r="Q6" s="11"/>
    </row>
    <row r="7" spans="1:17" s="16" customFormat="1" ht="15.75">
      <c r="A7" s="11"/>
      <c r="B7" s="12" t="s">
        <v>102</v>
      </c>
      <c r="C7" s="66" t="s">
        <v>102</v>
      </c>
      <c r="D7" s="12"/>
      <c r="E7" s="11" t="s">
        <v>6</v>
      </c>
      <c r="F7" s="15" t="s">
        <v>97</v>
      </c>
      <c r="G7" s="11" t="s">
        <v>66</v>
      </c>
      <c r="H7" s="11" t="s">
        <v>65</v>
      </c>
      <c r="I7" s="11" t="s">
        <v>64</v>
      </c>
      <c r="J7" s="11" t="s">
        <v>18</v>
      </c>
      <c r="K7" s="11" t="s">
        <v>72</v>
      </c>
      <c r="L7" s="11" t="s">
        <v>17</v>
      </c>
      <c r="M7" s="11">
        <v>6086</v>
      </c>
      <c r="N7" s="94" t="s">
        <v>137</v>
      </c>
      <c r="O7" s="11">
        <v>1270</v>
      </c>
      <c r="P7" s="14" t="s">
        <v>10</v>
      </c>
      <c r="Q7" s="11"/>
    </row>
    <row r="8" spans="1:17" s="16" customFormat="1" ht="15.75">
      <c r="A8" s="62" t="s">
        <v>100</v>
      </c>
      <c r="B8" s="17" t="s">
        <v>114</v>
      </c>
      <c r="C8" s="96"/>
      <c r="D8" s="17"/>
      <c r="E8" s="62" t="s">
        <v>8</v>
      </c>
      <c r="F8" s="97"/>
      <c r="G8" s="62" t="s">
        <v>66</v>
      </c>
      <c r="H8" s="62" t="s">
        <v>65</v>
      </c>
      <c r="I8" s="62" t="s">
        <v>64</v>
      </c>
      <c r="J8" s="62" t="s">
        <v>18</v>
      </c>
      <c r="K8" s="62" t="s">
        <v>74</v>
      </c>
      <c r="L8" s="62" t="s">
        <v>17</v>
      </c>
      <c r="M8" s="62">
        <v>5553</v>
      </c>
      <c r="N8" s="98" t="s">
        <v>137</v>
      </c>
      <c r="O8" s="62">
        <f>4700-(4600-1700)</f>
        <v>1800</v>
      </c>
      <c r="P8" s="99" t="s">
        <v>11</v>
      </c>
      <c r="Q8" s="62"/>
    </row>
    <row r="9" spans="1:17" s="15" customFormat="1" ht="15.75">
      <c r="A9" s="11"/>
      <c r="B9" s="79"/>
      <c r="C9" s="66"/>
      <c r="D9" s="1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4"/>
      <c r="Q9" s="11"/>
    </row>
    <row r="10" spans="1:17" s="15" customFormat="1" ht="15.75">
      <c r="A10" s="11"/>
      <c r="B10" s="12" t="s">
        <v>103</v>
      </c>
      <c r="C10" s="66" t="s">
        <v>103</v>
      </c>
      <c r="D10" s="12"/>
      <c r="E10" s="11" t="s">
        <v>12</v>
      </c>
      <c r="F10" s="13" t="s">
        <v>78</v>
      </c>
      <c r="G10" s="11" t="s">
        <v>66</v>
      </c>
      <c r="H10" s="11" t="s">
        <v>65</v>
      </c>
      <c r="I10" s="11" t="s">
        <v>64</v>
      </c>
      <c r="J10" s="11" t="s">
        <v>122</v>
      </c>
      <c r="K10" s="11"/>
      <c r="L10" s="11" t="s">
        <v>17</v>
      </c>
      <c r="M10" s="11">
        <v>4716</v>
      </c>
      <c r="N10" s="94" t="s">
        <v>138</v>
      </c>
      <c r="O10" s="11">
        <f>4700-(3840-1700)</f>
        <v>2560</v>
      </c>
      <c r="P10" s="14" t="s">
        <v>13</v>
      </c>
      <c r="Q10" s="11"/>
    </row>
    <row r="11" spans="1:17" s="16" customFormat="1" ht="15.75">
      <c r="A11" s="11"/>
      <c r="B11" s="12" t="s">
        <v>104</v>
      </c>
      <c r="C11" s="66" t="s">
        <v>104</v>
      </c>
      <c r="D11" s="12"/>
      <c r="E11" s="11" t="s">
        <v>19</v>
      </c>
      <c r="F11" s="20" t="s">
        <v>98</v>
      </c>
      <c r="G11" s="11" t="s">
        <v>66</v>
      </c>
      <c r="H11" s="11" t="s">
        <v>65</v>
      </c>
      <c r="I11" s="11" t="s">
        <v>64</v>
      </c>
      <c r="J11" s="11" t="s">
        <v>122</v>
      </c>
      <c r="K11" s="11" t="s">
        <v>73</v>
      </c>
      <c r="L11" s="11" t="s">
        <v>17</v>
      </c>
      <c r="M11" s="11">
        <v>5828</v>
      </c>
      <c r="N11" s="94" t="s">
        <v>138</v>
      </c>
      <c r="O11" s="11">
        <f>4700-(4880-1700)</f>
        <v>1520</v>
      </c>
      <c r="P11" s="14" t="s">
        <v>20</v>
      </c>
      <c r="Q11" s="11"/>
    </row>
    <row r="12" spans="1:17" s="16" customFormat="1" ht="15.75">
      <c r="A12" s="11"/>
      <c r="B12" s="12" t="s">
        <v>96</v>
      </c>
      <c r="C12" s="66" t="s">
        <v>96</v>
      </c>
      <c r="D12" s="12"/>
      <c r="E12" s="11" t="s">
        <v>14</v>
      </c>
      <c r="F12" s="21" t="s">
        <v>99</v>
      </c>
      <c r="G12" s="11" t="s">
        <v>66</v>
      </c>
      <c r="H12" s="11" t="s">
        <v>65</v>
      </c>
      <c r="I12" s="11" t="s">
        <v>64</v>
      </c>
      <c r="J12" s="11" t="s">
        <v>122</v>
      </c>
      <c r="K12" s="11" t="s">
        <v>72</v>
      </c>
      <c r="L12" s="11" t="s">
        <v>17</v>
      </c>
      <c r="M12" s="11">
        <v>6757</v>
      </c>
      <c r="N12" s="94" t="s">
        <v>138</v>
      </c>
      <c r="O12" s="11">
        <f>4700-(5800-1700)</f>
        <v>600</v>
      </c>
      <c r="P12" s="14" t="s">
        <v>15</v>
      </c>
      <c r="Q12" s="11"/>
    </row>
    <row r="13" spans="1:17" s="16" customFormat="1" ht="15.75">
      <c r="A13" s="62" t="s">
        <v>100</v>
      </c>
      <c r="B13" s="17" t="s">
        <v>115</v>
      </c>
      <c r="C13" s="96"/>
      <c r="D13" s="17"/>
      <c r="E13" s="62" t="s">
        <v>21</v>
      </c>
      <c r="F13" s="97"/>
      <c r="G13" s="62" t="s">
        <v>66</v>
      </c>
      <c r="H13" s="62" t="s">
        <v>65</v>
      </c>
      <c r="I13" s="62" t="s">
        <v>64</v>
      </c>
      <c r="J13" s="62" t="s">
        <v>122</v>
      </c>
      <c r="K13" s="62" t="s">
        <v>74</v>
      </c>
      <c r="L13" s="62" t="s">
        <v>17</v>
      </c>
      <c r="M13" s="62">
        <v>6224</v>
      </c>
      <c r="N13" s="98" t="s">
        <v>138</v>
      </c>
      <c r="O13" s="62">
        <f>4700-(5280-1700)</f>
        <v>1120</v>
      </c>
      <c r="P13" s="99" t="s">
        <v>22</v>
      </c>
      <c r="Q13" s="62"/>
    </row>
    <row r="14" spans="1:17" s="16" customFormat="1" ht="15.75">
      <c r="A14" s="11"/>
      <c r="B14" s="22"/>
      <c r="C14" s="69"/>
      <c r="D14" s="22"/>
      <c r="E14" s="24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5"/>
      <c r="Q14" s="24"/>
    </row>
    <row r="15" spans="1:17" s="15" customFormat="1" ht="15.75">
      <c r="A15" s="11"/>
      <c r="B15" s="12" t="s">
        <v>105</v>
      </c>
      <c r="C15" s="66" t="s">
        <v>105</v>
      </c>
      <c r="D15" s="12"/>
      <c r="E15" s="11" t="s">
        <v>37</v>
      </c>
      <c r="F15" s="13" t="s">
        <v>82</v>
      </c>
      <c r="G15" s="11" t="s">
        <v>66</v>
      </c>
      <c r="H15" s="11" t="s">
        <v>65</v>
      </c>
      <c r="I15" s="11" t="s">
        <v>64</v>
      </c>
      <c r="J15" s="11" t="s">
        <v>61</v>
      </c>
      <c r="K15" s="11"/>
      <c r="L15" s="11" t="s">
        <v>17</v>
      </c>
      <c r="M15" s="11">
        <v>4058</v>
      </c>
      <c r="N15" s="11" t="s">
        <v>139</v>
      </c>
      <c r="O15" s="11">
        <f>4700-(3100-1700)</f>
        <v>3300</v>
      </c>
      <c r="P15" s="14" t="s">
        <v>38</v>
      </c>
      <c r="Q15" s="11"/>
    </row>
    <row r="16" spans="1:17" s="16" customFormat="1" ht="15.75">
      <c r="A16" s="11"/>
      <c r="B16" s="12" t="s">
        <v>106</v>
      </c>
      <c r="C16" s="66" t="s">
        <v>106</v>
      </c>
      <c r="D16" s="12"/>
      <c r="E16" s="11" t="s">
        <v>41</v>
      </c>
      <c r="F16" s="18"/>
      <c r="G16" s="11" t="s">
        <v>66</v>
      </c>
      <c r="H16" s="11" t="s">
        <v>65</v>
      </c>
      <c r="I16" s="11" t="s">
        <v>64</v>
      </c>
      <c r="J16" s="11" t="s">
        <v>61</v>
      </c>
      <c r="K16" s="11" t="s">
        <v>73</v>
      </c>
      <c r="L16" s="11" t="s">
        <v>17</v>
      </c>
      <c r="M16" s="11">
        <v>5136</v>
      </c>
      <c r="N16" s="11" t="s">
        <v>139</v>
      </c>
      <c r="O16" s="11">
        <f>4700-(4180-1700)</f>
        <v>2220</v>
      </c>
      <c r="P16" s="14" t="s">
        <v>42</v>
      </c>
      <c r="Q16" s="11"/>
    </row>
    <row r="17" spans="1:17" s="16" customFormat="1" ht="15.75">
      <c r="A17" s="11"/>
      <c r="B17" s="12" t="s">
        <v>107</v>
      </c>
      <c r="C17" s="66" t="s">
        <v>107</v>
      </c>
      <c r="D17" s="12"/>
      <c r="E17" s="11" t="s">
        <v>39</v>
      </c>
      <c r="F17" s="26" t="s">
        <v>83</v>
      </c>
      <c r="G17" s="11" t="s">
        <v>66</v>
      </c>
      <c r="H17" s="11" t="s">
        <v>65</v>
      </c>
      <c r="I17" s="11" t="s">
        <v>64</v>
      </c>
      <c r="J17" s="11" t="s">
        <v>61</v>
      </c>
      <c r="K17" s="11" t="s">
        <v>72</v>
      </c>
      <c r="L17" s="11" t="s">
        <v>17</v>
      </c>
      <c r="M17" s="11">
        <v>6065</v>
      </c>
      <c r="N17" s="11" t="s">
        <v>139</v>
      </c>
      <c r="O17" s="11">
        <f>4700-(5100-1700)</f>
        <v>1300</v>
      </c>
      <c r="P17" s="14" t="s">
        <v>40</v>
      </c>
      <c r="Q17" s="11"/>
    </row>
    <row r="18" spans="1:17" s="16" customFormat="1" ht="15.75">
      <c r="A18" s="62" t="s">
        <v>100</v>
      </c>
      <c r="B18" s="17" t="s">
        <v>116</v>
      </c>
      <c r="C18" s="96"/>
      <c r="D18" s="17"/>
      <c r="E18" s="62" t="s">
        <v>43</v>
      </c>
      <c r="F18" s="97"/>
      <c r="G18" s="62" t="s">
        <v>66</v>
      </c>
      <c r="H18" s="62" t="s">
        <v>65</v>
      </c>
      <c r="I18" s="62" t="s">
        <v>64</v>
      </c>
      <c r="J18" s="62" t="s">
        <v>61</v>
      </c>
      <c r="K18" s="62" t="s">
        <v>74</v>
      </c>
      <c r="L18" s="62" t="s">
        <v>17</v>
      </c>
      <c r="M18" s="62">
        <v>5532</v>
      </c>
      <c r="N18" s="62" t="s">
        <v>139</v>
      </c>
      <c r="O18" s="62">
        <f>4700-(4570-1700)</f>
        <v>1830</v>
      </c>
      <c r="P18" s="99" t="s">
        <v>44</v>
      </c>
      <c r="Q18" s="62"/>
    </row>
    <row r="19" spans="1:17" s="16" customFormat="1" ht="15.75">
      <c r="A19" s="11"/>
      <c r="B19" s="12"/>
      <c r="C19" s="66"/>
      <c r="D19" s="12"/>
      <c r="E19" s="11"/>
      <c r="F19" s="18"/>
      <c r="G19" s="11"/>
      <c r="H19" s="11"/>
      <c r="I19" s="11"/>
      <c r="J19" s="11"/>
      <c r="K19" s="11"/>
      <c r="L19" s="11"/>
      <c r="M19" s="11"/>
      <c r="N19" s="11"/>
      <c r="O19" s="11"/>
      <c r="P19" s="14"/>
      <c r="Q19" s="11"/>
    </row>
    <row r="20" spans="1:17" s="15" customFormat="1" ht="15.75">
      <c r="A20" s="11"/>
      <c r="B20" s="12" t="s">
        <v>108</v>
      </c>
      <c r="C20" s="66" t="s">
        <v>108</v>
      </c>
      <c r="D20" s="12"/>
      <c r="E20" s="11" t="s">
        <v>23</v>
      </c>
      <c r="F20" s="13" t="s">
        <v>79</v>
      </c>
      <c r="G20" s="11" t="s">
        <v>66</v>
      </c>
      <c r="H20" s="11" t="s">
        <v>65</v>
      </c>
      <c r="I20" s="11" t="s">
        <v>64</v>
      </c>
      <c r="J20" s="11" t="s">
        <v>59</v>
      </c>
      <c r="K20" s="11"/>
      <c r="L20" s="11" t="s">
        <v>17</v>
      </c>
      <c r="M20" s="11">
        <v>4087</v>
      </c>
      <c r="N20" s="94" t="s">
        <v>140</v>
      </c>
      <c r="O20" s="11">
        <f>4700-(3150-1700)</f>
        <v>3250</v>
      </c>
      <c r="P20" s="14" t="s">
        <v>24</v>
      </c>
      <c r="Q20" s="11"/>
    </row>
    <row r="21" spans="1:17" s="15" customFormat="1" ht="15.75">
      <c r="A21" s="11"/>
      <c r="B21" s="12" t="s">
        <v>109</v>
      </c>
      <c r="C21" s="66" t="s">
        <v>109</v>
      </c>
      <c r="D21" s="12"/>
      <c r="E21" s="11" t="s">
        <v>27</v>
      </c>
      <c r="F21" s="13" t="s">
        <v>80</v>
      </c>
      <c r="G21" s="11" t="s">
        <v>66</v>
      </c>
      <c r="H21" s="11" t="s">
        <v>65</v>
      </c>
      <c r="I21" s="11" t="s">
        <v>64</v>
      </c>
      <c r="J21" s="11" t="s">
        <v>59</v>
      </c>
      <c r="K21" s="11" t="s">
        <v>73</v>
      </c>
      <c r="L21" s="11" t="s">
        <v>17</v>
      </c>
      <c r="M21" s="11">
        <v>5149</v>
      </c>
      <c r="N21" s="94" t="s">
        <v>140</v>
      </c>
      <c r="O21" s="11">
        <f>4700-(4200-1700)</f>
        <v>2200</v>
      </c>
      <c r="P21" s="14" t="s">
        <v>28</v>
      </c>
      <c r="Q21" s="11"/>
    </row>
    <row r="22" spans="1:17" s="16" customFormat="1" ht="15.75">
      <c r="A22" s="11"/>
      <c r="B22" s="12" t="s">
        <v>110</v>
      </c>
      <c r="C22" s="66" t="s">
        <v>110</v>
      </c>
      <c r="D22" s="12"/>
      <c r="E22" s="11" t="s">
        <v>25</v>
      </c>
      <c r="F22" s="15"/>
      <c r="G22" s="11" t="s">
        <v>66</v>
      </c>
      <c r="H22" s="11" t="s">
        <v>65</v>
      </c>
      <c r="I22" s="11" t="s">
        <v>64</v>
      </c>
      <c r="J22" s="11" t="s">
        <v>59</v>
      </c>
      <c r="K22" s="11" t="s">
        <v>72</v>
      </c>
      <c r="L22" s="11" t="s">
        <v>17</v>
      </c>
      <c r="M22" s="11">
        <v>6078</v>
      </c>
      <c r="N22" s="94" t="s">
        <v>140</v>
      </c>
      <c r="O22" s="11">
        <f>4700-(5137-1700)</f>
        <v>1263</v>
      </c>
      <c r="P22" s="14" t="s">
        <v>26</v>
      </c>
      <c r="Q22" s="11"/>
    </row>
    <row r="23" spans="1:17" s="16" customFormat="1" ht="15.75">
      <c r="A23" s="62" t="s">
        <v>100</v>
      </c>
      <c r="B23" s="17" t="s">
        <v>117</v>
      </c>
      <c r="C23" s="96"/>
      <c r="D23" s="17"/>
      <c r="E23" s="62" t="s">
        <v>29</v>
      </c>
      <c r="F23" s="97"/>
      <c r="G23" s="62" t="s">
        <v>66</v>
      </c>
      <c r="H23" s="62" t="s">
        <v>65</v>
      </c>
      <c r="I23" s="62" t="s">
        <v>64</v>
      </c>
      <c r="J23" s="62" t="s">
        <v>59</v>
      </c>
      <c r="K23" s="62" t="s">
        <v>74</v>
      </c>
      <c r="L23" s="62" t="s">
        <v>17</v>
      </c>
      <c r="M23" s="62">
        <v>5546</v>
      </c>
      <c r="N23" s="98" t="s">
        <v>140</v>
      </c>
      <c r="O23" s="62">
        <f>4700-(4600-1700)</f>
        <v>1800</v>
      </c>
      <c r="P23" s="99" t="s">
        <v>30</v>
      </c>
      <c r="Q23" s="62"/>
    </row>
    <row r="24" spans="1:17" s="28" customFormat="1" ht="15.75">
      <c r="A24" s="11"/>
      <c r="B24" s="82"/>
      <c r="C24" s="70"/>
      <c r="D24" s="27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</row>
    <row r="25" spans="1:17" s="15" customFormat="1" ht="15.75">
      <c r="A25" s="11"/>
      <c r="B25" s="12" t="s">
        <v>111</v>
      </c>
      <c r="C25" s="66" t="s">
        <v>111</v>
      </c>
      <c r="D25" s="12"/>
      <c r="E25" s="11" t="s">
        <v>31</v>
      </c>
      <c r="F25" s="26" t="s">
        <v>81</v>
      </c>
      <c r="G25" s="11" t="s">
        <v>66</v>
      </c>
      <c r="H25" s="11" t="s">
        <v>65</v>
      </c>
      <c r="I25" s="11" t="s">
        <v>64</v>
      </c>
      <c r="J25" s="11" t="s">
        <v>60</v>
      </c>
      <c r="K25" s="11"/>
      <c r="L25" s="11" t="s">
        <v>17</v>
      </c>
      <c r="M25" s="11">
        <v>5340</v>
      </c>
      <c r="N25" s="11" t="s">
        <v>141</v>
      </c>
      <c r="O25" s="11">
        <f>4700-(4400-1700)</f>
        <v>2000</v>
      </c>
      <c r="P25" s="14" t="s">
        <v>32</v>
      </c>
      <c r="Q25" s="11"/>
    </row>
    <row r="26" spans="1:17" s="16" customFormat="1" ht="15.75">
      <c r="A26" s="11"/>
      <c r="B26" s="12" t="s">
        <v>112</v>
      </c>
      <c r="C26" s="66" t="s">
        <v>112</v>
      </c>
      <c r="D26" s="12"/>
      <c r="E26" s="11" t="s">
        <v>33</v>
      </c>
      <c r="F26" s="18"/>
      <c r="G26" s="11" t="s">
        <v>66</v>
      </c>
      <c r="H26" s="11" t="s">
        <v>65</v>
      </c>
      <c r="I26" s="11" t="s">
        <v>64</v>
      </c>
      <c r="J26" s="11" t="s">
        <v>60</v>
      </c>
      <c r="K26" s="11" t="s">
        <v>73</v>
      </c>
      <c r="L26" s="11" t="s">
        <v>17</v>
      </c>
      <c r="M26" s="11">
        <v>6396</v>
      </c>
      <c r="N26" s="11" t="s">
        <v>141</v>
      </c>
      <c r="O26" s="11">
        <f>4700-(5430-1700)</f>
        <v>970</v>
      </c>
      <c r="P26" s="14" t="s">
        <v>34</v>
      </c>
      <c r="Q26" s="11"/>
    </row>
    <row r="27" spans="1:17" s="16" customFormat="1" ht="15.75">
      <c r="A27" s="63" t="s">
        <v>100</v>
      </c>
      <c r="B27" s="29" t="s">
        <v>118</v>
      </c>
      <c r="C27" s="100"/>
      <c r="D27" s="29"/>
      <c r="E27" s="63" t="s">
        <v>35</v>
      </c>
      <c r="F27" s="101"/>
      <c r="G27" s="63" t="s">
        <v>66</v>
      </c>
      <c r="H27" s="63" t="s">
        <v>65</v>
      </c>
      <c r="I27" s="63" t="s">
        <v>64</v>
      </c>
      <c r="J27" s="63" t="s">
        <v>60</v>
      </c>
      <c r="K27" s="63" t="s">
        <v>74</v>
      </c>
      <c r="L27" s="63" t="s">
        <v>17</v>
      </c>
      <c r="M27" s="63">
        <v>6792</v>
      </c>
      <c r="N27" s="62" t="s">
        <v>141</v>
      </c>
      <c r="O27" s="63">
        <f>4700-(5850-1700)</f>
        <v>550</v>
      </c>
      <c r="P27" s="102" t="s">
        <v>36</v>
      </c>
      <c r="Q27" s="63"/>
    </row>
    <row r="28" spans="1:17" s="11" customFormat="1" ht="15.75">
      <c r="B28" s="83"/>
      <c r="C28" s="64"/>
      <c r="D28" s="30"/>
      <c r="P28" s="14"/>
    </row>
    <row r="29" spans="1:17" s="31" customFormat="1" ht="15.75">
      <c r="A29" s="11"/>
      <c r="B29" s="83"/>
      <c r="C29" s="64"/>
      <c r="D29" s="3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</row>
    <row r="30" spans="1:17" s="11" customFormat="1" ht="15.75">
      <c r="B30" s="84"/>
      <c r="C30" s="71"/>
      <c r="P30" s="14"/>
    </row>
    <row r="31" spans="1:17" s="46" customFormat="1" ht="21">
      <c r="B31" s="85" t="s">
        <v>128</v>
      </c>
      <c r="C31" s="72"/>
      <c r="D31" s="47"/>
      <c r="E31" s="5"/>
      <c r="P31" s="48"/>
    </row>
    <row r="32" spans="1:17" s="5" customFormat="1" ht="15.75">
      <c r="B32" s="86" t="s">
        <v>121</v>
      </c>
      <c r="C32" s="68" t="s">
        <v>123</v>
      </c>
      <c r="D32" s="10" t="s">
        <v>124</v>
      </c>
      <c r="E32" s="5" t="s">
        <v>119</v>
      </c>
      <c r="F32" s="5" t="s">
        <v>113</v>
      </c>
      <c r="P32" s="32"/>
    </row>
    <row r="33" spans="1:17" s="11" customFormat="1" ht="15.75">
      <c r="B33" s="83" t="s">
        <v>120</v>
      </c>
      <c r="C33" s="64" t="s">
        <v>120</v>
      </c>
      <c r="D33" s="33" t="s">
        <v>125</v>
      </c>
      <c r="E33" s="11" t="s">
        <v>45</v>
      </c>
      <c r="F33" s="34" t="s">
        <v>86</v>
      </c>
      <c r="G33" s="11" t="s">
        <v>66</v>
      </c>
      <c r="H33" s="11" t="s">
        <v>65</v>
      </c>
      <c r="I33" s="11" t="s">
        <v>64</v>
      </c>
      <c r="J33" s="11" t="s">
        <v>18</v>
      </c>
      <c r="K33" s="11" t="s">
        <v>73</v>
      </c>
      <c r="L33" s="11" t="s">
        <v>17</v>
      </c>
      <c r="M33" s="11">
        <v>5837</v>
      </c>
      <c r="N33" s="94" t="s">
        <v>137</v>
      </c>
      <c r="P33" s="14" t="s">
        <v>46</v>
      </c>
    </row>
    <row r="34" spans="1:17" s="11" customFormat="1" ht="15.75">
      <c r="B34" s="83" t="s">
        <v>120</v>
      </c>
      <c r="C34" s="64" t="s">
        <v>120</v>
      </c>
      <c r="D34" s="35" t="s">
        <v>126</v>
      </c>
      <c r="E34" s="11" t="s">
        <v>47</v>
      </c>
      <c r="F34" s="11" t="s">
        <v>88</v>
      </c>
      <c r="G34" s="11" t="s">
        <v>66</v>
      </c>
      <c r="H34" s="11" t="s">
        <v>65</v>
      </c>
      <c r="I34" s="11" t="s">
        <v>64</v>
      </c>
      <c r="J34" s="11" t="s">
        <v>18</v>
      </c>
      <c r="K34" s="11" t="s">
        <v>73</v>
      </c>
      <c r="L34" s="11" t="s">
        <v>17</v>
      </c>
      <c r="M34" s="11">
        <v>6033</v>
      </c>
      <c r="N34" s="94" t="s">
        <v>137</v>
      </c>
      <c r="P34" s="14" t="s">
        <v>49</v>
      </c>
    </row>
    <row r="35" spans="1:17" s="11" customFormat="1" ht="15.75">
      <c r="B35" s="83"/>
      <c r="C35" s="64"/>
      <c r="D35" s="35"/>
      <c r="N35" s="94"/>
      <c r="P35" s="14"/>
    </row>
    <row r="36" spans="1:17" s="49" customFormat="1" ht="21">
      <c r="B36" s="87" t="s">
        <v>129</v>
      </c>
      <c r="C36" s="73"/>
      <c r="D36" s="50"/>
      <c r="E36" s="5"/>
      <c r="F36" s="61"/>
      <c r="P36" s="51"/>
    </row>
    <row r="37" spans="1:17" s="5" customFormat="1" ht="15.75">
      <c r="B37" s="86" t="s">
        <v>121</v>
      </c>
      <c r="C37" s="68" t="s">
        <v>123</v>
      </c>
      <c r="D37" s="10" t="s">
        <v>124</v>
      </c>
      <c r="E37" s="5" t="s">
        <v>119</v>
      </c>
      <c r="F37" s="5" t="s">
        <v>113</v>
      </c>
      <c r="P37" s="32"/>
    </row>
    <row r="38" spans="1:17" s="11" customFormat="1" ht="15.75">
      <c r="B38" s="83" t="s">
        <v>120</v>
      </c>
      <c r="C38" s="64" t="s">
        <v>120</v>
      </c>
      <c r="D38" s="30" t="s">
        <v>127</v>
      </c>
      <c r="E38" s="11" t="s">
        <v>48</v>
      </c>
      <c r="F38" s="36" t="s">
        <v>87</v>
      </c>
      <c r="G38" s="11" t="s">
        <v>66</v>
      </c>
      <c r="H38" s="11" t="s">
        <v>65</v>
      </c>
      <c r="I38" s="11" t="s">
        <v>64</v>
      </c>
      <c r="J38" s="11" t="s">
        <v>62</v>
      </c>
      <c r="K38" s="11" t="s">
        <v>73</v>
      </c>
      <c r="L38" s="11" t="s">
        <v>17</v>
      </c>
      <c r="M38" s="11">
        <v>5732</v>
      </c>
      <c r="N38" s="94" t="s">
        <v>137</v>
      </c>
      <c r="P38" s="14" t="s">
        <v>50</v>
      </c>
    </row>
    <row r="39" spans="1:17" s="11" customFormat="1" ht="15.75">
      <c r="B39" s="83"/>
      <c r="C39" s="64"/>
      <c r="D39" s="30"/>
      <c r="F39" s="36"/>
      <c r="P39" s="14"/>
    </row>
    <row r="40" spans="1:17" s="11" customFormat="1" ht="15.75">
      <c r="B40" s="83"/>
      <c r="C40" s="64"/>
      <c r="D40" s="30"/>
      <c r="P40" s="14"/>
    </row>
    <row r="41" spans="1:17" s="52" customFormat="1" ht="21">
      <c r="B41" s="88" t="s">
        <v>130</v>
      </c>
      <c r="C41" s="74"/>
      <c r="D41" s="53"/>
      <c r="E41" s="5" t="s">
        <v>119</v>
      </c>
      <c r="F41" s="60" t="s">
        <v>113</v>
      </c>
      <c r="P41" s="54"/>
    </row>
    <row r="42" spans="1:17" s="5" customFormat="1" ht="15.75">
      <c r="B42" s="86" t="s">
        <v>121</v>
      </c>
      <c r="C42" s="68" t="s">
        <v>123</v>
      </c>
      <c r="D42" s="10" t="s">
        <v>124</v>
      </c>
      <c r="E42" s="5" t="s">
        <v>119</v>
      </c>
      <c r="F42" s="5" t="s">
        <v>113</v>
      </c>
      <c r="P42" s="32"/>
    </row>
    <row r="43" spans="1:17" s="11" customFormat="1" ht="15.75">
      <c r="B43" s="37" t="s">
        <v>132</v>
      </c>
      <c r="C43" s="64" t="s">
        <v>85</v>
      </c>
      <c r="D43" s="64" t="s">
        <v>131</v>
      </c>
      <c r="E43" s="11" t="s">
        <v>51</v>
      </c>
      <c r="F43" s="14" t="s">
        <v>84</v>
      </c>
      <c r="G43" s="11" t="s">
        <v>66</v>
      </c>
      <c r="H43" s="11" t="s">
        <v>65</v>
      </c>
      <c r="I43" s="11" t="s">
        <v>64</v>
      </c>
      <c r="J43" s="11" t="s">
        <v>63</v>
      </c>
      <c r="K43" s="11" t="s">
        <v>73</v>
      </c>
      <c r="L43" s="11" t="s">
        <v>17</v>
      </c>
      <c r="M43" s="11">
        <v>6013</v>
      </c>
      <c r="N43" s="94" t="s">
        <v>142</v>
      </c>
      <c r="P43" s="14" t="s">
        <v>52</v>
      </c>
    </row>
    <row r="44" spans="1:17" s="31" customFormat="1" ht="15.75">
      <c r="A44" s="11"/>
      <c r="B44" s="83"/>
      <c r="C44" s="64"/>
      <c r="D44" s="3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</row>
    <row r="45" spans="1:17" s="15" customFormat="1" ht="15.75">
      <c r="A45" s="38"/>
      <c r="B45" s="39"/>
      <c r="C45" s="75"/>
      <c r="D45" s="40"/>
      <c r="E45" s="38"/>
      <c r="F45" s="13"/>
      <c r="G45" s="38"/>
      <c r="H45" s="38"/>
      <c r="I45" s="38"/>
      <c r="J45" s="38"/>
      <c r="K45" s="38"/>
      <c r="L45" s="38"/>
      <c r="M45" s="38"/>
      <c r="N45" s="38"/>
      <c r="O45" s="38"/>
      <c r="P45" s="41"/>
      <c r="Q45" s="38"/>
    </row>
    <row r="46" spans="1:17" s="58" customFormat="1" ht="21">
      <c r="A46" s="55"/>
      <c r="B46" s="89" t="s">
        <v>70</v>
      </c>
      <c r="C46" s="76"/>
      <c r="D46" s="56"/>
      <c r="E46" s="5" t="s">
        <v>119</v>
      </c>
      <c r="F46" s="59" t="s">
        <v>113</v>
      </c>
      <c r="G46" s="55"/>
      <c r="H46" s="55"/>
      <c r="I46" s="55"/>
      <c r="J46" s="55"/>
      <c r="K46" s="55"/>
      <c r="L46" s="55"/>
      <c r="M46" s="55"/>
      <c r="N46" s="55"/>
      <c r="O46" s="55"/>
      <c r="P46" s="57"/>
      <c r="Q46" s="55"/>
    </row>
    <row r="47" spans="1:17" s="5" customFormat="1" ht="15.75">
      <c r="B47" s="86" t="s">
        <v>121</v>
      </c>
      <c r="C47" s="68" t="s">
        <v>123</v>
      </c>
      <c r="D47" s="10" t="s">
        <v>124</v>
      </c>
      <c r="E47" s="5" t="s">
        <v>119</v>
      </c>
      <c r="F47" s="5" t="s">
        <v>113</v>
      </c>
      <c r="P47" s="32"/>
    </row>
    <row r="48" spans="1:17" s="15" customFormat="1" ht="18">
      <c r="A48" s="11"/>
      <c r="B48" s="12" t="s">
        <v>133</v>
      </c>
      <c r="C48" s="66" t="s">
        <v>90</v>
      </c>
      <c r="D48" s="92">
        <v>316891141010</v>
      </c>
      <c r="E48" s="11" t="s">
        <v>53</v>
      </c>
      <c r="F48" s="26" t="s">
        <v>93</v>
      </c>
      <c r="G48" s="11" t="s">
        <v>66</v>
      </c>
      <c r="H48" s="11" t="s">
        <v>65</v>
      </c>
      <c r="I48" s="11" t="s">
        <v>64</v>
      </c>
      <c r="J48" s="11" t="s">
        <v>63</v>
      </c>
      <c r="K48" s="11" t="s">
        <v>73</v>
      </c>
      <c r="L48" s="11" t="s">
        <v>17</v>
      </c>
      <c r="M48" s="11">
        <v>5273</v>
      </c>
      <c r="N48" s="94" t="s">
        <v>142</v>
      </c>
      <c r="O48" s="11"/>
      <c r="P48" s="14" t="s">
        <v>54</v>
      </c>
      <c r="Q48" s="11"/>
    </row>
    <row r="49" spans="1:17" s="15" customFormat="1" ht="18">
      <c r="A49" s="11"/>
      <c r="B49" s="12" t="s">
        <v>134</v>
      </c>
      <c r="C49" s="66" t="s">
        <v>89</v>
      </c>
      <c r="D49" s="92">
        <v>316891140910</v>
      </c>
      <c r="E49" s="11" t="s">
        <v>55</v>
      </c>
      <c r="F49" s="26" t="s">
        <v>92</v>
      </c>
      <c r="G49" s="11" t="s">
        <v>66</v>
      </c>
      <c r="H49" s="11" t="s">
        <v>65</v>
      </c>
      <c r="I49" s="11" t="s">
        <v>64</v>
      </c>
      <c r="J49" s="11" t="s">
        <v>63</v>
      </c>
      <c r="K49" s="11" t="s">
        <v>73</v>
      </c>
      <c r="L49" s="11" t="s">
        <v>17</v>
      </c>
      <c r="M49" s="11">
        <v>5249</v>
      </c>
      <c r="N49" s="94" t="s">
        <v>142</v>
      </c>
      <c r="O49" s="11"/>
      <c r="P49" s="14" t="s">
        <v>56</v>
      </c>
      <c r="Q49" s="11"/>
    </row>
    <row r="50" spans="1:17" s="15" customFormat="1" ht="18" customHeight="1">
      <c r="A50" s="11"/>
      <c r="B50" s="12" t="s">
        <v>135</v>
      </c>
      <c r="C50" s="66" t="s">
        <v>91</v>
      </c>
      <c r="D50" s="92">
        <v>316891141110</v>
      </c>
      <c r="E50" s="11" t="s">
        <v>57</v>
      </c>
      <c r="F50" s="26" t="s">
        <v>94</v>
      </c>
      <c r="G50" s="11" t="s">
        <v>66</v>
      </c>
      <c r="H50" s="11" t="s">
        <v>65</v>
      </c>
      <c r="I50" s="11" t="s">
        <v>64</v>
      </c>
      <c r="J50" s="11" t="s">
        <v>63</v>
      </c>
      <c r="K50" s="11"/>
      <c r="L50" s="11" t="s">
        <v>17</v>
      </c>
      <c r="M50" s="11">
        <v>7408</v>
      </c>
      <c r="N50" s="94" t="s">
        <v>140</v>
      </c>
      <c r="O50" s="11"/>
      <c r="P50" s="14" t="s">
        <v>58</v>
      </c>
      <c r="Q50" s="11"/>
    </row>
    <row r="51" spans="1:17" s="28" customFormat="1" ht="15.75">
      <c r="A51" s="11"/>
      <c r="B51" s="90"/>
      <c r="C51" s="69"/>
      <c r="D51" s="42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15"/>
    </row>
    <row r="52" spans="1:17" s="28" customFormat="1" ht="15.75">
      <c r="A52" s="11"/>
      <c r="B52" s="82"/>
      <c r="C52" s="70"/>
      <c r="D52" s="27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s="28" customFormat="1" ht="15.75">
      <c r="A53" s="11"/>
      <c r="B53" s="82"/>
      <c r="C53" s="70"/>
      <c r="D53" s="27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</row>
  </sheetData>
  <hyperlinks>
    <hyperlink ref="P5" r:id="rId1"/>
    <hyperlink ref="P6" r:id="rId2"/>
    <hyperlink ref="P7" r:id="rId3"/>
    <hyperlink ref="P8" r:id="rId4"/>
    <hyperlink ref="P10" r:id="rId5"/>
    <hyperlink ref="P12" r:id="rId6"/>
    <hyperlink ref="P11" r:id="rId7"/>
    <hyperlink ref="P20" r:id="rId8"/>
    <hyperlink ref="P22" r:id="rId9"/>
    <hyperlink ref="P21" r:id="rId10"/>
    <hyperlink ref="P23" r:id="rId11" display="https://old.abmgood.com/vectors/vectorDisplay.php?vec=pAAV-G-PGK-CBH-gcGFP-hGH-amp&amp;page=map"/>
    <hyperlink ref="P25" r:id="rId12"/>
    <hyperlink ref="P26" r:id="rId13" display="https://old.abmgood.com/vectors/vectorDisplay.php?vec=pAAV-G-CAGGS-SV40-GFP-hGH-amp"/>
    <hyperlink ref="P15" r:id="rId14"/>
    <hyperlink ref="P17" r:id="rId15"/>
    <hyperlink ref="P18" r:id="rId16"/>
    <hyperlink ref="P34" r:id="rId17"/>
    <hyperlink ref="P38" r:id="rId18"/>
    <hyperlink ref="P43" r:id="rId19"/>
    <hyperlink ref="P48" r:id="rId20"/>
    <hyperlink ref="P49" r:id="rId21"/>
    <hyperlink ref="P50" r:id="rId22"/>
    <hyperlink ref="P33" r:id="rId23"/>
    <hyperlink ref="F5" r:id="rId24" display="https://www.abmgood.com/vectormap/index/index/?name=pAAV-G-CMV"/>
    <hyperlink ref="F6" r:id="rId25" display="https://www.abmgood.com/vectormap/index/index/?name=pAAV-G-CMV-SV40-GFP"/>
    <hyperlink ref="F10" r:id="rId26" display="https://www.abmgood.com/vectormap/index/index/?name=pAAV-G-EF1a"/>
    <hyperlink ref="F20" r:id="rId27" display="https://www.abmgood.com/vectormap/index/index/?name=pAAV-G-PGK"/>
    <hyperlink ref="F21" r:id="rId28" display="https://www.abmgood.com/vectormap/index/index/?name=%20pAAV-G-PGK-SV40-GFP"/>
    <hyperlink ref="F25" r:id="rId29" display="https://www.abmgood.com/vectormap/index/index/?name=pAAV-G-CAGGS"/>
    <hyperlink ref="F15" r:id="rId30" display="https://www.abmgood.com/vectormap/index/index/?name=pAAV-G-hSyn"/>
    <hyperlink ref="F17" r:id="rId31" display="https://www.abmgood.com/vectormap/index/index/?name=pAAV-G-hSyn-SV40-GFP"/>
    <hyperlink ref="F43" r:id="rId32" display="https://www.abmgood.com/vectormap/index/index/?name=pAAV-siRNA-GFP"/>
    <hyperlink ref="F33" r:id="rId33" display="https://www.abmgood.com/vectormap/index/index/?name=pAAV-mir-GFP"/>
    <hyperlink ref="F48" r:id="rId34" display="https://www.abmgood.com/vectormap/index/index/?name=pAAV-U6-sgRNAsa-GFP"/>
    <hyperlink ref="F49" r:id="rId35" display="https://www.abmgood.com/vectormap/index/index/?name=pAAV-U6-sgRNAsp-GFP"/>
    <hyperlink ref="F50" r:id="rId36" display="https://www.abmgood.com/vectormap/index/index/?name=pAAV-PGK-saCas9-U6-sgRNAsa"/>
    <hyperlink ref="P16" r:id="rId37"/>
    <hyperlink ref="F11" r:id="rId38" display="https://www.abmgood.com/vectormap/index/index/?name=pAAV-G-EF1a-SV40-GFP"/>
    <hyperlink ref="F12" r:id="rId39" display="https://www.abmgood.com/vectormap/index/index/?name=pAAV-G-EF1a-SV40-Luc"/>
    <hyperlink ref="P27" r:id="rId40"/>
  </hyperlinks>
  <pageMargins left="0.7" right="0.7" top="0.75" bottom="0.75" header="0.3" footer="0.3"/>
  <pageSetup orientation="portrait" r:id="rId4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Ally Gao</dc:creator>
  <cp:lastModifiedBy>Ally Gao</cp:lastModifiedBy>
  <dcterms:created xsi:type="dcterms:W3CDTF">2020-04-14T16:07:51Z</dcterms:created>
  <dcterms:modified xsi:type="dcterms:W3CDTF">2020-06-18T21:29:34Z</dcterms:modified>
</cp:coreProperties>
</file>