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Gosselin\Desktop\MDA\MDA\FISH_BOWL\FISH_BOWL_V1\SolarSystem_Batterylife_calc\"/>
    </mc:Choice>
  </mc:AlternateContent>
  <xr:revisionPtr revIDLastSave="0" documentId="13_ncr:1_{A7444FA0-94AD-4A91-9DAC-E85DD6116224}" xr6:coauthVersionLast="47" xr6:coauthVersionMax="47" xr10:uidLastSave="{00000000-0000-0000-0000-000000000000}"/>
  <bookViews>
    <workbookView xWindow="11520" yWindow="0" windowWidth="11520" windowHeight="12360" xr2:uid="{1DBCC6AD-7DF6-405E-BC9C-23DF9360F44B}"/>
  </bookViews>
  <sheets>
    <sheet name="Sheet1 (3)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AB48" i="3"/>
  <c r="AC48" i="3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AZ50" i="3"/>
  <c r="BA50" i="3" s="1"/>
  <c r="BB50" i="3" s="1"/>
  <c r="BC50" i="3" s="1"/>
  <c r="BD50" i="3" s="1"/>
  <c r="BE50" i="3" s="1"/>
  <c r="BF50" i="3" s="1"/>
  <c r="BG50" i="3" s="1"/>
  <c r="AB50" i="3"/>
  <c r="AC50" i="3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U50" i="3" s="1"/>
  <c r="V50" i="3" s="1"/>
  <c r="W50" i="3" s="1"/>
  <c r="X50" i="3" s="1"/>
  <c r="Y50" i="3" s="1"/>
  <c r="AA50" i="3" s="1"/>
  <c r="R48" i="3"/>
  <c r="S48" i="3" s="1"/>
  <c r="T48" i="3" s="1"/>
  <c r="U48" i="3" s="1"/>
  <c r="V48" i="3" s="1"/>
  <c r="W48" i="3" s="1"/>
  <c r="X48" i="3" s="1"/>
  <c r="Y48" i="3" s="1"/>
  <c r="Z48" i="3" s="1"/>
  <c r="AA48" i="3" s="1"/>
  <c r="B32" i="3"/>
  <c r="B27" i="3"/>
  <c r="B19" i="3"/>
  <c r="F18" i="3"/>
  <c r="F17" i="3"/>
  <c r="F16" i="3"/>
  <c r="F15" i="3"/>
  <c r="B8" i="3"/>
  <c r="F6" i="3"/>
  <c r="F5" i="3"/>
  <c r="F4" i="3"/>
  <c r="B10" i="3" l="1"/>
  <c r="B33" i="3"/>
  <c r="B37" i="3" s="1"/>
  <c r="F19" i="3"/>
  <c r="D51" i="3" s="1"/>
  <c r="F10" i="3"/>
  <c r="I19" i="3" l="1"/>
  <c r="I20" i="3" s="1"/>
  <c r="J38" i="3"/>
  <c r="E51" i="3"/>
  <c r="F51" i="3" s="1"/>
  <c r="G51" i="3" s="1"/>
  <c r="H51" i="3" l="1"/>
  <c r="I51" i="3" s="1"/>
  <c r="J51" i="3" s="1"/>
  <c r="K51" i="3" l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l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l="1"/>
  <c r="BA51" i="3" s="1"/>
  <c r="BB51" i="3" s="1"/>
  <c r="BC51" i="3" s="1"/>
  <c r="BD51" i="3" s="1"/>
  <c r="BE51" i="3" s="1"/>
  <c r="BF51" i="3" s="1"/>
  <c r="BG51" i="3" s="1"/>
  <c r="I38" i="3" s="1"/>
  <c r="I41" i="3" s="1"/>
  <c r="I42" i="3" s="1"/>
</calcChain>
</file>

<file path=xl/sharedStrings.xml><?xml version="1.0" encoding="utf-8"?>
<sst xmlns="http://schemas.openxmlformats.org/spreadsheetml/2006/main" count="141" uniqueCount="70">
  <si>
    <t>Power_budget_v1</t>
  </si>
  <si>
    <t>consumption</t>
  </si>
  <si>
    <t>W</t>
  </si>
  <si>
    <t>V</t>
  </si>
  <si>
    <t>A</t>
  </si>
  <si>
    <t>10x laser</t>
  </si>
  <si>
    <t>Battery power</t>
  </si>
  <si>
    <t>Ah</t>
  </si>
  <si>
    <t>2nd battery</t>
  </si>
  <si>
    <t>1st battery</t>
  </si>
  <si>
    <t>3rd battery</t>
  </si>
  <si>
    <t xml:space="preserve">total </t>
  </si>
  <si>
    <t>discharge time</t>
  </si>
  <si>
    <t>hours</t>
  </si>
  <si>
    <t>days</t>
  </si>
  <si>
    <t>Wh</t>
  </si>
  <si>
    <t>indoor light1</t>
  </si>
  <si>
    <t>indoor light2</t>
  </si>
  <si>
    <t>total</t>
  </si>
  <si>
    <t>h</t>
  </si>
  <si>
    <t>Sun light hours (prime time)</t>
  </si>
  <si>
    <t>NO SUN AT ALL</t>
  </si>
  <si>
    <t>WITH SUN</t>
  </si>
  <si>
    <t>hours in a day</t>
  </si>
  <si>
    <t>%of sunlight per day</t>
  </si>
  <si>
    <t>%</t>
  </si>
  <si>
    <t>Solar Panels</t>
  </si>
  <si>
    <t>Arduino due</t>
  </si>
  <si>
    <t>solar pannel1-2-3-4</t>
  </si>
  <si>
    <t>solar pannel5-6</t>
  </si>
  <si>
    <t>Current suppplied by solar panel</t>
  </si>
  <si>
    <t>total current pulled</t>
  </si>
  <si>
    <t>x</t>
  </si>
  <si>
    <t>v</t>
  </si>
  <si>
    <t>Battery life in hours</t>
  </si>
  <si>
    <t>*extra_batteries(1x 100AH)</t>
  </si>
  <si>
    <t>time of the day</t>
  </si>
  <si>
    <t>8h00</t>
  </si>
  <si>
    <t>12h00</t>
  </si>
  <si>
    <t>16h00</t>
  </si>
  <si>
    <t>20h00</t>
  </si>
  <si>
    <t>0h00</t>
  </si>
  <si>
    <t>4h00</t>
  </si>
  <si>
    <t>Current measuring</t>
  </si>
  <si>
    <t>Battery capacity in Wh</t>
  </si>
  <si>
    <t>Discharge time</t>
  </si>
  <si>
    <t>indoor light3</t>
  </si>
  <si>
    <t>battery cap in Wh</t>
  </si>
  <si>
    <t>number of hours for total of Wh</t>
  </si>
  <si>
    <t>Discharge of Wh</t>
  </si>
  <si>
    <t>9h00</t>
  </si>
  <si>
    <t>10h00</t>
  </si>
  <si>
    <t>11h00</t>
  </si>
  <si>
    <t>13h00</t>
  </si>
  <si>
    <t>14h00</t>
  </si>
  <si>
    <t>15h00</t>
  </si>
  <si>
    <t>17h00</t>
  </si>
  <si>
    <t>18h00</t>
  </si>
  <si>
    <t>19h00</t>
  </si>
  <si>
    <t>21h00</t>
  </si>
  <si>
    <t>22h00</t>
  </si>
  <si>
    <t>23h00</t>
  </si>
  <si>
    <t>1h00</t>
  </si>
  <si>
    <t>2h00</t>
  </si>
  <si>
    <t>3h00</t>
  </si>
  <si>
    <t>5h00</t>
  </si>
  <si>
    <t>6h00</t>
  </si>
  <si>
    <t>7h00</t>
  </si>
  <si>
    <t>Corner lights x8</t>
  </si>
  <si>
    <t>Average solar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</si>
</sst>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1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4" borderId="1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4" borderId="0" xfId="0" applyFill="1" applyBorder="1"/>
    <xf numFmtId="0" fontId="0" fillId="5" borderId="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(3)'!$B$51</c:f>
              <c:strCache>
                <c:ptCount val="1"/>
                <c:pt idx="0">
                  <c:v>Battery capacity in 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(3)'!$D$51:$BG$51</c:f>
              <c:numCache>
                <c:formatCode>General</c:formatCode>
                <c:ptCount val="56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2358.71</c:v>
                </c:pt>
                <c:pt idx="8">
                  <c:v>2317.42</c:v>
                </c:pt>
                <c:pt idx="9">
                  <c:v>2276.13</c:v>
                </c:pt>
                <c:pt idx="10">
                  <c:v>2234.84</c:v>
                </c:pt>
                <c:pt idx="11">
                  <c:v>2193.5500000000002</c:v>
                </c:pt>
                <c:pt idx="12">
                  <c:v>2152.2600000000002</c:v>
                </c:pt>
                <c:pt idx="13">
                  <c:v>2110.9700000000003</c:v>
                </c:pt>
                <c:pt idx="14">
                  <c:v>2069.6800000000003</c:v>
                </c:pt>
                <c:pt idx="15">
                  <c:v>2028.3900000000003</c:v>
                </c:pt>
                <c:pt idx="16">
                  <c:v>1987.1000000000004</c:v>
                </c:pt>
                <c:pt idx="17">
                  <c:v>1945.8100000000004</c:v>
                </c:pt>
                <c:pt idx="18">
                  <c:v>1904.5200000000004</c:v>
                </c:pt>
                <c:pt idx="19">
                  <c:v>1863.2300000000005</c:v>
                </c:pt>
                <c:pt idx="20">
                  <c:v>1821.9400000000005</c:v>
                </c:pt>
                <c:pt idx="21">
                  <c:v>1780.6500000000005</c:v>
                </c:pt>
                <c:pt idx="22">
                  <c:v>1739.3600000000006</c:v>
                </c:pt>
                <c:pt idx="23">
                  <c:v>1698.0700000000006</c:v>
                </c:pt>
                <c:pt idx="24">
                  <c:v>1780.1133333333339</c:v>
                </c:pt>
                <c:pt idx="25">
                  <c:v>1862.1566666666672</c:v>
                </c:pt>
                <c:pt idx="26">
                  <c:v>1944.2000000000005</c:v>
                </c:pt>
                <c:pt idx="27">
                  <c:v>2026.2433333333338</c:v>
                </c:pt>
                <c:pt idx="28">
                  <c:v>2108.2866666666673</c:v>
                </c:pt>
                <c:pt idx="29">
                  <c:v>2190.3300000000008</c:v>
                </c:pt>
                <c:pt idx="30">
                  <c:v>2272.3733333333344</c:v>
                </c:pt>
                <c:pt idx="31">
                  <c:v>2354.4166666666679</c:v>
                </c:pt>
                <c:pt idx="32">
                  <c:v>2313.1266666666679</c:v>
                </c:pt>
                <c:pt idx="33">
                  <c:v>2271.836666666668</c:v>
                </c:pt>
                <c:pt idx="34">
                  <c:v>2230.546666666668</c:v>
                </c:pt>
                <c:pt idx="35">
                  <c:v>2189.256666666668</c:v>
                </c:pt>
                <c:pt idx="36">
                  <c:v>2147.9666666666681</c:v>
                </c:pt>
                <c:pt idx="37">
                  <c:v>2106.6766666666681</c:v>
                </c:pt>
                <c:pt idx="38">
                  <c:v>2065.3866666666681</c:v>
                </c:pt>
                <c:pt idx="39">
                  <c:v>2024.0966666666682</c:v>
                </c:pt>
                <c:pt idx="40">
                  <c:v>1982.8066666666682</c:v>
                </c:pt>
                <c:pt idx="41">
                  <c:v>1941.5166666666682</c:v>
                </c:pt>
                <c:pt idx="42">
                  <c:v>1900.2266666666683</c:v>
                </c:pt>
                <c:pt idx="43">
                  <c:v>1858.9366666666683</c:v>
                </c:pt>
                <c:pt idx="44">
                  <c:v>1817.6466666666684</c:v>
                </c:pt>
                <c:pt idx="45">
                  <c:v>1776.3566666666684</c:v>
                </c:pt>
                <c:pt idx="46">
                  <c:v>1735.0666666666684</c:v>
                </c:pt>
                <c:pt idx="47">
                  <c:v>1693.7766666666685</c:v>
                </c:pt>
                <c:pt idx="48">
                  <c:v>1775.8200000000018</c:v>
                </c:pt>
                <c:pt idx="49">
                  <c:v>1857.863333333335</c:v>
                </c:pt>
                <c:pt idx="50">
                  <c:v>1939.9066666666683</c:v>
                </c:pt>
                <c:pt idx="51">
                  <c:v>2021.9500000000016</c:v>
                </c:pt>
                <c:pt idx="52">
                  <c:v>2103.9933333333352</c:v>
                </c:pt>
                <c:pt idx="53">
                  <c:v>2186.0366666666687</c:v>
                </c:pt>
                <c:pt idx="54">
                  <c:v>2268.0800000000022</c:v>
                </c:pt>
                <c:pt idx="55">
                  <c:v>2350.1233333333357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D45-ACB9-456BD44B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7944"/>
        <c:axId val="483044336"/>
      </c:lineChart>
      <c:catAx>
        <c:axId val="48304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336"/>
        <c:crosses val="autoZero"/>
        <c:auto val="1"/>
        <c:lblAlgn val="ctr"/>
        <c:lblOffset val="100"/>
        <c:noMultiLvlLbl val="0"/>
      </c:catAx>
      <c:valAx>
        <c:axId val="483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360218</xdr:colOff>
      <xdr:row>4</xdr:row>
      <xdr:rowOff>27710</xdr:rowOff>
    </xdr:from>
    <xdr:to>
      <xdr:col>27</xdr:col>
      <xdr:colOff>554182</xdr:colOff>
      <xdr:row>39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881EE-DF84-4713-882C-0B407BB6F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7767-C5A6-402F-ACE4-E91BD73BA523}">
  <dimension ref="A1:BG51"/>
  <sheetViews>
    <sheetView tabSelected="1" zoomScale="55" zoomScaleNormal="55" workbookViewId="0">
      <selection activeCell="A34" sqref="A34"/>
    </sheetView>
  </sheetViews>
  <sheetFormatPr defaultRowHeight="14.4" x14ac:dyDescent="0.3"/>
  <cols>
    <col min="1" max="1" width="39.109375" customWidth="1"/>
    <col min="2" max="2" width="21.6640625" customWidth="1"/>
    <col min="3" max="3" width="7.6640625" customWidth="1"/>
    <col min="5" max="5" width="11" customWidth="1"/>
    <col min="8" max="8" width="32.88671875" customWidth="1"/>
    <col min="9" max="9" width="11.777343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16</v>
      </c>
      <c r="B4">
        <v>19</v>
      </c>
      <c r="C4" t="s">
        <v>2</v>
      </c>
      <c r="D4">
        <v>12</v>
      </c>
      <c r="E4" t="s">
        <v>3</v>
      </c>
      <c r="F4">
        <f>B4/D4</f>
        <v>1.5833333333333333</v>
      </c>
      <c r="G4" t="s">
        <v>4</v>
      </c>
    </row>
    <row r="5" spans="1:7" x14ac:dyDescent="0.3">
      <c r="A5" t="s">
        <v>17</v>
      </c>
      <c r="B5">
        <v>19</v>
      </c>
      <c r="C5" t="s">
        <v>2</v>
      </c>
      <c r="D5">
        <v>12</v>
      </c>
      <c r="E5" t="s">
        <v>3</v>
      </c>
      <c r="F5">
        <f>B5/D5</f>
        <v>1.5833333333333333</v>
      </c>
      <c r="G5" t="s">
        <v>4</v>
      </c>
    </row>
    <row r="6" spans="1:7" x14ac:dyDescent="0.3">
      <c r="A6" t="s">
        <v>46</v>
      </c>
      <c r="B6">
        <v>0</v>
      </c>
      <c r="C6" t="s">
        <v>2</v>
      </c>
      <c r="D6">
        <v>12</v>
      </c>
      <c r="E6" t="s">
        <v>3</v>
      </c>
      <c r="F6">
        <f>B6/D6</f>
        <v>0</v>
      </c>
      <c r="G6" t="s">
        <v>4</v>
      </c>
    </row>
    <row r="7" spans="1:7" x14ac:dyDescent="0.3">
      <c r="A7" t="s">
        <v>68</v>
      </c>
      <c r="B7">
        <f>D7*F7*8</f>
        <v>2.2400000000000002</v>
      </c>
      <c r="C7" t="s">
        <v>2</v>
      </c>
      <c r="D7">
        <v>7</v>
      </c>
      <c r="E7" t="s">
        <v>3</v>
      </c>
      <c r="F7">
        <v>0.04</v>
      </c>
      <c r="G7" t="s">
        <v>4</v>
      </c>
    </row>
    <row r="8" spans="1:7" x14ac:dyDescent="0.3">
      <c r="A8" t="s">
        <v>5</v>
      </c>
      <c r="B8">
        <f>0.05</f>
        <v>0.05</v>
      </c>
      <c r="C8" t="s">
        <v>2</v>
      </c>
      <c r="D8">
        <v>5</v>
      </c>
      <c r="E8" t="s">
        <v>3</v>
      </c>
      <c r="F8">
        <v>0.1</v>
      </c>
      <c r="G8" t="s">
        <v>4</v>
      </c>
    </row>
    <row r="9" spans="1:7" ht="15" thickBot="1" x14ac:dyDescent="0.35">
      <c r="A9" t="s">
        <v>27</v>
      </c>
      <c r="B9">
        <v>1</v>
      </c>
      <c r="C9" t="s">
        <v>2</v>
      </c>
      <c r="D9">
        <v>9</v>
      </c>
      <c r="E9" t="s">
        <v>3</v>
      </c>
      <c r="F9">
        <v>0.1</v>
      </c>
      <c r="G9" t="s">
        <v>4</v>
      </c>
    </row>
    <row r="10" spans="1:7" ht="15" thickBot="1" x14ac:dyDescent="0.35">
      <c r="B10" s="1">
        <f>SUM(B4:B9)</f>
        <v>41.29</v>
      </c>
      <c r="C10" t="s">
        <v>2</v>
      </c>
      <c r="E10" s="19" t="s">
        <v>31</v>
      </c>
      <c r="F10" s="20">
        <f>SUM(F4:F9)</f>
        <v>3.4066666666666667</v>
      </c>
      <c r="G10" s="21" t="s">
        <v>4</v>
      </c>
    </row>
    <row r="13" spans="1:7" x14ac:dyDescent="0.3">
      <c r="A13" t="s">
        <v>6</v>
      </c>
    </row>
    <row r="15" spans="1:7" x14ac:dyDescent="0.3">
      <c r="A15" t="s">
        <v>35</v>
      </c>
      <c r="B15">
        <v>0</v>
      </c>
      <c r="C15" t="s">
        <v>7</v>
      </c>
      <c r="D15">
        <v>12</v>
      </c>
      <c r="E15" t="s">
        <v>3</v>
      </c>
      <c r="F15">
        <f>D15*B15</f>
        <v>0</v>
      </c>
    </row>
    <row r="16" spans="1:7" x14ac:dyDescent="0.3">
      <c r="A16" t="s">
        <v>9</v>
      </c>
      <c r="B16">
        <v>100</v>
      </c>
      <c r="C16" t="s">
        <v>7</v>
      </c>
      <c r="D16">
        <v>12</v>
      </c>
      <c r="E16" t="s">
        <v>3</v>
      </c>
      <c r="F16">
        <f>D16*B16</f>
        <v>1200</v>
      </c>
      <c r="G16" t="s">
        <v>15</v>
      </c>
    </row>
    <row r="17" spans="1:10" ht="15" thickBot="1" x14ac:dyDescent="0.35">
      <c r="A17" t="s">
        <v>8</v>
      </c>
      <c r="B17">
        <v>100</v>
      </c>
      <c r="C17" t="s">
        <v>7</v>
      </c>
      <c r="D17">
        <v>12</v>
      </c>
      <c r="E17" t="s">
        <v>3</v>
      </c>
      <c r="F17">
        <f>D17*B17</f>
        <v>1200</v>
      </c>
      <c r="G17" t="s">
        <v>15</v>
      </c>
    </row>
    <row r="18" spans="1:10" ht="15" thickBot="1" x14ac:dyDescent="0.35">
      <c r="A18" t="s">
        <v>10</v>
      </c>
      <c r="B18">
        <v>0</v>
      </c>
      <c r="C18" t="s">
        <v>7</v>
      </c>
      <c r="D18">
        <v>12</v>
      </c>
      <c r="E18" t="s">
        <v>3</v>
      </c>
      <c r="F18">
        <f>D18*B18</f>
        <v>0</v>
      </c>
      <c r="G18" t="s">
        <v>15</v>
      </c>
      <c r="H18" s="9" t="s">
        <v>21</v>
      </c>
      <c r="I18" s="10"/>
      <c r="J18" s="11"/>
    </row>
    <row r="19" spans="1:10" ht="15" thickBot="1" x14ac:dyDescent="0.35">
      <c r="A19" t="s">
        <v>11</v>
      </c>
      <c r="B19">
        <f>SUM(B15:B18)</f>
        <v>200</v>
      </c>
      <c r="C19" t="s">
        <v>7</v>
      </c>
      <c r="F19" s="1">
        <f>SUM(F15:F18)</f>
        <v>2400</v>
      </c>
      <c r="G19" t="s">
        <v>15</v>
      </c>
      <c r="H19" s="12" t="s">
        <v>12</v>
      </c>
      <c r="I19" s="13">
        <f>F19/B10</f>
        <v>58.125454105110194</v>
      </c>
      <c r="J19" s="14" t="s">
        <v>13</v>
      </c>
    </row>
    <row r="20" spans="1:10" ht="15" thickBot="1" x14ac:dyDescent="0.35">
      <c r="H20" s="15" t="s">
        <v>12</v>
      </c>
      <c r="I20" s="16">
        <f>I19/24</f>
        <v>2.4218939210462582</v>
      </c>
      <c r="J20" s="17" t="s">
        <v>14</v>
      </c>
    </row>
    <row r="23" spans="1:10" ht="15" thickBot="1" x14ac:dyDescent="0.35"/>
    <row r="24" spans="1:10" x14ac:dyDescent="0.3">
      <c r="A24" s="2" t="s">
        <v>26</v>
      </c>
      <c r="B24" s="3"/>
      <c r="C24" s="4"/>
    </row>
    <row r="25" spans="1:10" x14ac:dyDescent="0.3">
      <c r="A25" s="5" t="s">
        <v>28</v>
      </c>
      <c r="B25">
        <v>400</v>
      </c>
      <c r="C25" s="6" t="s">
        <v>2</v>
      </c>
    </row>
    <row r="26" spans="1:10" ht="15" thickBot="1" x14ac:dyDescent="0.35">
      <c r="A26" s="5" t="s">
        <v>29</v>
      </c>
      <c r="B26">
        <v>0</v>
      </c>
      <c r="C26" s="6" t="s">
        <v>2</v>
      </c>
    </row>
    <row r="27" spans="1:10" ht="15" thickBot="1" x14ac:dyDescent="0.35">
      <c r="A27" s="5" t="s">
        <v>18</v>
      </c>
      <c r="B27" s="1">
        <f>SUM(B25:B26)</f>
        <v>400</v>
      </c>
      <c r="C27" s="6" t="s">
        <v>2</v>
      </c>
    </row>
    <row r="28" spans="1:10" x14ac:dyDescent="0.3">
      <c r="A28" s="5"/>
      <c r="C28" s="6"/>
    </row>
    <row r="29" spans="1:10" x14ac:dyDescent="0.3">
      <c r="A29" s="5"/>
      <c r="C29" s="6"/>
    </row>
    <row r="30" spans="1:10" x14ac:dyDescent="0.3">
      <c r="A30" s="5" t="s">
        <v>20</v>
      </c>
      <c r="B30">
        <v>7.4</v>
      </c>
      <c r="C30" s="6" t="s">
        <v>19</v>
      </c>
    </row>
    <row r="31" spans="1:10" x14ac:dyDescent="0.3">
      <c r="A31" s="5" t="s">
        <v>23</v>
      </c>
      <c r="B31">
        <v>24</v>
      </c>
      <c r="C31" s="6" t="s">
        <v>19</v>
      </c>
    </row>
    <row r="32" spans="1:10" ht="15" thickBot="1" x14ac:dyDescent="0.35">
      <c r="A32" s="5" t="s">
        <v>24</v>
      </c>
      <c r="B32">
        <f>B30/B31*100</f>
        <v>30.833333333333336</v>
      </c>
      <c r="C32" s="6" t="s">
        <v>25</v>
      </c>
    </row>
    <row r="33" spans="1:59" ht="15" thickBot="1" x14ac:dyDescent="0.35">
      <c r="A33" s="7" t="s">
        <v>69</v>
      </c>
      <c r="B33" s="1">
        <f>B27*B32/100</f>
        <v>123.33333333333334</v>
      </c>
      <c r="C33" s="8" t="s">
        <v>2</v>
      </c>
    </row>
    <row r="37" spans="1:59" x14ac:dyDescent="0.3">
      <c r="A37" t="s">
        <v>30</v>
      </c>
      <c r="B37">
        <f>B33/12</f>
        <v>10.277777777777779</v>
      </c>
      <c r="C37" t="s">
        <v>4</v>
      </c>
    </row>
    <row r="38" spans="1:59" x14ac:dyDescent="0.3">
      <c r="H38" t="s">
        <v>49</v>
      </c>
      <c r="I38">
        <f>D51-BG51</f>
        <v>49.876666666664278</v>
      </c>
      <c r="J38">
        <f>D51</f>
        <v>2400</v>
      </c>
      <c r="K38" t="s">
        <v>47</v>
      </c>
    </row>
    <row r="39" spans="1:59" ht="15" thickBot="1" x14ac:dyDescent="0.35">
      <c r="H39" t="s">
        <v>48</v>
      </c>
      <c r="I39">
        <v>56</v>
      </c>
    </row>
    <row r="40" spans="1:59" x14ac:dyDescent="0.3">
      <c r="H40" s="32" t="s">
        <v>22</v>
      </c>
      <c r="I40" s="33"/>
      <c r="J40" s="34"/>
    </row>
    <row r="41" spans="1:59" x14ac:dyDescent="0.3">
      <c r="B41">
        <v>1.78</v>
      </c>
      <c r="C41" t="s">
        <v>4</v>
      </c>
      <c r="D41" t="s">
        <v>43</v>
      </c>
      <c r="H41" s="35" t="s">
        <v>45</v>
      </c>
      <c r="I41" s="36">
        <f>I39*J38/I38</f>
        <v>2694.6467954288532</v>
      </c>
      <c r="J41" s="37" t="s">
        <v>13</v>
      </c>
    </row>
    <row r="42" spans="1:59" ht="15" thickBot="1" x14ac:dyDescent="0.35">
      <c r="H42" s="38" t="s">
        <v>45</v>
      </c>
      <c r="I42" s="39">
        <f>I41/24</f>
        <v>112.27694980953555</v>
      </c>
      <c r="J42" s="40" t="s">
        <v>14</v>
      </c>
    </row>
    <row r="43" spans="1:59" x14ac:dyDescent="0.3">
      <c r="H43" s="18"/>
    </row>
    <row r="48" spans="1:59" ht="15" thickBot="1" x14ac:dyDescent="0.35">
      <c r="D48">
        <v>1</v>
      </c>
      <c r="E48">
        <v>2</v>
      </c>
      <c r="F48">
        <v>3</v>
      </c>
      <c r="G48">
        <v>4</v>
      </c>
      <c r="H48">
        <v>5</v>
      </c>
      <c r="I48">
        <v>6</v>
      </c>
      <c r="J48">
        <v>7</v>
      </c>
      <c r="K48">
        <v>8</v>
      </c>
      <c r="L48">
        <v>9</v>
      </c>
      <c r="M48">
        <v>10</v>
      </c>
      <c r="N48">
        <v>11</v>
      </c>
      <c r="O48">
        <v>12</v>
      </c>
      <c r="P48">
        <v>13</v>
      </c>
      <c r="Q48">
        <v>14</v>
      </c>
      <c r="R48">
        <f>Q48+1</f>
        <v>15</v>
      </c>
      <c r="S48">
        <f t="shared" ref="S48:AA48" si="0">R48+1</f>
        <v>16</v>
      </c>
      <c r="T48">
        <f t="shared" si="0"/>
        <v>17</v>
      </c>
      <c r="U48">
        <f t="shared" si="0"/>
        <v>18</v>
      </c>
      <c r="V48">
        <f t="shared" si="0"/>
        <v>19</v>
      </c>
      <c r="W48">
        <f t="shared" si="0"/>
        <v>20</v>
      </c>
      <c r="X48">
        <f t="shared" si="0"/>
        <v>21</v>
      </c>
      <c r="Y48">
        <f t="shared" si="0"/>
        <v>22</v>
      </c>
      <c r="Z48">
        <f t="shared" si="0"/>
        <v>23</v>
      </c>
      <c r="AA48">
        <f t="shared" si="0"/>
        <v>24</v>
      </c>
      <c r="AB48">
        <f t="shared" ref="AB48" si="1">AA48+1</f>
        <v>25</v>
      </c>
      <c r="AC48">
        <f t="shared" ref="AC48" si="2">AB48+1</f>
        <v>26</v>
      </c>
      <c r="AD48">
        <f t="shared" ref="AD48" si="3">AC48+1</f>
        <v>27</v>
      </c>
      <c r="AE48">
        <f t="shared" ref="AE48" si="4">AD48+1</f>
        <v>28</v>
      </c>
      <c r="AF48">
        <f t="shared" ref="AF48" si="5">AE48+1</f>
        <v>29</v>
      </c>
      <c r="AG48">
        <f t="shared" ref="AG48" si="6">AF48+1</f>
        <v>30</v>
      </c>
      <c r="AH48">
        <f t="shared" ref="AH48" si="7">AG48+1</f>
        <v>31</v>
      </c>
      <c r="AI48">
        <f t="shared" ref="AI48" si="8">AH48+1</f>
        <v>32</v>
      </c>
      <c r="AJ48">
        <f t="shared" ref="AJ48" si="9">AI48+1</f>
        <v>33</v>
      </c>
      <c r="AK48">
        <f t="shared" ref="AK48" si="10">AJ48+1</f>
        <v>34</v>
      </c>
      <c r="AL48">
        <f t="shared" ref="AL48" si="11">AK48+1</f>
        <v>35</v>
      </c>
      <c r="AM48">
        <f t="shared" ref="AM48" si="12">AL48+1</f>
        <v>36</v>
      </c>
      <c r="AN48">
        <f t="shared" ref="AN48" si="13">AM48+1</f>
        <v>37</v>
      </c>
      <c r="AO48">
        <f t="shared" ref="AO48" si="14">AN48+1</f>
        <v>38</v>
      </c>
      <c r="AP48">
        <f t="shared" ref="AP48" si="15">AO48+1</f>
        <v>39</v>
      </c>
      <c r="AQ48">
        <f t="shared" ref="AQ48" si="16">AP48+1</f>
        <v>40</v>
      </c>
      <c r="AR48">
        <f t="shared" ref="AR48" si="17">AQ48+1</f>
        <v>41</v>
      </c>
      <c r="AS48">
        <f t="shared" ref="AS48" si="18">AR48+1</f>
        <v>42</v>
      </c>
      <c r="AT48">
        <f t="shared" ref="AT48" si="19">AS48+1</f>
        <v>43</v>
      </c>
      <c r="AU48">
        <f t="shared" ref="AU48" si="20">AT48+1</f>
        <v>44</v>
      </c>
      <c r="AV48">
        <f t="shared" ref="AV48" si="21">AU48+1</f>
        <v>45</v>
      </c>
      <c r="AW48">
        <f t="shared" ref="AW48" si="22">AV48+1</f>
        <v>46</v>
      </c>
      <c r="AX48">
        <f t="shared" ref="AX48" si="23">AW48+1</f>
        <v>47</v>
      </c>
      <c r="AY48">
        <f t="shared" ref="AY48" si="24">AX48+1</f>
        <v>48</v>
      </c>
      <c r="AZ48">
        <f t="shared" ref="AZ48" si="25">AY48+1</f>
        <v>49</v>
      </c>
      <c r="BA48">
        <f t="shared" ref="BA48" si="26">AZ48+1</f>
        <v>50</v>
      </c>
      <c r="BB48">
        <f t="shared" ref="BB48" si="27">BA48+1</f>
        <v>51</v>
      </c>
      <c r="BC48">
        <f t="shared" ref="BC48" si="28">BB48+1</f>
        <v>52</v>
      </c>
      <c r="BD48">
        <f t="shared" ref="BD48" si="29">BC48+1</f>
        <v>53</v>
      </c>
      <c r="BE48">
        <f t="shared" ref="BE48" si="30">BD48+1</f>
        <v>54</v>
      </c>
      <c r="BF48">
        <f t="shared" ref="BF48" si="31">BE48+1</f>
        <v>55</v>
      </c>
      <c r="BG48">
        <f t="shared" ref="BG48" si="32">BF48+1</f>
        <v>56</v>
      </c>
    </row>
    <row r="49" spans="1:59" ht="15" thickBot="1" x14ac:dyDescent="0.35">
      <c r="A49" s="22" t="s">
        <v>32</v>
      </c>
      <c r="B49" s="23" t="s">
        <v>36</v>
      </c>
      <c r="C49" s="23"/>
      <c r="D49" s="23" t="s">
        <v>37</v>
      </c>
      <c r="E49" s="23" t="s">
        <v>50</v>
      </c>
      <c r="F49" s="23" t="s">
        <v>51</v>
      </c>
      <c r="G49" s="23" t="s">
        <v>52</v>
      </c>
      <c r="H49" s="23" t="s">
        <v>38</v>
      </c>
      <c r="I49" s="23" t="s">
        <v>53</v>
      </c>
      <c r="J49" s="23" t="s">
        <v>54</v>
      </c>
      <c r="K49" s="23" t="s">
        <v>55</v>
      </c>
      <c r="L49" s="23" t="s">
        <v>39</v>
      </c>
      <c r="M49" s="23" t="s">
        <v>56</v>
      </c>
      <c r="N49" s="23" t="s">
        <v>57</v>
      </c>
      <c r="O49" s="24" t="s">
        <v>58</v>
      </c>
      <c r="P49" s="23" t="s">
        <v>40</v>
      </c>
      <c r="Q49" s="23" t="s">
        <v>59</v>
      </c>
      <c r="R49" s="23" t="s">
        <v>60</v>
      </c>
      <c r="S49" s="23" t="s">
        <v>61</v>
      </c>
      <c r="T49" s="23" t="s">
        <v>41</v>
      </c>
      <c r="U49" s="23" t="s">
        <v>62</v>
      </c>
      <c r="V49" s="23" t="s">
        <v>63</v>
      </c>
      <c r="W49" s="23" t="s">
        <v>64</v>
      </c>
      <c r="X49" s="23" t="s">
        <v>42</v>
      </c>
      <c r="Y49" s="23" t="s">
        <v>65</v>
      </c>
      <c r="Z49" s="23" t="s">
        <v>66</v>
      </c>
      <c r="AA49" s="24" t="s">
        <v>67</v>
      </c>
      <c r="AB49" s="23" t="s">
        <v>37</v>
      </c>
      <c r="AC49" s="23" t="s">
        <v>50</v>
      </c>
      <c r="AD49" s="23" t="s">
        <v>51</v>
      </c>
      <c r="AE49" s="23" t="s">
        <v>52</v>
      </c>
      <c r="AF49" s="23" t="s">
        <v>38</v>
      </c>
      <c r="AG49" s="23" t="s">
        <v>53</v>
      </c>
      <c r="AH49" s="23" t="s">
        <v>54</v>
      </c>
      <c r="AI49" s="23" t="s">
        <v>55</v>
      </c>
      <c r="AJ49" s="23" t="s">
        <v>39</v>
      </c>
      <c r="AK49" s="23" t="s">
        <v>56</v>
      </c>
      <c r="AL49" s="23" t="s">
        <v>57</v>
      </c>
      <c r="AM49" s="24" t="s">
        <v>58</v>
      </c>
      <c r="AN49" s="23" t="s">
        <v>40</v>
      </c>
      <c r="AO49" s="23" t="s">
        <v>59</v>
      </c>
      <c r="AP49" s="23" t="s">
        <v>60</v>
      </c>
      <c r="AQ49" s="23" t="s">
        <v>61</v>
      </c>
      <c r="AR49" s="23" t="s">
        <v>41</v>
      </c>
      <c r="AS49" s="23" t="s">
        <v>62</v>
      </c>
      <c r="AT49" s="23" t="s">
        <v>63</v>
      </c>
      <c r="AU49" s="23" t="s">
        <v>64</v>
      </c>
      <c r="AV49" s="23" t="s">
        <v>42</v>
      </c>
      <c r="AW49" s="23" t="s">
        <v>65</v>
      </c>
      <c r="AX49" s="23" t="s">
        <v>66</v>
      </c>
      <c r="AY49" s="24" t="s">
        <v>67</v>
      </c>
      <c r="AZ49" s="23" t="s">
        <v>37</v>
      </c>
      <c r="BA49" s="23" t="s">
        <v>50</v>
      </c>
      <c r="BB49" s="23" t="s">
        <v>51</v>
      </c>
      <c r="BC49" s="23" t="s">
        <v>52</v>
      </c>
      <c r="BD49" s="23" t="s">
        <v>38</v>
      </c>
      <c r="BE49" s="23" t="s">
        <v>53</v>
      </c>
      <c r="BF49" s="23" t="s">
        <v>54</v>
      </c>
      <c r="BG49" s="23" t="s">
        <v>55</v>
      </c>
    </row>
    <row r="50" spans="1:59" ht="15" thickBot="1" x14ac:dyDescent="0.35">
      <c r="A50" s="25" t="s">
        <v>33</v>
      </c>
      <c r="B50" s="27" t="s">
        <v>34</v>
      </c>
      <c r="C50" s="27"/>
      <c r="D50" s="27">
        <f>I44</f>
        <v>0</v>
      </c>
      <c r="E50" s="27">
        <f>D50</f>
        <v>0</v>
      </c>
      <c r="F50" s="27">
        <f>E50</f>
        <v>0</v>
      </c>
      <c r="G50" s="27">
        <f>F50-4</f>
        <v>-4</v>
      </c>
      <c r="H50" s="27">
        <f>G50-4</f>
        <v>-8</v>
      </c>
      <c r="I50" s="27">
        <f>H50-4</f>
        <v>-12</v>
      </c>
      <c r="J50" s="27">
        <f>I50-4</f>
        <v>-16</v>
      </c>
      <c r="K50" s="27">
        <f>J50+4</f>
        <v>-12</v>
      </c>
      <c r="L50" s="27">
        <f>K50+4</f>
        <v>-8</v>
      </c>
      <c r="M50" s="27">
        <f>L50</f>
        <v>-8</v>
      </c>
      <c r="N50" s="27">
        <f>M50-4</f>
        <v>-12</v>
      </c>
      <c r="O50" s="28">
        <f>N50-4</f>
        <v>-16</v>
      </c>
      <c r="P50" s="29">
        <f>O50</f>
        <v>-16</v>
      </c>
      <c r="Q50" s="29">
        <f>P50+4</f>
        <v>-12</v>
      </c>
      <c r="R50" s="29">
        <f>Q50+4</f>
        <v>-8</v>
      </c>
      <c r="S50" s="29">
        <f>R50</f>
        <v>-8</v>
      </c>
      <c r="T50" s="29">
        <v>1</v>
      </c>
      <c r="U50" s="29">
        <f>T50-4</f>
        <v>-3</v>
      </c>
      <c r="V50" s="29">
        <f>U50</f>
        <v>-3</v>
      </c>
      <c r="W50" s="29">
        <f>V50+4</f>
        <v>1</v>
      </c>
      <c r="X50" s="29">
        <f>W50+4</f>
        <v>5</v>
      </c>
      <c r="Y50" s="29">
        <f>X50</f>
        <v>5</v>
      </c>
      <c r="Z50" s="29">
        <v>1</v>
      </c>
      <c r="AA50" s="30">
        <f>Z50-4</f>
        <v>-3</v>
      </c>
      <c r="AB50" s="42">
        <f t="shared" ref="AB50:BG50" si="33">AA50-4</f>
        <v>-7</v>
      </c>
      <c r="AC50" s="42">
        <f t="shared" si="33"/>
        <v>-11</v>
      </c>
      <c r="AD50" s="42">
        <f t="shared" si="33"/>
        <v>-15</v>
      </c>
      <c r="AE50" s="42">
        <f t="shared" si="33"/>
        <v>-19</v>
      </c>
      <c r="AF50" s="42">
        <f t="shared" si="33"/>
        <v>-23</v>
      </c>
      <c r="AG50" s="42">
        <f t="shared" si="33"/>
        <v>-27</v>
      </c>
      <c r="AH50" s="42">
        <f t="shared" si="33"/>
        <v>-31</v>
      </c>
      <c r="AI50" s="42">
        <f t="shared" si="33"/>
        <v>-35</v>
      </c>
      <c r="AJ50" s="42">
        <f t="shared" si="33"/>
        <v>-39</v>
      </c>
      <c r="AK50" s="42">
        <f t="shared" si="33"/>
        <v>-43</v>
      </c>
      <c r="AL50" s="42">
        <f t="shared" si="33"/>
        <v>-47</v>
      </c>
      <c r="AM50" s="42">
        <f t="shared" si="33"/>
        <v>-51</v>
      </c>
      <c r="AN50" s="42">
        <f t="shared" si="33"/>
        <v>-55</v>
      </c>
      <c r="AO50" s="42">
        <f t="shared" si="33"/>
        <v>-59</v>
      </c>
      <c r="AP50" s="42">
        <f t="shared" si="33"/>
        <v>-63</v>
      </c>
      <c r="AQ50" s="42">
        <f t="shared" si="33"/>
        <v>-67</v>
      </c>
      <c r="AR50" s="42">
        <f t="shared" si="33"/>
        <v>-71</v>
      </c>
      <c r="AS50" s="42">
        <f t="shared" si="33"/>
        <v>-75</v>
      </c>
      <c r="AT50" s="42">
        <f t="shared" si="33"/>
        <v>-79</v>
      </c>
      <c r="AU50" s="42">
        <f t="shared" si="33"/>
        <v>-83</v>
      </c>
      <c r="AV50" s="42">
        <f t="shared" si="33"/>
        <v>-87</v>
      </c>
      <c r="AW50" s="42">
        <f t="shared" si="33"/>
        <v>-91</v>
      </c>
      <c r="AX50" s="42">
        <f t="shared" si="33"/>
        <v>-95</v>
      </c>
      <c r="AY50" s="42">
        <f t="shared" si="33"/>
        <v>-99</v>
      </c>
      <c r="AZ50" s="42">
        <f t="shared" si="33"/>
        <v>-103</v>
      </c>
      <c r="BA50" s="42">
        <f t="shared" si="33"/>
        <v>-107</v>
      </c>
      <c r="BB50" s="42">
        <f t="shared" si="33"/>
        <v>-111</v>
      </c>
      <c r="BC50" s="42">
        <f t="shared" si="33"/>
        <v>-115</v>
      </c>
      <c r="BD50" s="42">
        <f t="shared" si="33"/>
        <v>-119</v>
      </c>
      <c r="BE50" s="42">
        <f t="shared" si="33"/>
        <v>-123</v>
      </c>
      <c r="BF50" s="42">
        <f t="shared" si="33"/>
        <v>-127</v>
      </c>
      <c r="BG50" s="42">
        <f t="shared" si="33"/>
        <v>-131</v>
      </c>
    </row>
    <row r="51" spans="1:59" ht="15" thickBot="1" x14ac:dyDescent="0.35">
      <c r="A51" s="31"/>
      <c r="B51" s="26" t="s">
        <v>44</v>
      </c>
      <c r="C51" s="26"/>
      <c r="D51" s="26">
        <f>F19</f>
        <v>2400</v>
      </c>
      <c r="E51" s="26">
        <f>IF($B$33&gt;$B$10,D51,D51-$B$10-$B$33)</f>
        <v>2400</v>
      </c>
      <c r="F51" s="26">
        <f t="shared" ref="F51:H51" si="34">IF($B$33&gt;$B$10,E51,E51-$B$10-$B$33)</f>
        <v>2400</v>
      </c>
      <c r="G51" s="26">
        <f t="shared" si="34"/>
        <v>2400</v>
      </c>
      <c r="H51" s="26">
        <f t="shared" si="34"/>
        <v>2400</v>
      </c>
      <c r="I51" s="26">
        <f t="shared" ref="I51" si="35">IF($B$33&gt;$B$10,H51,H51-$B$10-$B$33)</f>
        <v>2400</v>
      </c>
      <c r="J51" s="26">
        <f t="shared" ref="J51" si="36">IF($B$33&gt;$B$10,I51,I51-$B$10-$B$33)</f>
        <v>2400</v>
      </c>
      <c r="K51" s="26">
        <f>J51-$B$10</f>
        <v>2358.71</v>
      </c>
      <c r="L51" s="26">
        <f>K51-$B$10</f>
        <v>2317.42</v>
      </c>
      <c r="M51" s="26">
        <f t="shared" ref="M51:AA51" si="37">L51-$B$10</f>
        <v>2276.13</v>
      </c>
      <c r="N51" s="26">
        <f t="shared" si="37"/>
        <v>2234.84</v>
      </c>
      <c r="O51" s="26">
        <f t="shared" si="37"/>
        <v>2193.5500000000002</v>
      </c>
      <c r="P51" s="26">
        <f t="shared" si="37"/>
        <v>2152.2600000000002</v>
      </c>
      <c r="Q51" s="26">
        <f t="shared" si="37"/>
        <v>2110.9700000000003</v>
      </c>
      <c r="R51" s="26">
        <f t="shared" si="37"/>
        <v>2069.6800000000003</v>
      </c>
      <c r="S51" s="26">
        <f t="shared" si="37"/>
        <v>2028.3900000000003</v>
      </c>
      <c r="T51" s="26">
        <f t="shared" si="37"/>
        <v>1987.1000000000004</v>
      </c>
      <c r="U51" s="26">
        <f t="shared" si="37"/>
        <v>1945.8100000000004</v>
      </c>
      <c r="V51" s="26">
        <f t="shared" si="37"/>
        <v>1904.5200000000004</v>
      </c>
      <c r="W51" s="26">
        <f t="shared" si="37"/>
        <v>1863.2300000000005</v>
      </c>
      <c r="X51" s="26">
        <f t="shared" si="37"/>
        <v>1821.9400000000005</v>
      </c>
      <c r="Y51" s="26">
        <f t="shared" si="37"/>
        <v>1780.6500000000005</v>
      </c>
      <c r="Z51" s="26">
        <f t="shared" si="37"/>
        <v>1739.3600000000006</v>
      </c>
      <c r="AA51" s="26">
        <f t="shared" si="37"/>
        <v>1698.0700000000006</v>
      </c>
      <c r="AB51" s="43">
        <f>AA51+$B$33-$B$10</f>
        <v>1780.1133333333339</v>
      </c>
      <c r="AC51" s="43">
        <f t="shared" ref="AC51:AI51" si="38">AB51+$B$33-$B$10</f>
        <v>1862.1566666666672</v>
      </c>
      <c r="AD51" s="43">
        <f t="shared" si="38"/>
        <v>1944.2000000000005</v>
      </c>
      <c r="AE51" s="43">
        <f t="shared" si="38"/>
        <v>2026.2433333333338</v>
      </c>
      <c r="AF51" s="43">
        <f t="shared" si="38"/>
        <v>2108.2866666666673</v>
      </c>
      <c r="AG51" s="43">
        <f t="shared" si="38"/>
        <v>2190.3300000000008</v>
      </c>
      <c r="AH51" s="43">
        <f t="shared" si="38"/>
        <v>2272.3733333333344</v>
      </c>
      <c r="AI51" s="43">
        <f t="shared" si="38"/>
        <v>2354.4166666666679</v>
      </c>
      <c r="AJ51" s="44">
        <f>AI51-$B$10</f>
        <v>2313.1266666666679</v>
      </c>
      <c r="AK51" s="44">
        <f t="shared" ref="AK51:AY51" si="39">AJ51-$B$10</f>
        <v>2271.836666666668</v>
      </c>
      <c r="AL51" s="44">
        <f t="shared" si="39"/>
        <v>2230.546666666668</v>
      </c>
      <c r="AM51" s="44">
        <f t="shared" si="39"/>
        <v>2189.256666666668</v>
      </c>
      <c r="AN51" s="44">
        <f t="shared" si="39"/>
        <v>2147.9666666666681</v>
      </c>
      <c r="AO51" s="44">
        <f t="shared" si="39"/>
        <v>2106.6766666666681</v>
      </c>
      <c r="AP51" s="44">
        <f t="shared" si="39"/>
        <v>2065.3866666666681</v>
      </c>
      <c r="AQ51" s="44">
        <f t="shared" si="39"/>
        <v>2024.0966666666682</v>
      </c>
      <c r="AR51" s="44">
        <f t="shared" si="39"/>
        <v>1982.8066666666682</v>
      </c>
      <c r="AS51" s="44">
        <f t="shared" si="39"/>
        <v>1941.5166666666682</v>
      </c>
      <c r="AT51" s="44">
        <f t="shared" si="39"/>
        <v>1900.2266666666683</v>
      </c>
      <c r="AU51" s="44">
        <f t="shared" si="39"/>
        <v>1858.9366666666683</v>
      </c>
      <c r="AV51" s="44">
        <f t="shared" si="39"/>
        <v>1817.6466666666684</v>
      </c>
      <c r="AW51" s="44">
        <f t="shared" si="39"/>
        <v>1776.3566666666684</v>
      </c>
      <c r="AX51" s="44">
        <f t="shared" si="39"/>
        <v>1735.0666666666684</v>
      </c>
      <c r="AY51" s="45">
        <f t="shared" si="39"/>
        <v>1693.7766666666685</v>
      </c>
      <c r="AZ51" s="41">
        <f>AY51+$B$33-$B$10</f>
        <v>1775.8200000000018</v>
      </c>
      <c r="BA51" s="41">
        <f t="shared" ref="BA51:BG51" si="40">AZ51+$B$33-$B$10</f>
        <v>1857.863333333335</v>
      </c>
      <c r="BB51" s="41">
        <f t="shared" si="40"/>
        <v>1939.9066666666683</v>
      </c>
      <c r="BC51" s="41">
        <f t="shared" si="40"/>
        <v>2021.9500000000016</v>
      </c>
      <c r="BD51" s="41">
        <f t="shared" si="40"/>
        <v>2103.9933333333352</v>
      </c>
      <c r="BE51" s="41">
        <f t="shared" si="40"/>
        <v>2186.0366666666687</v>
      </c>
      <c r="BF51" s="41">
        <f t="shared" si="40"/>
        <v>2268.0800000000022</v>
      </c>
      <c r="BG51" s="41">
        <f t="shared" si="40"/>
        <v>2350.1233333333357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Gosselin</dc:creator>
  <cp:lastModifiedBy>Vincent Gosselin</cp:lastModifiedBy>
  <dcterms:created xsi:type="dcterms:W3CDTF">2022-04-28T22:55:55Z</dcterms:created>
  <dcterms:modified xsi:type="dcterms:W3CDTF">2023-07-04T01:26:33Z</dcterms:modified>
</cp:coreProperties>
</file>