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leonardo/Documents/SUTD/2021/2021 Term 5/40.012 Manufacturing and Service Operations/SGH/mso-sgh-queue-project/"/>
    </mc:Choice>
  </mc:AlternateContent>
  <xr:revisionPtr revIDLastSave="0" documentId="8_{B9BABC67-20D7-114E-B393-9A7D27A2B197}" xr6:coauthVersionLast="46" xr6:coauthVersionMax="46" xr10:uidLastSave="{00000000-0000-0000-0000-000000000000}"/>
  <bookViews>
    <workbookView xWindow="14400" yWindow="460" windowWidth="14400" windowHeight="17540" xr2:uid="{92B88D0B-7D0F-0D41-83FD-09AD72BFF5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7" i="1"/>
  <c r="D26" i="1"/>
  <c r="D24" i="1"/>
  <c r="D22" i="1"/>
  <c r="D23" i="1"/>
  <c r="B28" i="1"/>
  <c r="B26" i="1"/>
  <c r="B25" i="1"/>
  <c r="D18" i="1"/>
  <c r="D17" i="1"/>
  <c r="D15" i="1"/>
  <c r="B16" i="1"/>
  <c r="B14" i="1"/>
  <c r="B12" i="1"/>
  <c r="D7" i="1"/>
  <c r="D3" i="1"/>
  <c r="D6" i="1"/>
  <c r="B5" i="1"/>
  <c r="B4" i="1"/>
  <c r="B3" i="1"/>
</calcChain>
</file>

<file path=xl/sharedStrings.xml><?xml version="1.0" encoding="utf-8"?>
<sst xmlns="http://schemas.openxmlformats.org/spreadsheetml/2006/main" count="50" uniqueCount="11">
  <si>
    <t>Planned and Walk-In</t>
  </si>
  <si>
    <t>Queue Time</t>
  </si>
  <si>
    <t>ASA</t>
  </si>
  <si>
    <t>Consult Duration</t>
  </si>
  <si>
    <t>Dist</t>
  </si>
  <si>
    <t>Lognormal</t>
  </si>
  <si>
    <t>Gamma</t>
  </si>
  <si>
    <t>Exp</t>
  </si>
  <si>
    <t>Dist2</t>
  </si>
  <si>
    <t>Planned</t>
  </si>
  <si>
    <t>Walk-In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</si>
</sst>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/>
    <xf numFmtId="0" fontId="0" fillId="0" borderId="10" xfId="0" applyFont="1" applyBorder="1" applyAlignment="1">
      <alignment horizontal="left" vertical="center"/>
    </xf>
    <xf numFmtId="0" fontId="0" fillId="0" borderId="12" xfId="0" applyFont="1" applyBorder="1"/>
    <xf numFmtId="0" fontId="1" fillId="2" borderId="6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4" xfId="0" applyFont="1" applyBorder="1"/>
    <xf numFmtId="0" fontId="0" fillId="0" borderId="15" xfId="0" applyFont="1" applyBorder="1"/>
    <xf numFmtId="0" fontId="0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71B3-1077-884D-98B2-0AF7ADE86485}">
  <dimension ref="A1:F30"/>
  <sheetViews>
    <sheetView tabSelected="1" workbookViewId="0">
      <selection activeCell="E30" sqref="A1:E30"/>
    </sheetView>
  </sheetViews>
  <sheetFormatPr baseColWidth="10" defaultRowHeight="16" x14ac:dyDescent="0.2"/>
  <cols>
    <col min="1" max="1" width="5.83203125" customWidth="1"/>
    <col min="2" max="2" width="17.5" customWidth="1"/>
    <col min="4" max="4" width="17" customWidth="1"/>
  </cols>
  <sheetData>
    <row r="1" spans="1:5" x14ac:dyDescent="0.2">
      <c r="A1" s="2" t="s">
        <v>0</v>
      </c>
      <c r="B1" s="3"/>
      <c r="C1" s="3"/>
      <c r="D1" s="3"/>
      <c r="E1" s="3"/>
    </row>
    <row r="2" spans="1:5" x14ac:dyDescent="0.2">
      <c r="A2" s="1" t="s">
        <v>2</v>
      </c>
      <c r="B2" s="6" t="s">
        <v>1</v>
      </c>
      <c r="C2" s="6" t="s">
        <v>4</v>
      </c>
      <c r="D2" s="6" t="s">
        <v>3</v>
      </c>
      <c r="E2" s="7" t="s">
        <v>8</v>
      </c>
    </row>
    <row r="3" spans="1:5" x14ac:dyDescent="0.2">
      <c r="A3" s="27">
        <v>1</v>
      </c>
      <c r="B3" s="28">
        <f>1/EXP(4.7441447 + 0.4887809/2)</f>
        <v>6.8156410751767874E-3</v>
      </c>
      <c r="C3" s="29" t="s">
        <v>5</v>
      </c>
      <c r="D3" s="28">
        <f>1/EXP(2.4525327 + 0.8756247/2)</f>
        <v>5.5557039347379093E-2</v>
      </c>
      <c r="E3" s="30" t="s">
        <v>5</v>
      </c>
    </row>
    <row r="4" spans="1:5" x14ac:dyDescent="0.2">
      <c r="A4" s="31">
        <v>2</v>
      </c>
      <c r="B4" s="28">
        <f>1/(4.51396193/0.02991051)</f>
        <v>6.6262211475939508E-3</v>
      </c>
      <c r="C4" s="29" t="s">
        <v>6</v>
      </c>
      <c r="D4" s="28">
        <v>4.8232999999999998E-2</v>
      </c>
      <c r="E4" s="30" t="s">
        <v>7</v>
      </c>
    </row>
    <row r="5" spans="1:5" x14ac:dyDescent="0.2">
      <c r="A5" s="15">
        <v>3</v>
      </c>
      <c r="B5" s="13">
        <f>1/(4.4903452/0.0290352)</f>
        <v>6.466139841542695E-3</v>
      </c>
      <c r="C5" s="13" t="s">
        <v>6</v>
      </c>
      <c r="D5" s="12">
        <v>3.3949680000000003E-2</v>
      </c>
      <c r="E5" s="16" t="s">
        <v>7</v>
      </c>
    </row>
    <row r="6" spans="1:5" x14ac:dyDescent="0.2">
      <c r="A6" s="17"/>
      <c r="B6" s="9"/>
      <c r="C6" s="9"/>
      <c r="D6" s="11">
        <f>0.03126416/0.92089709</f>
        <v>3.3949678351139108E-2</v>
      </c>
      <c r="E6" s="21" t="s">
        <v>6</v>
      </c>
    </row>
    <row r="7" spans="1:5" x14ac:dyDescent="0.2">
      <c r="A7" s="18"/>
      <c r="B7" s="19"/>
      <c r="C7" s="19"/>
      <c r="D7" s="22">
        <f>1/EXP(3.0657644 + 0.8372545/2)</f>
        <v>3.0672412316616948E-2</v>
      </c>
      <c r="E7" s="23" t="s">
        <v>5</v>
      </c>
    </row>
    <row r="9" spans="1:5" x14ac:dyDescent="0.2">
      <c r="D9" s="10"/>
    </row>
    <row r="10" spans="1:5" x14ac:dyDescent="0.2">
      <c r="A10" s="2" t="s">
        <v>9</v>
      </c>
      <c r="B10" s="3"/>
      <c r="C10" s="3"/>
      <c r="D10" s="3"/>
      <c r="E10" s="3"/>
    </row>
    <row r="11" spans="1:5" x14ac:dyDescent="0.2">
      <c r="A11" s="1" t="s">
        <v>2</v>
      </c>
      <c r="B11" s="6" t="s">
        <v>1</v>
      </c>
      <c r="C11" s="6" t="s">
        <v>4</v>
      </c>
      <c r="D11" s="6" t="s">
        <v>3</v>
      </c>
      <c r="E11" s="7" t="s">
        <v>8</v>
      </c>
    </row>
    <row r="12" spans="1:5" x14ac:dyDescent="0.2">
      <c r="A12" s="24">
        <v>1</v>
      </c>
      <c r="B12" s="13">
        <f>1/EXP(4.7362772 + 0.4766837/2)</f>
        <v>6.9111512411003349E-3</v>
      </c>
      <c r="C12" s="13" t="s">
        <v>5</v>
      </c>
      <c r="D12" s="12">
        <v>6.2089777999999998E-2</v>
      </c>
      <c r="E12" s="16" t="s">
        <v>6</v>
      </c>
    </row>
    <row r="13" spans="1:5" x14ac:dyDescent="0.2">
      <c r="A13" s="26"/>
      <c r="B13" s="19"/>
      <c r="C13" s="19"/>
      <c r="D13" s="22">
        <v>5.5340460000000001E-2</v>
      </c>
      <c r="E13" s="23" t="s">
        <v>5</v>
      </c>
    </row>
    <row r="14" spans="1:5" x14ac:dyDescent="0.2">
      <c r="A14" s="15">
        <v>2</v>
      </c>
      <c r="B14" s="13">
        <f>1/(4.6350196/0.0309402)</f>
        <v>6.6753115779704586E-3</v>
      </c>
      <c r="C14" s="13" t="s">
        <v>6</v>
      </c>
      <c r="D14" s="12">
        <v>4.8231650000000001E-2</v>
      </c>
      <c r="E14" s="16" t="s">
        <v>7</v>
      </c>
    </row>
    <row r="15" spans="1:5" x14ac:dyDescent="0.2">
      <c r="A15" s="18"/>
      <c r="B15" s="19"/>
      <c r="C15" s="19"/>
      <c r="D15" s="22">
        <f>0.0453387/0.9400198</f>
        <v>4.823164363133628E-2</v>
      </c>
      <c r="E15" s="23" t="s">
        <v>6</v>
      </c>
    </row>
    <row r="16" spans="1:5" x14ac:dyDescent="0.2">
      <c r="A16" s="15">
        <v>3</v>
      </c>
      <c r="B16" s="13">
        <f>1/(4.77692467/0.03145134)</f>
        <v>6.5840142293891362E-3</v>
      </c>
      <c r="C16" s="13" t="s">
        <v>6</v>
      </c>
      <c r="D16" s="12">
        <v>3.3542570000000001E-2</v>
      </c>
      <c r="E16" s="16" t="s">
        <v>7</v>
      </c>
    </row>
    <row r="17" spans="1:6" x14ac:dyDescent="0.2">
      <c r="A17" s="17"/>
      <c r="B17" s="9"/>
      <c r="C17" s="9"/>
      <c r="D17" s="11">
        <f>0.03022804/0.90118456</f>
        <v>3.3542563134903246E-2</v>
      </c>
      <c r="E17" s="21" t="s">
        <v>6</v>
      </c>
    </row>
    <row r="18" spans="1:6" x14ac:dyDescent="0.2">
      <c r="A18" s="18"/>
      <c r="B18" s="19"/>
      <c r="C18" s="19"/>
      <c r="D18" s="22">
        <f>1/EXP(3.071753 + 0.8440134/2)</f>
        <v>3.0386413342370983E-2</v>
      </c>
      <c r="E18" s="23" t="s">
        <v>5</v>
      </c>
      <c r="F18" s="4"/>
    </row>
    <row r="19" spans="1:6" x14ac:dyDescent="0.2">
      <c r="A19" s="5"/>
    </row>
    <row r="20" spans="1:6" x14ac:dyDescent="0.2">
      <c r="A20" s="2" t="s">
        <v>10</v>
      </c>
      <c r="B20" s="3"/>
      <c r="C20" s="3"/>
      <c r="D20" s="3"/>
      <c r="E20" s="3"/>
    </row>
    <row r="21" spans="1:6" x14ac:dyDescent="0.2">
      <c r="A21" s="1" t="s">
        <v>2</v>
      </c>
      <c r="B21" s="6" t="s">
        <v>1</v>
      </c>
      <c r="C21" s="6" t="s">
        <v>4</v>
      </c>
      <c r="D21" s="6" t="s">
        <v>3</v>
      </c>
      <c r="E21" s="7" t="s">
        <v>8</v>
      </c>
    </row>
    <row r="22" spans="1:6" x14ac:dyDescent="0.2">
      <c r="A22" s="24">
        <v>1</v>
      </c>
      <c r="B22" s="13">
        <v>6.7865499999999997E-3</v>
      </c>
      <c r="C22" s="13" t="s">
        <v>6</v>
      </c>
      <c r="D22" s="12">
        <f>0.06478132</f>
        <v>6.4781320000000003E-2</v>
      </c>
      <c r="E22" s="16" t="s">
        <v>7</v>
      </c>
    </row>
    <row r="23" spans="1:6" x14ac:dyDescent="0.2">
      <c r="A23" s="25"/>
      <c r="B23" s="9"/>
      <c r="C23" s="9"/>
      <c r="D23" s="11">
        <f>0.04794076/0.74003981</f>
        <v>6.4781325750570093E-2</v>
      </c>
      <c r="E23" s="21" t="s">
        <v>6</v>
      </c>
    </row>
    <row r="24" spans="1:6" x14ac:dyDescent="0.2">
      <c r="A24" s="26"/>
      <c r="B24" s="22">
        <v>6.9111509999999999E-3</v>
      </c>
      <c r="C24" s="20" t="s">
        <v>5</v>
      </c>
      <c r="D24" s="22">
        <f>1/EXP(2.4071329 + 0.8858606/2)</f>
        <v>5.7840665229278783E-2</v>
      </c>
      <c r="E24" s="23" t="s">
        <v>5</v>
      </c>
    </row>
    <row r="25" spans="1:6" x14ac:dyDescent="0.2">
      <c r="A25" s="17">
        <v>2</v>
      </c>
      <c r="B25" s="11">
        <f>1/(4.6350196/0.0309402)</f>
        <v>6.6753115779704586E-3</v>
      </c>
      <c r="C25" s="14" t="s">
        <v>6</v>
      </c>
      <c r="D25" s="11">
        <v>4.8249100000000003E-2</v>
      </c>
      <c r="E25" s="21" t="s">
        <v>7</v>
      </c>
    </row>
    <row r="26" spans="1:6" x14ac:dyDescent="0.2">
      <c r="A26" s="17"/>
      <c r="B26" s="8">
        <f>1/EXP(4.980962 + 0.489148/2)</f>
        <v>5.3774768597121851E-3</v>
      </c>
      <c r="C26" s="14" t="s">
        <v>5</v>
      </c>
      <c r="D26" s="11">
        <f>0.03778855/0.78319684</f>
        <v>4.8249109380982688E-2</v>
      </c>
      <c r="E26" s="21" t="s">
        <v>6</v>
      </c>
    </row>
    <row r="27" spans="1:6" x14ac:dyDescent="0.2">
      <c r="A27" s="17"/>
      <c r="B27" s="8"/>
      <c r="C27" s="14"/>
      <c r="D27" s="11">
        <f>1/EXP(2.692986 + 0.878081/2)</f>
        <v>4.362929284399885E-2</v>
      </c>
      <c r="E27" s="21" t="s">
        <v>5</v>
      </c>
    </row>
    <row r="28" spans="1:6" x14ac:dyDescent="0.2">
      <c r="A28" s="15">
        <v>3</v>
      </c>
      <c r="B28" s="13">
        <f>1/(3.50311077/0.01894881)</f>
        <v>5.4091381186898635E-3</v>
      </c>
      <c r="C28" s="13" t="s">
        <v>6</v>
      </c>
      <c r="D28" s="12">
        <v>3.9134049999999997E-2</v>
      </c>
      <c r="E28" s="16" t="s">
        <v>7</v>
      </c>
    </row>
    <row r="29" spans="1:6" x14ac:dyDescent="0.2">
      <c r="A29" s="17"/>
      <c r="B29" s="9"/>
      <c r="C29" s="9"/>
      <c r="D29" s="11">
        <f>0.05755881/1.47081119</f>
        <v>3.91340577168168E-2</v>
      </c>
      <c r="E29" s="21" t="s">
        <v>6</v>
      </c>
    </row>
    <row r="30" spans="1:6" x14ac:dyDescent="0.2">
      <c r="A30" s="18"/>
      <c r="B30" s="19"/>
      <c r="C30" s="19"/>
      <c r="D30" s="22">
        <f>1/EXP(3.034967 + 0.6988318/2)</f>
        <v>3.3898554690606229E-2</v>
      </c>
      <c r="E30" s="23" t="s">
        <v>5</v>
      </c>
    </row>
  </sheetData>
  <mergeCells count="23">
    <mergeCell ref="A22:A24"/>
    <mergeCell ref="B22:B23"/>
    <mergeCell ref="C22:C23"/>
    <mergeCell ref="A25:A27"/>
    <mergeCell ref="B26:B27"/>
    <mergeCell ref="A28:A30"/>
    <mergeCell ref="B28:B30"/>
    <mergeCell ref="C28:C30"/>
    <mergeCell ref="C12:C13"/>
    <mergeCell ref="A14:A15"/>
    <mergeCell ref="B14:B15"/>
    <mergeCell ref="C14:C15"/>
    <mergeCell ref="A20:E20"/>
    <mergeCell ref="A1:E1"/>
    <mergeCell ref="A10:E10"/>
    <mergeCell ref="A5:A7"/>
    <mergeCell ref="B5:B7"/>
    <mergeCell ref="C5:C7"/>
    <mergeCell ref="A16:A18"/>
    <mergeCell ref="B16:B18"/>
    <mergeCell ref="C16:C18"/>
    <mergeCell ref="A12:A13"/>
    <mergeCell ref="B12:B13"/>
  </mergeCells>
  <conditionalFormatting sqref="A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{ACBE037B-0A1D-8045-BBCA-0D444F1E3B86}</x14:id>
        </ext>
      </extLst>
    </cfRule>
  </conditionalFormatting>
  <conditionalFormatting sqref="B3:B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{A1DC6693-BD19-2146-B7CE-0624BB67FD4B}</x14:id>
        </ext>
      </extLst>
    </cfRule>
  </conditionalFormatting>
  <conditionalFormatting sqref="C3:C5">
    <cfRule type="colorScale" priority="28">
      <colorScale>
        <cfvo type="min"/>
        <cfvo type="max"/>
        <color rgb="FFFFEF9C"/>
        <color rgb="FF63BE7B"/>
      </colorScale>
    </cfRule>
  </conditionalFormatting>
  <conditionalFormatting sqref="C3:C5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{B7D350F0-A5A6-C84A-A8D5-E82C5560CE6C}</x14:id>
        </ext>
      </extLst>
    </cfRule>
  </conditionalFormatting>
  <conditionalFormatting sqref="A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 A12 A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{906FED5A-E5E6-1640-BF22-68AAD4EB4C35}</x14:id>
        </ext>
      </extLst>
    </cfRule>
  </conditionalFormatting>
  <conditionalFormatting sqref="B14 B12 B16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{F2EA62C8-B1DB-AD42-A3B0-07F7356ED495}</x14:id>
        </ext>
      </extLst>
    </cfRule>
  </conditionalFormatting>
  <conditionalFormatting sqref="C14 C12 C16">
    <cfRule type="colorScale" priority="21">
      <colorScale>
        <cfvo type="min"/>
        <cfvo type="max"/>
        <color rgb="FFFFEF9C"/>
        <color rgb="FF63BE7B"/>
      </colorScale>
    </cfRule>
  </conditionalFormatting>
  <conditionalFormatting sqref="C14 C12 C16">
    <cfRule type="iconSet" priority="19">
      <iconSet iconSet="4TrafficLights">
        <cfvo type="percent" val="0"/>
        <cfvo type="percent" val="25"/>
        <cfvo type="percent" val="50"/>
        <cfvo type="percent" val="75"/>
      </iconSe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{CEC2338E-B8F9-4C4B-B330-C87A542426DA}</x14:id>
        </ext>
      </extLst>
    </cfRule>
  </conditionalFormatting>
  <conditionalFormatting sqref="A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 A22 A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 D28:D3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{4788D73D-EBF8-5E4B-AD9A-92C95021D733}</x14:id>
        </ext>
      </extLst>
    </cfRule>
  </conditionalFormatting>
  <conditionalFormatting sqref="B25 B22 B28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{0E9D8941-D554-2546-BE13-4A2EDC332303}</x14:id>
        </ext>
      </extLst>
    </cfRule>
  </conditionalFormatting>
  <conditionalFormatting sqref="C25 C22 C28">
    <cfRule type="colorScale" priority="14">
      <colorScale>
        <cfvo type="min"/>
        <cfvo type="max"/>
        <color rgb="FFFFEF9C"/>
        <color rgb="FF63BE7B"/>
      </colorScale>
    </cfRule>
  </conditionalFormatting>
  <conditionalFormatting sqref="C25 C22 C28">
    <cfRule type="iconSet" priority="12">
      <iconSet iconSet="4TrafficLights">
        <cfvo type="percent" val="0"/>
        <cfvo type="percent" val="25"/>
        <cfvo type="percent" val="50"/>
        <cfvo type="percent" val="75"/>
      </iconSe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{41F82C13-EBB9-B447-87D4-AEC90AE71AC0}</x14:id>
        </ext>
      </extLst>
    </cfRule>
  </conditionalFormatting>
  <conditionalFormatting sqref="D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{EEBB37B5-344A-9847-A246-1B6E500B58C6}</x14:id>
        </ext>
      </extLst>
    </cfRule>
  </conditionalFormatting>
  <conditionalFormatting sqref="B24:B26 B22 B28:B30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{FBFF67C8-EE6D-094C-BD23-C65637C36EA9}</x14:id>
        </ext>
      </extLst>
    </cfRule>
  </conditionalFormatting>
  <conditionalFormatting sqref="D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{10091851-68C7-3D43-A073-7B6B0565C093}</x14:id>
        </ext>
      </extLst>
    </cfRule>
  </conditionalFormatting>
  <conditionalFormatting sqref="D22:D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{12BC1B62-3331-0B4A-87D7-AD25C12E716A}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BE037B-0A1D-8045-BBCA-0D444F1E3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D3:D7</xm:sqref>
        </x14:conditionalFormatting>
        <x14:conditionalFormatting xmlns:xm="http://schemas.microsoft.com/office/excel/2006/main">
          <x14:cfRule type="dataBar" id="{A1DC6693-BD19-2146-B7CE-0624BB67FD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B3:B5</xm:sqref>
        </x14:conditionalFormatting>
        <x14:conditionalFormatting xmlns:xm="http://schemas.microsoft.com/office/excel/2006/main">
          <x14:cfRule type="dataBar" id="{B7D350F0-A5A6-C84A-A8D5-E82C5560C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C3:C5</xm:sqref>
        </x14:conditionalFormatting>
        <x14:conditionalFormatting xmlns:xm="http://schemas.microsoft.com/office/excel/2006/main">
          <x14:cfRule type="dataBar" id="{906FED5A-E5E6-1640-BF22-68AAD4EB4C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D12:D18</xm:sqref>
        </x14:conditionalFormatting>
        <x14:conditionalFormatting xmlns:xm="http://schemas.microsoft.com/office/excel/2006/main">
          <x14:cfRule type="dataBar" id="{F2EA62C8-B1DB-AD42-A3B0-07F7356ED4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B14 B12 B16</xm:sqref>
        </x14:conditionalFormatting>
        <x14:conditionalFormatting xmlns:xm="http://schemas.microsoft.com/office/excel/2006/main">
          <x14:cfRule type="dataBar" id="{CEC2338E-B8F9-4C4B-B330-C87A54242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 C12 C16</xm:sqref>
        </x14:conditionalFormatting>
        <x14:conditionalFormatting xmlns:xm="http://schemas.microsoft.com/office/excel/2006/main">
          <x14:cfRule type="dataBar" id="{4788D73D-EBF8-5E4B-AD9A-92C95021D7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D23:D26 D28:D30</xm:sqref>
        </x14:conditionalFormatting>
        <x14:conditionalFormatting xmlns:xm="http://schemas.microsoft.com/office/excel/2006/main">
          <x14:cfRule type="dataBar" id="{0E9D8941-D554-2546-BE13-4A2EDC3323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B25 B22 B28</xm:sqref>
        </x14:conditionalFormatting>
        <x14:conditionalFormatting xmlns:xm="http://schemas.microsoft.com/office/excel/2006/main">
          <x14:cfRule type="dataBar" id="{41F82C13-EBB9-B447-87D4-AEC90AE71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 C22 C28</xm:sqref>
        </x14:conditionalFormatting>
        <x14:conditionalFormatting xmlns:xm="http://schemas.microsoft.com/office/excel/2006/main">
          <x14:cfRule type="dataBar" id="{EEBB37B5-344A-9847-A246-1B6E500B58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FBFF67C8-EE6D-094C-BD23-C65637C36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B24:B26 B22 B28:B30</xm:sqref>
        </x14:conditionalFormatting>
        <x14:conditionalFormatting xmlns:xm="http://schemas.microsoft.com/office/excel/2006/main">
          <x14:cfRule type="dataBar" id="{10091851-68C7-3D43-A073-7B6B0565C0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12BC1B62-3331-0B4A-87D7-AD25C12E71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D22:D30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Vincent Leonardo</dc:creator>
  <cp:lastModifiedBy>Student - Vincent Leonardo</cp:lastModifiedBy>
  <cp:lastPrinted>2021-04-14T10:13:42Z</cp:lastPrinted>
  <dcterms:created xsi:type="dcterms:W3CDTF">2021-04-14T09:21:54Z</dcterms:created>
  <dcterms:modified xsi:type="dcterms:W3CDTF">2021-04-14T10:13:52Z</dcterms:modified>
</cp:coreProperties>
</file>