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ince\Downloads\"/>
    </mc:Choice>
  </mc:AlternateContent>
  <xr:revisionPtr revIDLastSave="0" documentId="13_ncr:1_{E945D351-4C7B-4BDB-88B5-01D844EC87EA}" xr6:coauthVersionLast="47" xr6:coauthVersionMax="47" xr10:uidLastSave="{00000000-0000-0000-0000-000000000000}"/>
  <bookViews>
    <workbookView xWindow="-110" yWindow="-110" windowWidth="19420" windowHeight="11500" activeTab="2" xr2:uid="{530A249B-B280-45EF-A6CD-6E3FCD9FCB66}"/>
  </bookViews>
  <sheets>
    <sheet name="Main Question" sheetId="9" r:id="rId1"/>
    <sheet name="Question 1" sheetId="4" r:id="rId2"/>
    <sheet name="Question 2" sheetId="8" r:id="rId3"/>
  </sheets>
  <definedNames>
    <definedName name="actual_demand">#REF!</definedName>
    <definedName name="cost">#REF!</definedName>
    <definedName name="cost_per_extra_portion">'Question 2'!$D$8</definedName>
    <definedName name="costs" localSheetId="2">'Question 2'!$D$19</definedName>
    <definedName name="costs">'Question 1'!$D$15</definedName>
    <definedName name="demand">#REF!</definedName>
    <definedName name="estimated_demand">#REF!</definedName>
    <definedName name="expected_profit">#REF!</definedName>
    <definedName name="gross_profit">#REF!</definedName>
    <definedName name="order_qty" localSheetId="2">'Question 2'!$D$3</definedName>
    <definedName name="order_qty">'Question 1'!$D$3</definedName>
    <definedName name="Order_Quantity">#REF!</definedName>
    <definedName name="other_costs">#REF!</definedName>
    <definedName name="other_unit_costs" localSheetId="2">'Question 2'!$D$5</definedName>
    <definedName name="other_unit_costs">'Question 1'!$D$5</definedName>
    <definedName name="portion_price">#REF!</definedName>
    <definedName name="profit" localSheetId="1">'Question 1'!$D$16</definedName>
    <definedName name="profit" localSheetId="2">'Question 2'!$D$20</definedName>
    <definedName name="profit">#REF!</definedName>
    <definedName name="purchase_qty">#REF!</definedName>
    <definedName name="qty_salv" localSheetId="2">'Question 2'!$D$12</definedName>
    <definedName name="qty_salv">'Question 1'!$D$11</definedName>
    <definedName name="qty_sold" localSheetId="2">'Question 2'!$D$11</definedName>
    <definedName name="qty_sold">'Question 1'!$D$10</definedName>
    <definedName name="quantity_extra_cost">'Question 2'!$D$15</definedName>
    <definedName name="quantity_extra_ev">'Question 2'!$D$14</definedName>
    <definedName name="quantity_extra_ordered">'Question 2'!$D$13</definedName>
    <definedName name="quantity_extra_rev">'Question 2'!$D$14</definedName>
    <definedName name="remaining_portion">#REF!</definedName>
    <definedName name="resale_credit">#REF!</definedName>
    <definedName name="revenue">#REF!</definedName>
    <definedName name="revenues" localSheetId="2">'Question 2'!$D$18</definedName>
    <definedName name="revenues">'Question 1'!$D$14</definedName>
    <definedName name="sales_rev" localSheetId="2">'Question 2'!$D$16</definedName>
    <definedName name="sales_rev">'Question 1'!$D$12</definedName>
    <definedName name="salv_rev" localSheetId="2">'Question 2'!$D$17</definedName>
    <definedName name="salv_rev">'Question 1'!$D$13</definedName>
    <definedName name="selling_price" localSheetId="1">'Question 1'!$D$7</definedName>
    <definedName name="selling_price" localSheetId="2">'Question 2'!$D$7</definedName>
    <definedName name="selling_price">#REF!</definedName>
    <definedName name="total_cost">#REF!</definedName>
    <definedName name="total_expected_profit">#REF!</definedName>
    <definedName name="total_resale_credit">#REF!</definedName>
    <definedName name="total_revenue">#REF!</definedName>
    <definedName name="unit_purchase_price" localSheetId="2">'Question 2'!$D$4</definedName>
    <definedName name="unit_purchase_price">'Question 1'!$D$4</definedName>
    <definedName name="unit_salv_value" localSheetId="2">'Question 2'!$D$6</definedName>
    <definedName name="unit_salv_value">'Question 1'!$D$6</definedName>
    <definedName name="Unit_Salvage_Val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8" l="1"/>
  <c r="F25" i="8"/>
  <c r="F26" i="8"/>
  <c r="F27" i="8"/>
  <c r="F28" i="8"/>
  <c r="F29" i="8"/>
  <c r="F30" i="8"/>
  <c r="F31" i="8"/>
  <c r="F23" i="8"/>
  <c r="E24" i="8"/>
  <c r="E25" i="8"/>
  <c r="E26" i="8"/>
  <c r="E27" i="8"/>
  <c r="E28" i="8"/>
  <c r="E29" i="8"/>
  <c r="E30" i="8"/>
  <c r="E31" i="8"/>
  <c r="E23" i="8"/>
  <c r="D31" i="8"/>
  <c r="D30" i="8"/>
  <c r="D29" i="8"/>
  <c r="D28" i="8"/>
  <c r="D27" i="8"/>
  <c r="D26" i="8"/>
  <c r="D25" i="8"/>
  <c r="D24" i="8"/>
  <c r="D23" i="8"/>
  <c r="D4" i="8"/>
  <c r="D21" i="4"/>
  <c r="D22" i="4"/>
  <c r="D23" i="4"/>
  <c r="D24" i="4"/>
  <c r="D25" i="4"/>
  <c r="D26" i="4"/>
  <c r="D27" i="4"/>
  <c r="D28" i="4"/>
  <c r="D20" i="4"/>
  <c r="D4" i="4"/>
  <c r="D12" i="8" l="1"/>
  <c r="D13" i="8"/>
  <c r="D15" i="8" s="1"/>
  <c r="D11" i="8"/>
  <c r="D10" i="4"/>
  <c r="D19" i="8" l="1"/>
  <c r="D17" i="8"/>
  <c r="D14" i="8"/>
  <c r="D16" i="8" s="1"/>
  <c r="D18" i="8" s="1"/>
  <c r="D12" i="4"/>
  <c r="D11" i="4"/>
  <c r="D13" i="4" s="1"/>
  <c r="D15" i="4" l="1"/>
  <c r="D20" i="8"/>
  <c r="I11" i="8" s="1"/>
  <c r="D14" i="4"/>
  <c r="D16" i="4" s="1"/>
  <c r="H11" i="4" s="1"/>
</calcChain>
</file>

<file path=xl/sharedStrings.xml><?xml version="1.0" encoding="utf-8"?>
<sst xmlns="http://schemas.openxmlformats.org/spreadsheetml/2006/main" count="86" uniqueCount="42">
  <si>
    <t>Inputs</t>
  </si>
  <si>
    <t>Order Quantity</t>
  </si>
  <si>
    <t>Demand</t>
  </si>
  <si>
    <t>Analysis</t>
  </si>
  <si>
    <t>Price</t>
  </si>
  <si>
    <t>Selling Price</t>
  </si>
  <si>
    <t>selling_price</t>
  </si>
  <si>
    <t>Probability</t>
  </si>
  <si>
    <t>Profit</t>
  </si>
  <si>
    <t>profit</t>
  </si>
  <si>
    <t>Unit Salvage Value</t>
  </si>
  <si>
    <t>Other Unit Costs</t>
  </si>
  <si>
    <t>order_qty</t>
  </si>
  <si>
    <t>unit_purchase_price</t>
  </si>
  <si>
    <t>other_unit_costs</t>
  </si>
  <si>
    <t>Variable Names</t>
  </si>
  <si>
    <t>Value</t>
  </si>
  <si>
    <t>Quantity Sold</t>
  </si>
  <si>
    <t>Quantity Salvaged</t>
  </si>
  <si>
    <t>Costs</t>
  </si>
  <si>
    <t>Sales Revenue</t>
  </si>
  <si>
    <t>Salvage Revenue</t>
  </si>
  <si>
    <t>Revenues</t>
  </si>
  <si>
    <t>qty_sold</t>
  </si>
  <si>
    <t>qty_salv</t>
  </si>
  <si>
    <t>unit_salv_value</t>
  </si>
  <si>
    <t>sales_rev</t>
  </si>
  <si>
    <t>salv_rev</t>
  </si>
  <si>
    <t>costs</t>
  </si>
  <si>
    <t>revenues</t>
  </si>
  <si>
    <t>Unit Purchase Price</t>
  </si>
  <si>
    <t>Order Quantity Profit Analysis</t>
  </si>
  <si>
    <t>QUESTION 1:</t>
  </si>
  <si>
    <t>Cost Per Extra Portion</t>
  </si>
  <si>
    <t>cost_per_extra_portion</t>
  </si>
  <si>
    <t>Quantity Extra Ordered</t>
  </si>
  <si>
    <t>Quantity Extra Ordered Revenue</t>
  </si>
  <si>
    <t>Quantity Extra Ordered Costs</t>
  </si>
  <si>
    <t>QUESTION 2:</t>
  </si>
  <si>
    <t>quantity_extra_ordered</t>
  </si>
  <si>
    <t>quantity_extra_rev</t>
  </si>
  <si>
    <t>quantity_extra_cost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</si>
</sst>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Aptos Narrow"/>
      <family val="2"/>
      <scheme val="minor"/>
    </font>
    <font>
      <sz val="11"/>
      <color theme="1"/>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b/>
      <sz val="11"/>
      <color theme="1"/>
      <name val="Aptos Narrow"/>
      <family val="2"/>
      <scheme val="minor"/>
    </font>
    <font>
      <b/>
      <sz val="11"/>
      <color rgb="FF3F3F76"/>
      <name val="Aptos Narrow"/>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theme="5"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diagonal/>
    </border>
  </borders>
  <cellStyleXfs count="6">
    <xf numFmtId="0" fontId="0" fillId="0" borderId="0"/>
    <xf numFmtId="44" fontId="1" fillId="0" borderId="0" applyFont="0" applyFill="0" applyBorder="0" applyAlignment="0" applyProtection="0"/>
    <xf numFmtId="0" fontId="2" fillId="2" borderId="1" applyNumberFormat="0" applyAlignment="0" applyProtection="0"/>
    <xf numFmtId="0" fontId="3" fillId="3" borderId="2" applyNumberFormat="0" applyAlignment="0" applyProtection="0"/>
    <xf numFmtId="0" fontId="4" fillId="3" borderId="1" applyNumberFormat="0" applyAlignment="0" applyProtection="0"/>
    <xf numFmtId="0" fontId="6" fillId="4" borderId="1" applyAlignment="0" applyProtection="0"/>
  </cellStyleXfs>
  <cellXfs count="21">
    <xf numFmtId="0" fontId="0" fillId="0" borderId="0" xfId="0"/>
    <xf numFmtId="3" fontId="0" fillId="0" borderId="0" xfId="0" applyNumberFormat="1"/>
    <xf numFmtId="0" fontId="5" fillId="0" borderId="3" xfId="0" applyFont="1" applyBorder="1" applyAlignment="1">
      <alignment horizontal="center"/>
    </xf>
    <xf numFmtId="44" fontId="0" fillId="0" borderId="3" xfId="1" applyFont="1" applyBorder="1"/>
    <xf numFmtId="0" fontId="0" fillId="0" borderId="3" xfId="0" applyBorder="1"/>
    <xf numFmtId="3" fontId="0" fillId="0" borderId="3" xfId="0" applyNumberFormat="1" applyBorder="1"/>
    <xf numFmtId="0" fontId="5" fillId="0" borderId="0" xfId="0" applyFont="1"/>
    <xf numFmtId="0" fontId="2" fillId="2" borderId="1" xfId="2"/>
    <xf numFmtId="44" fontId="2" fillId="2" borderId="1" xfId="2" applyNumberFormat="1"/>
    <xf numFmtId="0" fontId="6" fillId="4" borderId="1" xfId="5"/>
    <xf numFmtId="3" fontId="6" fillId="4" borderId="1" xfId="5" applyNumberFormat="1"/>
    <xf numFmtId="0" fontId="4" fillId="3" borderId="1" xfId="4"/>
    <xf numFmtId="3" fontId="4" fillId="3" borderId="1" xfId="4" applyNumberFormat="1"/>
    <xf numFmtId="44" fontId="4" fillId="3" borderId="1" xfId="4" applyNumberFormat="1"/>
    <xf numFmtId="0" fontId="3" fillId="3" borderId="2" xfId="3"/>
    <xf numFmtId="44" fontId="3" fillId="3" borderId="2" xfId="3" applyNumberFormat="1"/>
    <xf numFmtId="10" fontId="0" fillId="0" borderId="3" xfId="0" applyNumberFormat="1" applyBorder="1"/>
    <xf numFmtId="0" fontId="2" fillId="2" borderId="4" xfId="2" applyBorder="1"/>
    <xf numFmtId="44" fontId="2" fillId="2" borderId="4" xfId="2" applyNumberFormat="1" applyBorder="1"/>
    <xf numFmtId="0" fontId="5" fillId="0" borderId="3" xfId="0" applyFont="1" applyBorder="1"/>
    <xf numFmtId="0" fontId="5" fillId="0" borderId="3" xfId="0" applyFont="1" applyBorder="1" applyAlignment="1">
      <alignment horizontal="center"/>
    </xf>
  </cellXfs>
  <cellStyles count="6">
    <cellStyle name="Calculation" xfId="4" builtinId="22"/>
    <cellStyle name="Currency" xfId="1" builtinId="4"/>
    <cellStyle name="Decision" xfId="5" xr:uid="{E48F9FE3-387C-47C3-9ABB-9E70A4BC0F9A}"/>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Quantity Profit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'Question 1'!$G$12:$G$22</c:f>
              <c:numCache>
                <c:formatCode>#,##0</c:formatCode>
                <c:ptCount val="11"/>
                <c:pt idx="0">
                  <c:v>5000</c:v>
                </c:pt>
                <c:pt idx="1">
                  <c:v>10000</c:v>
                </c:pt>
                <c:pt idx="2">
                  <c:v>15000</c:v>
                </c:pt>
                <c:pt idx="3">
                  <c:v>20000</c:v>
                </c:pt>
                <c:pt idx="4">
                  <c:v>25000</c:v>
                </c:pt>
                <c:pt idx="5">
                  <c:v>30000</c:v>
                </c:pt>
                <c:pt idx="6">
                  <c:v>35000</c:v>
                </c:pt>
                <c:pt idx="7">
                  <c:v>40000</c:v>
                </c:pt>
                <c:pt idx="8">
                  <c:v>45000</c:v>
                </c:pt>
                <c:pt idx="9">
                  <c:v>50000</c:v>
                </c:pt>
                <c:pt idx="10">
                  <c:v>55000</c:v>
                </c:pt>
              </c:numCache>
            </c:numRef>
          </c:xVal>
          <c:yVal>
            <c:numRef>
              <c:f>'Question 1'!$H$12:$H$22</c:f>
              <c:numCache>
                <c:formatCode>_("$"* #,##0.00_);_("$"* \(#,##0.00\);_("$"* "-"??_);_(@_)</c:formatCode>
                <c:ptCount val="11"/>
                <c:pt idx="0">
                  <c:v>18500</c:v>
                </c:pt>
                <c:pt idx="1">
                  <c:v>37343.75</c:v>
                </c:pt>
                <c:pt idx="2">
                  <c:v>54375</c:v>
                </c:pt>
                <c:pt idx="3">
                  <c:v>69468.75</c:v>
                </c:pt>
                <c:pt idx="4">
                  <c:v>76500</c:v>
                </c:pt>
                <c:pt idx="5">
                  <c:v>79968.75</c:v>
                </c:pt>
                <c:pt idx="6">
                  <c:v>77000</c:v>
                </c:pt>
                <c:pt idx="7">
                  <c:v>76193.75</c:v>
                </c:pt>
                <c:pt idx="8">
                  <c:v>70837.5</c:v>
                </c:pt>
                <c:pt idx="9">
                  <c:v>65087.5</c:v>
                </c:pt>
                <c:pt idx="10">
                  <c:v>59337.5</c:v>
                </c:pt>
              </c:numCache>
            </c:numRef>
          </c:yVal>
          <c:smooth val="0"/>
          <c:extLst>
            <c:ext xmlns:c16="http://schemas.microsoft.com/office/drawing/2014/chart" uri="{C3380CC4-5D6E-409C-BE32-E72D297353CC}">
              <c16:uniqueId val="{00000000-C1CC-4FE3-B1FB-CBCD0F591476}"/>
            </c:ext>
          </c:extLst>
        </c:ser>
        <c:dLbls>
          <c:showLegendKey val="0"/>
          <c:showVal val="0"/>
          <c:showCatName val="0"/>
          <c:showSerName val="0"/>
          <c:showPercent val="0"/>
          <c:showBubbleSize val="0"/>
        </c:dLbls>
        <c:axId val="136601375"/>
        <c:axId val="136599455"/>
      </c:scatterChart>
      <c:valAx>
        <c:axId val="1366013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a:t>
                </a:r>
                <a:r>
                  <a:rPr lang="en-US" baseline="0"/>
                  <a:t> Quantity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99455"/>
        <c:crosses val="autoZero"/>
        <c:crossBetween val="midCat"/>
      </c:valAx>
      <c:valAx>
        <c:axId val="136599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137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Quantity Profit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'Question 2'!$H$12:$H$22</c:f>
              <c:numCache>
                <c:formatCode>#,##0</c:formatCode>
                <c:ptCount val="11"/>
                <c:pt idx="0">
                  <c:v>5000</c:v>
                </c:pt>
                <c:pt idx="1">
                  <c:v>10000</c:v>
                </c:pt>
                <c:pt idx="2">
                  <c:v>15000</c:v>
                </c:pt>
                <c:pt idx="3">
                  <c:v>20000</c:v>
                </c:pt>
                <c:pt idx="4">
                  <c:v>25000</c:v>
                </c:pt>
                <c:pt idx="5">
                  <c:v>30000</c:v>
                </c:pt>
                <c:pt idx="6">
                  <c:v>35000</c:v>
                </c:pt>
                <c:pt idx="7">
                  <c:v>40000</c:v>
                </c:pt>
                <c:pt idx="8">
                  <c:v>45000</c:v>
                </c:pt>
                <c:pt idx="9">
                  <c:v>50000</c:v>
                </c:pt>
                <c:pt idx="10">
                  <c:v>55000</c:v>
                </c:pt>
              </c:numCache>
            </c:numRef>
          </c:xVal>
          <c:yVal>
            <c:numRef>
              <c:f>'Question 2'!$I$12:$I$22</c:f>
              <c:numCache>
                <c:formatCode>_("$"* #,##0.00_);_("$"* \(#,##0.00\);_("$"* "-"??_);_(@_)</c:formatCode>
                <c:ptCount val="11"/>
                <c:pt idx="0">
                  <c:v>66210</c:v>
                </c:pt>
                <c:pt idx="1">
                  <c:v>72378.75</c:v>
                </c:pt>
                <c:pt idx="2">
                  <c:v>77385</c:v>
                </c:pt>
                <c:pt idx="3">
                  <c:v>82403.75</c:v>
                </c:pt>
                <c:pt idx="4">
                  <c:v>82610</c:v>
                </c:pt>
                <c:pt idx="5">
                  <c:v>82503.75</c:v>
                </c:pt>
                <c:pt idx="6">
                  <c:v>77910</c:v>
                </c:pt>
                <c:pt idx="7">
                  <c:v>76388.75</c:v>
                </c:pt>
                <c:pt idx="8">
                  <c:v>70837.5</c:v>
                </c:pt>
                <c:pt idx="9">
                  <c:v>65087.5</c:v>
                </c:pt>
                <c:pt idx="10">
                  <c:v>59337.5</c:v>
                </c:pt>
              </c:numCache>
            </c:numRef>
          </c:yVal>
          <c:smooth val="0"/>
          <c:extLst>
            <c:ext xmlns:c16="http://schemas.microsoft.com/office/drawing/2014/chart" uri="{C3380CC4-5D6E-409C-BE32-E72D297353CC}">
              <c16:uniqueId val="{00000000-8783-4C37-84E7-E03AD84AB8F9}"/>
            </c:ext>
          </c:extLst>
        </c:ser>
        <c:dLbls>
          <c:dLblPos val="t"/>
          <c:showLegendKey val="0"/>
          <c:showVal val="0"/>
          <c:showCatName val="0"/>
          <c:showSerName val="0"/>
          <c:showPercent val="0"/>
          <c:showBubbleSize val="0"/>
        </c:dLbls>
        <c:axId val="1142741247"/>
        <c:axId val="1142755167"/>
      </c:scatterChart>
      <c:valAx>
        <c:axId val="114274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a:t>
                </a:r>
                <a:r>
                  <a:rPr lang="en-US" baseline="0"/>
                  <a:t> Quantity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755167"/>
        <c:crosses val="autoZero"/>
        <c:crossBetween val="midCat"/>
      </c:valAx>
      <c:valAx>
        <c:axId val="1142755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741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24</xdr:col>
      <xdr:colOff>476250</xdr:colOff>
      <xdr:row>32</xdr:row>
      <xdr:rowOff>22225</xdr:rowOff>
    </xdr:to>
    <xdr:pic>
      <xdr:nvPicPr>
        <xdr:cNvPr id="2" name="Picture 1">
          <a:extLst>
            <a:ext uri="{FF2B5EF4-FFF2-40B4-BE49-F238E27FC236}">
              <a16:creationId xmlns:a16="http://schemas.microsoft.com/office/drawing/2014/main" id="{EA6B19F8-4621-5350-7895-B27DED96EB30}"/>
            </a:ext>
          </a:extLst>
        </xdr:cNvPr>
        <xdr:cNvPicPr>
          <a:picLocks noChangeAspect="1"/>
        </xdr:cNvPicPr>
      </xdr:nvPicPr>
      <xdr:blipFill>
        <a:blip xmlns:r="http://schemas.openxmlformats.org/officeDocument/2006/relationships" r:embed="rId1"/>
        <a:stretch>
          <a:fillRect/>
        </a:stretch>
      </xdr:blipFill>
      <xdr:spPr>
        <a:xfrm>
          <a:off x="1219200" y="552450"/>
          <a:ext cx="13887450" cy="5362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139700</xdr:colOff>
      <xdr:row>9</xdr:row>
      <xdr:rowOff>82550</xdr:rowOff>
    </xdr:from>
    <xdr:to>
      <xdr:col>13</xdr:col>
      <xdr:colOff>356644</xdr:colOff>
      <xdr:row>14</xdr:row>
      <xdr:rowOff>60892</xdr:rowOff>
    </xdr:to>
    <xdr:sp macro="" textlink="">
      <xdr:nvSpPr>
        <xdr:cNvPr id="2" name="TextBox 1">
          <a:extLst>
            <a:ext uri="{FF2B5EF4-FFF2-40B4-BE49-F238E27FC236}">
              <a16:creationId xmlns:a16="http://schemas.microsoft.com/office/drawing/2014/main" id="{59DBEE00-79AA-DAD3-1C05-A02851FE2813}"/>
            </a:ext>
          </a:extLst>
        </xdr:cNvPr>
        <xdr:cNvSpPr txBox="1"/>
      </xdr:nvSpPr>
      <xdr:spPr>
        <a:xfrm>
          <a:off x="10317097" y="1726591"/>
          <a:ext cx="2043657" cy="891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Order Quantity Profit Analysis, Dive Inn should order 30,000 portions of salmon for maximum profit</a:t>
          </a:r>
          <a:endParaRPr lang="en-US" sz="1100"/>
        </a:p>
      </xdr:txBody>
    </xdr:sp>
    <xdr:clientData/>
  </xdr:twoCellAnchor>
  <xdr:twoCellAnchor>
    <xdr:from>
      <xdr:col>4</xdr:col>
      <xdr:colOff>1019479</xdr:colOff>
      <xdr:row>23</xdr:row>
      <xdr:rowOff>43494</xdr:rowOff>
    </xdr:from>
    <xdr:to>
      <xdr:col>12</xdr:col>
      <xdr:colOff>191369</xdr:colOff>
      <xdr:row>39</xdr:row>
      <xdr:rowOff>118997</xdr:rowOff>
    </xdr:to>
    <xdr:graphicFrame macro="">
      <xdr:nvGraphicFramePr>
        <xdr:cNvPr id="3" name="Chart 2">
          <a:extLst>
            <a:ext uri="{FF2B5EF4-FFF2-40B4-BE49-F238E27FC236}">
              <a16:creationId xmlns:a16="http://schemas.microsoft.com/office/drawing/2014/main" id="{1C4316A5-6D9E-8414-6939-177C556BA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513742</xdr:colOff>
      <xdr:row>10</xdr:row>
      <xdr:rowOff>126042</xdr:rowOff>
    </xdr:from>
    <xdr:to>
      <xdr:col>14</xdr:col>
      <xdr:colOff>121782</xdr:colOff>
      <xdr:row>20</xdr:row>
      <xdr:rowOff>78286</xdr:rowOff>
    </xdr:to>
    <xdr:sp macro="" textlink="">
      <xdr:nvSpPr>
        <xdr:cNvPr id="2" name="TextBox 1">
          <a:extLst>
            <a:ext uri="{FF2B5EF4-FFF2-40B4-BE49-F238E27FC236}">
              <a16:creationId xmlns:a16="http://schemas.microsoft.com/office/drawing/2014/main" id="{212700E8-BD56-4B0D-B0AD-4C4ABF8424CA}"/>
            </a:ext>
          </a:extLst>
        </xdr:cNvPr>
        <xdr:cNvSpPr txBox="1"/>
      </xdr:nvSpPr>
      <xdr:spPr>
        <a:xfrm>
          <a:off x="13500797" y="1952754"/>
          <a:ext cx="2043656" cy="1778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Order Quantity Profit Analysis, Dive Inn should order 25,000 portions of salmon if they have the opporutnity to buy extra portions if demand is greater than the order quantity for maximum profit</a:t>
          </a:r>
        </a:p>
        <a:p>
          <a:endParaRPr lang="en-US" sz="1100"/>
        </a:p>
      </xdr:txBody>
    </xdr:sp>
    <xdr:clientData/>
  </xdr:twoCellAnchor>
  <xdr:twoCellAnchor>
    <xdr:from>
      <xdr:col>6</xdr:col>
      <xdr:colOff>1532697</xdr:colOff>
      <xdr:row>24</xdr:row>
      <xdr:rowOff>86985</xdr:rowOff>
    </xdr:from>
    <xdr:to>
      <xdr:col>13</xdr:col>
      <xdr:colOff>400137</xdr:colOff>
      <xdr:row>41</xdr:row>
      <xdr:rowOff>5915</xdr:rowOff>
    </xdr:to>
    <xdr:graphicFrame macro="">
      <xdr:nvGraphicFramePr>
        <xdr:cNvPr id="4" name="Chart 3">
          <a:extLst>
            <a:ext uri="{FF2B5EF4-FFF2-40B4-BE49-F238E27FC236}">
              <a16:creationId xmlns:a16="http://schemas.microsoft.com/office/drawing/2014/main" id="{25EF3997-821E-6D44-E409-8105D14CF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3229F-0813-43AF-8BB2-F04D4DB19DC5}">
  <dimension ref="A1"/>
  <sheetViews>
    <sheetView zoomScale="64" workbookViewId="0">
      <selection activeCell="AC16" sqref="AC16"/>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3E94F-4EF8-4A2B-85F5-C0BCAD2532B0}">
  <dimension ref="B2:J28"/>
  <sheetViews>
    <sheetView topLeftCell="A14" zoomScale="73" workbookViewId="0">
      <selection activeCell="E42" sqref="E42"/>
    </sheetView>
  </sheetViews>
  <sheetFormatPr defaultRowHeight="14.5" x14ac:dyDescent="0.35"/>
  <cols>
    <col min="2" max="2" width="16.81640625" bestFit="1" customWidth="1"/>
    <col min="3" max="3" width="17.36328125" bestFit="1" customWidth="1"/>
    <col min="4" max="4" width="25.90625" customWidth="1"/>
    <col min="5" max="5" width="20.08984375" customWidth="1"/>
    <col min="7" max="7" width="15.90625" bestFit="1" customWidth="1"/>
    <col min="8" max="8" width="12.1796875" bestFit="1" customWidth="1"/>
    <col min="10" max="10" width="11.36328125" bestFit="1" customWidth="1"/>
    <col min="11" max="11" width="8.7265625" customWidth="1"/>
  </cols>
  <sheetData>
    <row r="2" spans="2:10" x14ac:dyDescent="0.35">
      <c r="B2" s="2" t="s">
        <v>0</v>
      </c>
      <c r="C2" s="2" t="s">
        <v>15</v>
      </c>
      <c r="D2" s="2" t="s">
        <v>16</v>
      </c>
      <c r="G2" s="2" t="s">
        <v>1</v>
      </c>
      <c r="H2" s="2" t="s">
        <v>4</v>
      </c>
    </row>
    <row r="3" spans="2:10" x14ac:dyDescent="0.35">
      <c r="B3" s="9" t="s">
        <v>1</v>
      </c>
      <c r="C3" s="9" t="s">
        <v>12</v>
      </c>
      <c r="D3" s="10">
        <v>20000</v>
      </c>
      <c r="G3" s="4">
        <v>0</v>
      </c>
      <c r="H3" s="3">
        <v>2.2999999999999998</v>
      </c>
    </row>
    <row r="4" spans="2:10" x14ac:dyDescent="0.35">
      <c r="B4" s="7" t="s">
        <v>30</v>
      </c>
      <c r="C4" s="7" t="s">
        <v>13</v>
      </c>
      <c r="D4" s="8">
        <f>VLOOKUP(order_qty,G3:H7,2,TRUE)</f>
        <v>2.1</v>
      </c>
      <c r="G4" s="5">
        <v>10000</v>
      </c>
      <c r="H4" s="3">
        <v>2.2000000000000002</v>
      </c>
    </row>
    <row r="5" spans="2:10" x14ac:dyDescent="0.35">
      <c r="B5" s="7" t="s">
        <v>11</v>
      </c>
      <c r="C5" s="7" t="s">
        <v>14</v>
      </c>
      <c r="D5" s="8">
        <v>4</v>
      </c>
      <c r="G5" s="5">
        <v>20000</v>
      </c>
      <c r="H5" s="3">
        <v>2.1</v>
      </c>
    </row>
    <row r="6" spans="2:10" x14ac:dyDescent="0.35">
      <c r="B6" s="7" t="s">
        <v>10</v>
      </c>
      <c r="C6" s="7" t="s">
        <v>25</v>
      </c>
      <c r="D6" s="8">
        <v>0.75</v>
      </c>
      <c r="G6" s="5">
        <v>30000</v>
      </c>
      <c r="H6" s="3">
        <v>2</v>
      </c>
    </row>
    <row r="7" spans="2:10" x14ac:dyDescent="0.35">
      <c r="B7" s="7" t="s">
        <v>5</v>
      </c>
      <c r="C7" s="7" t="s">
        <v>6</v>
      </c>
      <c r="D7" s="8">
        <v>10</v>
      </c>
      <c r="G7" s="5">
        <v>40000</v>
      </c>
      <c r="H7" s="3">
        <v>1.9</v>
      </c>
    </row>
    <row r="9" spans="2:10" x14ac:dyDescent="0.35">
      <c r="B9" s="2" t="s">
        <v>3</v>
      </c>
      <c r="C9" s="2" t="s">
        <v>15</v>
      </c>
      <c r="D9" s="2" t="s">
        <v>16</v>
      </c>
    </row>
    <row r="10" spans="2:10" x14ac:dyDescent="0.35">
      <c r="B10" s="11" t="s">
        <v>17</v>
      </c>
      <c r="C10" s="11" t="s">
        <v>23</v>
      </c>
      <c r="D10" s="12">
        <f>SUMPRODUCT(C20:C28,D20:D28)</f>
        <v>18375</v>
      </c>
      <c r="G10" s="20" t="s">
        <v>31</v>
      </c>
      <c r="H10" s="20"/>
      <c r="J10" s="6" t="s">
        <v>32</v>
      </c>
    </row>
    <row r="11" spans="2:10" x14ac:dyDescent="0.35">
      <c r="B11" s="11" t="s">
        <v>18</v>
      </c>
      <c r="C11" s="11" t="s">
        <v>24</v>
      </c>
      <c r="D11" s="12">
        <f>order_qty-qty_sold</f>
        <v>1625</v>
      </c>
      <c r="G11" s="2" t="s">
        <v>8</v>
      </c>
      <c r="H11" s="3">
        <f>profit</f>
        <v>69468.75</v>
      </c>
    </row>
    <row r="12" spans="2:10" x14ac:dyDescent="0.35">
      <c r="B12" s="11" t="s">
        <v>20</v>
      </c>
      <c r="C12" s="11" t="s">
        <v>26</v>
      </c>
      <c r="D12" s="13">
        <f>qty_sold*selling_price</f>
        <v>183750</v>
      </c>
      <c r="G12" s="5">
        <v>5000</v>
      </c>
      <c r="H12" s="3">
        <f t="dataTable" ref="H12:H22" dt2D="0" dtr="0" r1="D3"/>
        <v>18500</v>
      </c>
    </row>
    <row r="13" spans="2:10" x14ac:dyDescent="0.35">
      <c r="B13" s="11" t="s">
        <v>21</v>
      </c>
      <c r="C13" s="11" t="s">
        <v>27</v>
      </c>
      <c r="D13" s="13">
        <f>qty_salv*unit_salv_value</f>
        <v>1218.75</v>
      </c>
      <c r="G13" s="5">
        <v>10000</v>
      </c>
      <c r="H13" s="3">
        <v>37343.75</v>
      </c>
    </row>
    <row r="14" spans="2:10" x14ac:dyDescent="0.35">
      <c r="B14" s="11" t="s">
        <v>22</v>
      </c>
      <c r="C14" s="11" t="s">
        <v>29</v>
      </c>
      <c r="D14" s="13">
        <f>sales_rev+salv_rev</f>
        <v>184968.75</v>
      </c>
      <c r="G14" s="5">
        <v>15000</v>
      </c>
      <c r="H14" s="3">
        <v>54375</v>
      </c>
    </row>
    <row r="15" spans="2:10" x14ac:dyDescent="0.35">
      <c r="B15" s="11" t="s">
        <v>19</v>
      </c>
      <c r="C15" s="11" t="s">
        <v>28</v>
      </c>
      <c r="D15" s="13">
        <f>(qty_sold*unit_purchase_price)+(qty_sold*other_unit_costs)+(qty_salv*unit_purchase_price)</f>
        <v>115500</v>
      </c>
      <c r="G15" s="5">
        <v>20000</v>
      </c>
      <c r="H15" s="3">
        <v>69468.75</v>
      </c>
    </row>
    <row r="16" spans="2:10" x14ac:dyDescent="0.35">
      <c r="B16" s="14" t="s">
        <v>8</v>
      </c>
      <c r="C16" s="14" t="s">
        <v>9</v>
      </c>
      <c r="D16" s="15">
        <f>revenues-costs</f>
        <v>69468.75</v>
      </c>
      <c r="G16" s="5">
        <v>25000</v>
      </c>
      <c r="H16" s="3">
        <v>76500</v>
      </c>
    </row>
    <row r="17" spans="2:8" x14ac:dyDescent="0.35">
      <c r="G17" s="5">
        <v>30000</v>
      </c>
      <c r="H17" s="3">
        <v>79968.75</v>
      </c>
    </row>
    <row r="18" spans="2:8" x14ac:dyDescent="0.35">
      <c r="G18" s="5">
        <v>35000</v>
      </c>
      <c r="H18" s="3">
        <v>77000</v>
      </c>
    </row>
    <row r="19" spans="2:8" x14ac:dyDescent="0.35">
      <c r="B19" s="2" t="s">
        <v>2</v>
      </c>
      <c r="C19" s="2" t="s">
        <v>7</v>
      </c>
      <c r="D19" s="2" t="s">
        <v>17</v>
      </c>
      <c r="G19" s="5">
        <v>40000</v>
      </c>
      <c r="H19" s="3">
        <v>76193.75</v>
      </c>
    </row>
    <row r="20" spans="2:8" x14ac:dyDescent="0.35">
      <c r="B20" s="5">
        <v>5000</v>
      </c>
      <c r="C20" s="16">
        <v>2.5000000000000001E-2</v>
      </c>
      <c r="D20" s="5">
        <f t="shared" ref="D20:D28" si="0">MIN(B20,order_qty)</f>
        <v>5000</v>
      </c>
      <c r="G20" s="5">
        <v>45000</v>
      </c>
      <c r="H20" s="3">
        <v>70837.5</v>
      </c>
    </row>
    <row r="21" spans="2:8" x14ac:dyDescent="0.35">
      <c r="B21" s="5">
        <v>10000</v>
      </c>
      <c r="C21" s="16">
        <v>0.05</v>
      </c>
      <c r="D21" s="5">
        <f t="shared" si="0"/>
        <v>10000</v>
      </c>
      <c r="G21" s="5">
        <v>50000</v>
      </c>
      <c r="H21" s="3">
        <v>65087.5</v>
      </c>
    </row>
    <row r="22" spans="2:8" x14ac:dyDescent="0.35">
      <c r="B22" s="5">
        <v>15000</v>
      </c>
      <c r="C22" s="16">
        <v>0.15</v>
      </c>
      <c r="D22" s="5">
        <f t="shared" si="0"/>
        <v>15000</v>
      </c>
      <c r="G22" s="5">
        <v>55000</v>
      </c>
      <c r="H22" s="3">
        <v>59337.5</v>
      </c>
    </row>
    <row r="23" spans="2:8" x14ac:dyDescent="0.35">
      <c r="B23" s="5">
        <v>20000</v>
      </c>
      <c r="C23" s="16">
        <v>0.25</v>
      </c>
      <c r="D23" s="5">
        <f t="shared" si="0"/>
        <v>20000</v>
      </c>
    </row>
    <row r="24" spans="2:8" x14ac:dyDescent="0.35">
      <c r="B24" s="5">
        <v>25000</v>
      </c>
      <c r="C24" s="16">
        <v>0.25</v>
      </c>
      <c r="D24" s="5">
        <f t="shared" si="0"/>
        <v>20000</v>
      </c>
    </row>
    <row r="25" spans="2:8" x14ac:dyDescent="0.35">
      <c r="B25" s="5">
        <v>30000</v>
      </c>
      <c r="C25" s="16">
        <v>0.15</v>
      </c>
      <c r="D25" s="5">
        <f t="shared" si="0"/>
        <v>20000</v>
      </c>
    </row>
    <row r="26" spans="2:8" x14ac:dyDescent="0.35">
      <c r="B26" s="5">
        <v>35000</v>
      </c>
      <c r="C26" s="16">
        <v>7.0000000000000007E-2</v>
      </c>
      <c r="D26" s="5">
        <f t="shared" si="0"/>
        <v>20000</v>
      </c>
    </row>
    <row r="27" spans="2:8" x14ac:dyDescent="0.35">
      <c r="B27" s="5">
        <v>40000</v>
      </c>
      <c r="C27" s="16">
        <v>0.04</v>
      </c>
      <c r="D27" s="5">
        <f t="shared" si="0"/>
        <v>20000</v>
      </c>
    </row>
    <row r="28" spans="2:8" x14ac:dyDescent="0.35">
      <c r="B28" s="5">
        <v>45000</v>
      </c>
      <c r="C28" s="16">
        <v>1.4999999999999999E-2</v>
      </c>
      <c r="D28" s="5">
        <f t="shared" si="0"/>
        <v>20000</v>
      </c>
    </row>
  </sheetData>
  <mergeCells count="1">
    <mergeCell ref="G10:H10"/>
  </mergeCells>
  <conditionalFormatting sqref="H12:H22">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E051-6ADA-4FE3-AA34-212157D7E58E}">
  <dimension ref="B2:K31"/>
  <sheetViews>
    <sheetView tabSelected="1" zoomScale="73" workbookViewId="0">
      <selection activeCell="J44" sqref="J44"/>
    </sheetView>
  </sheetViews>
  <sheetFormatPr defaultRowHeight="14.5" x14ac:dyDescent="0.35"/>
  <cols>
    <col min="2" max="2" width="27.08984375" bestFit="1" customWidth="1"/>
    <col min="3" max="3" width="19.6328125" bestFit="1" customWidth="1"/>
    <col min="4" max="4" width="25.90625" customWidth="1"/>
    <col min="5" max="5" width="20.08984375" customWidth="1"/>
    <col min="6" max="6" width="15.36328125" customWidth="1"/>
    <col min="7" max="7" width="27.26953125" customWidth="1"/>
    <col min="8" max="8" width="12.1796875" bestFit="1" customWidth="1"/>
    <col min="9" max="9" width="18.26953125" customWidth="1"/>
    <col min="10" max="10" width="11.36328125" bestFit="1" customWidth="1"/>
    <col min="11" max="11" width="8.7265625" customWidth="1"/>
  </cols>
  <sheetData>
    <row r="2" spans="2:11" x14ac:dyDescent="0.35">
      <c r="B2" s="2" t="s">
        <v>0</v>
      </c>
      <c r="C2" s="2" t="s">
        <v>15</v>
      </c>
      <c r="D2" s="2" t="s">
        <v>16</v>
      </c>
      <c r="H2" s="2" t="s">
        <v>1</v>
      </c>
      <c r="I2" s="2" t="s">
        <v>4</v>
      </c>
    </row>
    <row r="3" spans="2:11" x14ac:dyDescent="0.35">
      <c r="B3" s="9" t="s">
        <v>1</v>
      </c>
      <c r="C3" s="9" t="s">
        <v>12</v>
      </c>
      <c r="D3" s="10">
        <v>20000</v>
      </c>
      <c r="H3" s="4">
        <v>0</v>
      </c>
      <c r="I3" s="3">
        <v>2.2999999999999998</v>
      </c>
    </row>
    <row r="4" spans="2:11" x14ac:dyDescent="0.35">
      <c r="B4" s="7" t="s">
        <v>30</v>
      </c>
      <c r="C4" s="7" t="s">
        <v>13</v>
      </c>
      <c r="D4" s="8">
        <f>VLOOKUP(order_qty,H3:I7,2,TRUE)</f>
        <v>2.1</v>
      </c>
      <c r="H4" s="5">
        <v>10000</v>
      </c>
      <c r="I4" s="3">
        <v>2.2000000000000002</v>
      </c>
    </row>
    <row r="5" spans="2:11" x14ac:dyDescent="0.35">
      <c r="B5" s="7" t="s">
        <v>11</v>
      </c>
      <c r="C5" s="7" t="s">
        <v>14</v>
      </c>
      <c r="D5" s="8">
        <v>4</v>
      </c>
      <c r="H5" s="5">
        <v>20000</v>
      </c>
      <c r="I5" s="3">
        <v>2.1</v>
      </c>
    </row>
    <row r="6" spans="2:11" x14ac:dyDescent="0.35">
      <c r="B6" s="7" t="s">
        <v>10</v>
      </c>
      <c r="C6" s="7" t="s">
        <v>25</v>
      </c>
      <c r="D6" s="8">
        <v>0.75</v>
      </c>
      <c r="H6" s="5">
        <v>30000</v>
      </c>
      <c r="I6" s="3">
        <v>2</v>
      </c>
    </row>
    <row r="7" spans="2:11" x14ac:dyDescent="0.35">
      <c r="B7" s="7" t="s">
        <v>5</v>
      </c>
      <c r="C7" s="7" t="s">
        <v>6</v>
      </c>
      <c r="D7" s="8">
        <v>10</v>
      </c>
      <c r="H7" s="5">
        <v>40000</v>
      </c>
      <c r="I7" s="3">
        <v>1.9</v>
      </c>
    </row>
    <row r="8" spans="2:11" x14ac:dyDescent="0.35">
      <c r="B8" s="17" t="s">
        <v>33</v>
      </c>
      <c r="C8" s="17" t="s">
        <v>34</v>
      </c>
      <c r="D8" s="18">
        <v>3.4</v>
      </c>
    </row>
    <row r="10" spans="2:11" x14ac:dyDescent="0.35">
      <c r="B10" s="2" t="s">
        <v>3</v>
      </c>
      <c r="C10" s="2" t="s">
        <v>15</v>
      </c>
      <c r="D10" s="2" t="s">
        <v>16</v>
      </c>
      <c r="H10" s="19" t="s">
        <v>31</v>
      </c>
      <c r="I10" s="19"/>
      <c r="K10" s="6" t="s">
        <v>38</v>
      </c>
    </row>
    <row r="11" spans="2:11" x14ac:dyDescent="0.35">
      <c r="B11" s="11" t="s">
        <v>17</v>
      </c>
      <c r="C11" s="11" t="s">
        <v>23</v>
      </c>
      <c r="D11" s="12">
        <f>SUMPRODUCT(C23:C31,D23:D31)</f>
        <v>18375</v>
      </c>
      <c r="H11" s="2" t="s">
        <v>8</v>
      </c>
      <c r="I11" s="3">
        <f>profit</f>
        <v>82403.75</v>
      </c>
    </row>
    <row r="12" spans="2:11" x14ac:dyDescent="0.35">
      <c r="B12" s="11" t="s">
        <v>18</v>
      </c>
      <c r="C12" s="11" t="s">
        <v>24</v>
      </c>
      <c r="D12" s="12">
        <f>SUMPRODUCT(F23:F31,C23:C31)</f>
        <v>1625</v>
      </c>
      <c r="H12" s="5">
        <v>5000</v>
      </c>
      <c r="I12" s="3">
        <f t="dataTable" ref="I12:I22" dt2D="0" dtr="0" r1="D3"/>
        <v>66210</v>
      </c>
    </row>
    <row r="13" spans="2:11" x14ac:dyDescent="0.35">
      <c r="B13" s="11" t="s">
        <v>35</v>
      </c>
      <c r="C13" s="11" t="s">
        <v>39</v>
      </c>
      <c r="D13" s="11">
        <f>-SUMPRODUCT(E23:E31,C23:C31)</f>
        <v>4975</v>
      </c>
      <c r="H13" s="5">
        <v>10000</v>
      </c>
      <c r="I13" s="3">
        <v>72378.75</v>
      </c>
    </row>
    <row r="14" spans="2:11" x14ac:dyDescent="0.35">
      <c r="B14" s="11" t="s">
        <v>36</v>
      </c>
      <c r="C14" s="11" t="s">
        <v>40</v>
      </c>
      <c r="D14" s="13">
        <f>D13*selling_price</f>
        <v>49750</v>
      </c>
      <c r="H14" s="5">
        <v>15000</v>
      </c>
      <c r="I14" s="3">
        <v>77385</v>
      </c>
    </row>
    <row r="15" spans="2:11" x14ac:dyDescent="0.35">
      <c r="B15" s="11" t="s">
        <v>37</v>
      </c>
      <c r="C15" s="11" t="s">
        <v>41</v>
      </c>
      <c r="D15" s="13">
        <f>(D13*D8)+(D13*other_unit_costs)</f>
        <v>36815</v>
      </c>
      <c r="H15" s="5">
        <v>20000</v>
      </c>
      <c r="I15" s="3">
        <v>82403.75</v>
      </c>
    </row>
    <row r="16" spans="2:11" x14ac:dyDescent="0.35">
      <c r="B16" s="11" t="s">
        <v>20</v>
      </c>
      <c r="C16" s="11" t="s">
        <v>26</v>
      </c>
      <c r="D16" s="13">
        <f>(qty_sold*selling_price)+D14</f>
        <v>233500</v>
      </c>
      <c r="H16" s="5">
        <v>25000</v>
      </c>
      <c r="I16" s="3">
        <v>82610</v>
      </c>
    </row>
    <row r="17" spans="2:9" x14ac:dyDescent="0.35">
      <c r="B17" s="11" t="s">
        <v>21</v>
      </c>
      <c r="C17" s="11" t="s">
        <v>27</v>
      </c>
      <c r="D17" s="13">
        <f>qty_salv*unit_salv_value</f>
        <v>1218.75</v>
      </c>
      <c r="H17" s="5">
        <v>30000</v>
      </c>
      <c r="I17" s="3">
        <v>82503.75</v>
      </c>
    </row>
    <row r="18" spans="2:9" x14ac:dyDescent="0.35">
      <c r="B18" s="11" t="s">
        <v>22</v>
      </c>
      <c r="C18" s="11" t="s">
        <v>29</v>
      </c>
      <c r="D18" s="13">
        <f>sales_rev+salv_rev</f>
        <v>234718.75</v>
      </c>
      <c r="H18" s="5">
        <v>35000</v>
      </c>
      <c r="I18" s="3">
        <v>77910</v>
      </c>
    </row>
    <row r="19" spans="2:9" x14ac:dyDescent="0.35">
      <c r="B19" s="11" t="s">
        <v>19</v>
      </c>
      <c r="C19" s="11" t="s">
        <v>28</v>
      </c>
      <c r="D19" s="13">
        <f>(qty_sold*unit_purchase_price)+(qty_sold*other_unit_costs)+(qty_salv*unit_purchase_price)+(D15)</f>
        <v>152315</v>
      </c>
      <c r="H19" s="5">
        <v>40000</v>
      </c>
      <c r="I19" s="3">
        <v>76388.75</v>
      </c>
    </row>
    <row r="20" spans="2:9" x14ac:dyDescent="0.35">
      <c r="B20" s="14" t="s">
        <v>8</v>
      </c>
      <c r="C20" s="14" t="s">
        <v>9</v>
      </c>
      <c r="D20" s="15">
        <f>revenues-costs</f>
        <v>82403.75</v>
      </c>
      <c r="H20" s="5">
        <v>45000</v>
      </c>
      <c r="I20" s="3">
        <v>70837.5</v>
      </c>
    </row>
    <row r="21" spans="2:9" x14ac:dyDescent="0.35">
      <c r="H21" s="5">
        <v>50000</v>
      </c>
      <c r="I21" s="3">
        <v>65087.5</v>
      </c>
    </row>
    <row r="22" spans="2:9" x14ac:dyDescent="0.35">
      <c r="B22" s="2" t="s">
        <v>2</v>
      </c>
      <c r="C22" s="2" t="s">
        <v>7</v>
      </c>
      <c r="D22" s="2" t="s">
        <v>17</v>
      </c>
      <c r="E22" s="2" t="s">
        <v>35</v>
      </c>
      <c r="F22" s="2" t="s">
        <v>18</v>
      </c>
      <c r="H22" s="5">
        <v>55000</v>
      </c>
      <c r="I22" s="3">
        <v>59337.5</v>
      </c>
    </row>
    <row r="23" spans="2:9" x14ac:dyDescent="0.35">
      <c r="B23" s="5">
        <v>5000</v>
      </c>
      <c r="C23" s="16">
        <v>2.5000000000000001E-2</v>
      </c>
      <c r="D23" s="5">
        <f t="shared" ref="D23:D31" si="0">MIN(B23,order_qty)</f>
        <v>5000</v>
      </c>
      <c r="E23" s="5">
        <f t="shared" ref="E23:E31" si="1">MIN(order_qty-B23,0)</f>
        <v>0</v>
      </c>
      <c r="F23" s="5">
        <f t="shared" ref="F23:F31" si="2">MAX(order_qty-B23,0)</f>
        <v>15000</v>
      </c>
      <c r="G23" s="1"/>
    </row>
    <row r="24" spans="2:9" x14ac:dyDescent="0.35">
      <c r="B24" s="5">
        <v>10000</v>
      </c>
      <c r="C24" s="16">
        <v>0.05</v>
      </c>
      <c r="D24" s="5">
        <f t="shared" si="0"/>
        <v>10000</v>
      </c>
      <c r="E24" s="5">
        <f t="shared" si="1"/>
        <v>0</v>
      </c>
      <c r="F24" s="5">
        <f t="shared" si="2"/>
        <v>10000</v>
      </c>
      <c r="G24" s="1"/>
    </row>
    <row r="25" spans="2:9" x14ac:dyDescent="0.35">
      <c r="B25" s="5">
        <v>15000</v>
      </c>
      <c r="C25" s="16">
        <v>0.15</v>
      </c>
      <c r="D25" s="5">
        <f t="shared" si="0"/>
        <v>15000</v>
      </c>
      <c r="E25" s="5">
        <f t="shared" si="1"/>
        <v>0</v>
      </c>
      <c r="F25" s="5">
        <f t="shared" si="2"/>
        <v>5000</v>
      </c>
      <c r="G25" s="1"/>
    </row>
    <row r="26" spans="2:9" x14ac:dyDescent="0.35">
      <c r="B26" s="5">
        <v>20000</v>
      </c>
      <c r="C26" s="16">
        <v>0.25</v>
      </c>
      <c r="D26" s="5">
        <f t="shared" si="0"/>
        <v>20000</v>
      </c>
      <c r="E26" s="5">
        <f t="shared" si="1"/>
        <v>0</v>
      </c>
      <c r="F26" s="5">
        <f t="shared" si="2"/>
        <v>0</v>
      </c>
      <c r="G26" s="1"/>
    </row>
    <row r="27" spans="2:9" x14ac:dyDescent="0.35">
      <c r="B27" s="5">
        <v>25000</v>
      </c>
      <c r="C27" s="16">
        <v>0.25</v>
      </c>
      <c r="D27" s="5">
        <f t="shared" si="0"/>
        <v>20000</v>
      </c>
      <c r="E27" s="5">
        <f t="shared" si="1"/>
        <v>-5000</v>
      </c>
      <c r="F27" s="5">
        <f t="shared" si="2"/>
        <v>0</v>
      </c>
      <c r="G27" s="1"/>
    </row>
    <row r="28" spans="2:9" x14ac:dyDescent="0.35">
      <c r="B28" s="5">
        <v>30000</v>
      </c>
      <c r="C28" s="16">
        <v>0.15</v>
      </c>
      <c r="D28" s="5">
        <f t="shared" si="0"/>
        <v>20000</v>
      </c>
      <c r="E28" s="5">
        <f t="shared" si="1"/>
        <v>-10000</v>
      </c>
      <c r="F28" s="5">
        <f t="shared" si="2"/>
        <v>0</v>
      </c>
      <c r="G28" s="1"/>
    </row>
    <row r="29" spans="2:9" x14ac:dyDescent="0.35">
      <c r="B29" s="5">
        <v>35000</v>
      </c>
      <c r="C29" s="16">
        <v>7.0000000000000007E-2</v>
      </c>
      <c r="D29" s="5">
        <f t="shared" si="0"/>
        <v>20000</v>
      </c>
      <c r="E29" s="5">
        <f t="shared" si="1"/>
        <v>-15000</v>
      </c>
      <c r="F29" s="5">
        <f t="shared" si="2"/>
        <v>0</v>
      </c>
      <c r="G29" s="1"/>
    </row>
    <row r="30" spans="2:9" x14ac:dyDescent="0.35">
      <c r="B30" s="5">
        <v>40000</v>
      </c>
      <c r="C30" s="16">
        <v>0.04</v>
      </c>
      <c r="D30" s="5">
        <f t="shared" si="0"/>
        <v>20000</v>
      </c>
      <c r="E30" s="5">
        <f t="shared" si="1"/>
        <v>-20000</v>
      </c>
      <c r="F30" s="5">
        <f t="shared" si="2"/>
        <v>0</v>
      </c>
      <c r="G30" s="1"/>
    </row>
    <row r="31" spans="2:9" x14ac:dyDescent="0.35">
      <c r="B31" s="5">
        <v>45000</v>
      </c>
      <c r="C31" s="16">
        <v>1.4999999999999999E-2</v>
      </c>
      <c r="D31" s="5">
        <f t="shared" si="0"/>
        <v>20000</v>
      </c>
      <c r="E31" s="5">
        <f t="shared" si="1"/>
        <v>-25000</v>
      </c>
      <c r="F31" s="5">
        <f t="shared" si="2"/>
        <v>0</v>
      </c>
      <c r="G31" s="1"/>
    </row>
  </sheetData>
  <conditionalFormatting sqref="I12:I22">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29</vt:i4>
      </vt:variant>
    </vt:vector>
  </HeadingPairs>
  <TitlesOfParts>
    <vt:vector size="32" baseType="lpstr">
      <vt:lpstr>Main Question</vt:lpstr>
      <vt:lpstr>Question 1</vt:lpstr>
      <vt:lpstr>Question 2</vt:lpstr>
      <vt:lpstr>cost_per_extra_portion</vt:lpstr>
      <vt:lpstr>'Question 2'!costs</vt:lpstr>
      <vt:lpstr>costs</vt:lpstr>
      <vt:lpstr>'Question 2'!order_qty</vt:lpstr>
      <vt:lpstr>order_qty</vt:lpstr>
      <vt:lpstr>'Question 2'!other_unit_costs</vt:lpstr>
      <vt:lpstr>other_unit_costs</vt:lpstr>
      <vt:lpstr>'Question 1'!profit</vt:lpstr>
      <vt:lpstr>'Question 2'!profit</vt:lpstr>
      <vt:lpstr>'Question 2'!qty_salv</vt:lpstr>
      <vt:lpstr>qty_salv</vt:lpstr>
      <vt:lpstr>'Question 2'!qty_sold</vt:lpstr>
      <vt:lpstr>qty_sold</vt:lpstr>
      <vt:lpstr>quantity_extra_cost</vt:lpstr>
      <vt:lpstr>quantity_extra_ev</vt:lpstr>
      <vt:lpstr>quantity_extra_ordered</vt:lpstr>
      <vt:lpstr>quantity_extra_rev</vt:lpstr>
      <vt:lpstr>'Question 2'!revenues</vt:lpstr>
      <vt:lpstr>revenues</vt:lpstr>
      <vt:lpstr>'Question 2'!sales_rev</vt:lpstr>
      <vt:lpstr>sales_rev</vt:lpstr>
      <vt:lpstr>'Question 2'!salv_rev</vt:lpstr>
      <vt:lpstr>salv_rev</vt:lpstr>
      <vt:lpstr>'Question 1'!selling_price</vt:lpstr>
      <vt:lpstr>'Question 2'!selling_price</vt:lpstr>
      <vt:lpstr>'Question 2'!unit_purchase_price</vt:lpstr>
      <vt:lpstr>unit_purchase_price</vt:lpstr>
      <vt:lpstr>'Question 2'!unit_salv_value</vt:lpstr>
      <vt:lpstr>unit_salv_value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Li</dc:creator>
  <cp:lastModifiedBy>Vincent Li</cp:lastModifiedBy>
  <dcterms:created xsi:type="dcterms:W3CDTF">2024-10-09T16:48:57Z</dcterms:created>
  <dcterms:modified xsi:type="dcterms:W3CDTF">2024-10-28T20:57:49Z</dcterms:modified>
</cp:coreProperties>
</file>