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8"/>
  <workbookPr autoCompressPictures="0"/>
  <mc:AlternateContent xmlns:mc="http://schemas.openxmlformats.org/markup-compatibility/2006">
    <mc:Choice Requires="x15">
      <x15ac:absPath xmlns:x15ac="http://schemas.microsoft.com/office/spreadsheetml/2010/11/ac" url="https://unisalerno-my.sharepoint.com/personal/v_esposito103_studenti_unisa_it/Documents/C07-SmartCargo/GPS/Esecuzione e Monitoraggio/"/>
    </mc:Choice>
  </mc:AlternateContent>
  <xr:revisionPtr revIDLastSave="0" documentId="8_{527BC26C-D014-4A01-A206-DCBF8586C6D5}" xr6:coauthVersionLast="47" xr6:coauthVersionMax="47" xr10:uidLastSave="{00000000-0000-0000-0000-000000000000}"/>
  <bookViews>
    <workbookView xWindow="-108" yWindow="-108" windowWidth="23256" windowHeight="12456" tabRatio="261" firstSheet="1" activeTab="1" xr2:uid="{00000000-000D-0000-FFFF-FFFF00000000}"/>
  </bookViews>
  <sheets>
    <sheet name="definizioni" sheetId="1" r:id="rId1"/>
    <sheet name="tabella" sheetId="3" r:id="rId2"/>
    <sheet name="grafici" sheetId="4" r:id="rId3"/>
  </sheets>
  <definedNames>
    <definedName name="_xlnm.Print_Area" localSheetId="1">tabella!$A$1:$F$17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 i="3" l="1"/>
  <c r="E5" i="3"/>
  <c r="E9" i="3" s="1"/>
  <c r="D5" i="3"/>
  <c r="D12" i="3" s="1"/>
  <c r="C5" i="3"/>
  <c r="C11" i="3" s="1"/>
  <c r="C14" i="3" s="1"/>
  <c r="B5" i="3"/>
  <c r="B12" i="3" s="1"/>
  <c r="F5" i="3"/>
  <c r="F10" i="3" s="1"/>
  <c r="F12" i="3" l="1"/>
  <c r="F11" i="3"/>
  <c r="F14" i="3" s="1"/>
  <c r="F15" i="3" s="1"/>
  <c r="C10" i="3"/>
  <c r="F9" i="3"/>
  <c r="E12" i="3"/>
  <c r="E10" i="3"/>
  <c r="D10" i="3"/>
  <c r="D9" i="3"/>
  <c r="D11" i="3"/>
  <c r="D14" i="3" s="1"/>
  <c r="D13" i="3" s="1"/>
  <c r="E11" i="3"/>
  <c r="C12" i="3"/>
  <c r="C16" i="3" s="1"/>
  <c r="C17" i="3" s="1"/>
  <c r="C9" i="3"/>
  <c r="C15" i="3"/>
  <c r="C13" i="3"/>
  <c r="B11" i="3"/>
  <c r="B16" i="3" s="1"/>
  <c r="B17" i="3" s="1"/>
  <c r="B9" i="3"/>
  <c r="B10" i="3"/>
  <c r="F16" i="3" l="1"/>
  <c r="B14" i="3"/>
  <c r="B15" i="3" s="1"/>
  <c r="E16" i="3"/>
  <c r="E17" i="3" s="1"/>
  <c r="D16" i="3"/>
  <c r="D17" i="3" s="1"/>
  <c r="D15" i="3"/>
  <c r="F13" i="3"/>
  <c r="E14" i="3"/>
  <c r="B13" i="3" l="1"/>
  <c r="E15" i="3"/>
  <c r="E13" i="3"/>
</calcChain>
</file>

<file path=xl/sharedStrings.xml><?xml version="1.0" encoding="utf-8"?>
<sst xmlns="http://schemas.openxmlformats.org/spreadsheetml/2006/main" count="88" uniqueCount="84">
  <si>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</si>
  <si>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</si>
  <si>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</si>
  <si>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</si>
  <si>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</si>
  <si>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</si>
  <si>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</si>
  <si>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</si>
  <si>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</si>
  <si>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</si>
  <si>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</si>
  <si>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</si>
  <si>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</si>
  <si>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</si>
  <si>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</si>
  <si>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</si>
  <si>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</si>
  <si>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</si>
  <si>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</si>
  <si>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</si>
  <si>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</si>
  <si>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</si>
  <si>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</si>
  <si>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</si>
  <si>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</si>
  <si>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</si>
  <si>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</si>
  <si>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</si>
  <si>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</si>
  <si>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</si>
  <si>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</si>
  <si>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</si>
  <si>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</si>
  <si>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</si>
  <si>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</si>
  <si>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</si>
  <si>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</si>
  <si>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</si>
  <si>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</si>
  <si>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</si>
  <si>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</si>
  <si>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</si>
  <si>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</si>
  <si>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</si>
  <si>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</si>
  <si>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</si>
  <si>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</si>
  <si>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</si>
  <si>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</si>
  <si>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</si>
  <si>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</si>
  <si>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</si>
  <si>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</si>
  <si>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</si>
  <si>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</si>
  <si>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</si>
  <si>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</si>
  <si>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</si>
  <si>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</si>
  <si>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SmartCargo</t>
  </si>
  <si>
    <t>Requirement Elicitation/Analysis/MT7</t>
  </si>
  <si>
    <t>RAD/SDD/STD/MT9</t>
  </si>
  <si>
    <t>RAD/SDD/STD/ODD/MT10</t>
  </si>
  <si>
    <t>ModODD/Develop</t>
  </si>
  <si>
    <t>Develop/Testing</t>
  </si>
  <si>
    <t>27/11/2023</t>
  </si>
  <si>
    <t>13/12/2023</t>
  </si>
  <si>
    <t>19/12/2023</t>
  </si>
  <si>
    <t>02/01/2024</t>
  </si>
  <si>
    <t>16/01/2024</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</si>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</sst>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6">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5">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27/11/2023</c:v>
                </c:pt>
                <c:pt idx="1">
                  <c:v>13/12/2023</c:v>
                </c:pt>
                <c:pt idx="2">
                  <c:v>19/12/2023</c:v>
                </c:pt>
                <c:pt idx="3">
                  <c:v>02/01/2024</c:v>
                </c:pt>
                <c:pt idx="4">
                  <c:v>16/01/2024</c:v>
                </c:pt>
              </c:strCache>
            </c:strRef>
          </c:cat>
          <c:val>
            <c:numRef>
              <c:f>tabella!$B$11:$F$11</c:f>
              <c:numCache>
                <c:formatCode>"€"\ #,##0.00</c:formatCode>
                <c:ptCount val="5"/>
                <c:pt idx="0">
                  <c:v>1.1169415292353824</c:v>
                </c:pt>
                <c:pt idx="1">
                  <c:v>0.98692642912073825</c:v>
                </c:pt>
                <c:pt idx="2">
                  <c:v>0.98786003332539873</c:v>
                </c:pt>
                <c:pt idx="3">
                  <c:v>0.96113599713313025</c:v>
                </c:pt>
                <c:pt idx="4">
                  <c:v>0.99304735668372035</c:v>
                </c:pt>
              </c:numCache>
            </c:numRef>
          </c:val>
          <c:smooth val="0"/>
          <c:extLst>
            <c:ext xmlns:c16="http://schemas.microsoft.com/office/drawing/2014/chart" uri="{C3380CC4-5D6E-409C-BE32-E72D297353CC}">
              <c16:uniqueId val="{00000000-38BC-44EB-A559-9614ACB2C1F2}"/>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27/11/2023</c:v>
                </c:pt>
                <c:pt idx="1">
                  <c:v>13/12/2023</c:v>
                </c:pt>
                <c:pt idx="2">
                  <c:v>19/12/2023</c:v>
                </c:pt>
                <c:pt idx="3">
                  <c:v>02/01/2024</c:v>
                </c:pt>
                <c:pt idx="4">
                  <c:v>16/01/2024</c:v>
                </c:pt>
              </c:strCache>
            </c:strRef>
          </c:cat>
          <c:val>
            <c:numRef>
              <c:f>tabella!$B$12:$F$12</c:f>
              <c:numCache>
                <c:formatCode>"€"\ #,##0.00</c:formatCode>
                <c:ptCount val="5"/>
                <c:pt idx="0">
                  <c:v>1</c:v>
                </c:pt>
                <c:pt idx="1">
                  <c:v>1</c:v>
                </c:pt>
                <c:pt idx="2">
                  <c:v>1</c:v>
                </c:pt>
                <c:pt idx="3">
                  <c:v>0.97</c:v>
                </c:pt>
                <c:pt idx="4">
                  <c:v>1</c:v>
                </c:pt>
              </c:numCache>
            </c:numRef>
          </c:val>
          <c:smooth val="0"/>
          <c:extLst>
            <c:ext xmlns:c16="http://schemas.microsoft.com/office/drawing/2014/chart" uri="{C3380CC4-5D6E-409C-BE32-E72D297353CC}">
              <c16:uniqueId val="{00000001-38BC-44EB-A559-9614ACB2C1F2}"/>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27/11/2023</c:v>
                </c:pt>
                <c:pt idx="1">
                  <c:v>13/12/2023</c:v>
                </c:pt>
                <c:pt idx="2">
                  <c:v>19/12/2023</c:v>
                </c:pt>
                <c:pt idx="3">
                  <c:v>02/01/2024</c:v>
                </c:pt>
                <c:pt idx="4">
                  <c:v>16/01/2024</c:v>
                </c:pt>
              </c:strCache>
            </c:strRef>
          </c:cat>
          <c:val>
            <c:numRef>
              <c:f>tabella!$B$4:$F$4</c:f>
              <c:numCache>
                <c:formatCode>"€"\ #,##0.00</c:formatCode>
                <c:ptCount val="5"/>
                <c:pt idx="0">
                  <c:v>9462.5</c:v>
                </c:pt>
                <c:pt idx="1">
                  <c:v>9462.5</c:v>
                </c:pt>
                <c:pt idx="2">
                  <c:v>9462.5</c:v>
                </c:pt>
                <c:pt idx="3">
                  <c:v>9462.5</c:v>
                </c:pt>
                <c:pt idx="4">
                  <c:v>9462.5</c:v>
                </c:pt>
              </c:numCache>
            </c:numRef>
          </c:val>
          <c:smooth val="0"/>
          <c:extLst>
            <c:ext xmlns:c16="http://schemas.microsoft.com/office/drawing/2014/chart" uri="{C3380CC4-5D6E-409C-BE32-E72D297353CC}">
              <c16:uniqueId val="{00000000-3007-464F-B9B5-C495BEFCCB94}"/>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27/11/2023</c:v>
                </c:pt>
                <c:pt idx="1">
                  <c:v>13/12/2023</c:v>
                </c:pt>
                <c:pt idx="2">
                  <c:v>19/12/2023</c:v>
                </c:pt>
                <c:pt idx="3">
                  <c:v>02/01/2024</c:v>
                </c:pt>
                <c:pt idx="4">
                  <c:v>16/01/2024</c:v>
                </c:pt>
              </c:strCache>
            </c:strRef>
          </c:cat>
          <c:val>
            <c:numRef>
              <c:f>tabella!$B$6:$F$6</c:f>
              <c:numCache>
                <c:formatCode>"€"\ #,##0.00</c:formatCode>
                <c:ptCount val="5"/>
                <c:pt idx="0">
                  <c:v>3335</c:v>
                </c:pt>
                <c:pt idx="1">
                  <c:v>4876.25</c:v>
                </c:pt>
                <c:pt idx="2">
                  <c:v>5251.25</c:v>
                </c:pt>
                <c:pt idx="3">
                  <c:v>6976.25</c:v>
                </c:pt>
                <c:pt idx="4">
                  <c:v>9528.75</c:v>
                </c:pt>
              </c:numCache>
            </c:numRef>
          </c:val>
          <c:smooth val="0"/>
          <c:extLst>
            <c:ext xmlns:c16="http://schemas.microsoft.com/office/drawing/2014/chart" uri="{C3380CC4-5D6E-409C-BE32-E72D297353CC}">
              <c16:uniqueId val="{00000001-3007-464F-B9B5-C495BEFCCB94}"/>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27/11/2023</c:v>
                </c:pt>
                <c:pt idx="1">
                  <c:v>13/12/2023</c:v>
                </c:pt>
                <c:pt idx="2">
                  <c:v>19/12/2023</c:v>
                </c:pt>
                <c:pt idx="3">
                  <c:v>02/01/2024</c:v>
                </c:pt>
                <c:pt idx="4">
                  <c:v>16/01/2024</c:v>
                </c:pt>
              </c:strCache>
            </c:strRef>
          </c:cat>
          <c:val>
            <c:numRef>
              <c:f>tabella!$B$5:$F$5</c:f>
              <c:numCache>
                <c:formatCode>"€"\ #,##0.00</c:formatCode>
                <c:ptCount val="5"/>
                <c:pt idx="0">
                  <c:v>3725</c:v>
                </c:pt>
                <c:pt idx="1">
                  <c:v>4812.5</c:v>
                </c:pt>
                <c:pt idx="2">
                  <c:v>5187.5</c:v>
                </c:pt>
                <c:pt idx="3">
                  <c:v>6705.125</c:v>
                </c:pt>
                <c:pt idx="4">
                  <c:v>9462.5</c:v>
                </c:pt>
              </c:numCache>
            </c:numRef>
          </c:val>
          <c:smooth val="0"/>
          <c:extLst>
            <c:ext xmlns:c16="http://schemas.microsoft.com/office/drawing/2014/chart" uri="{C3380CC4-5D6E-409C-BE32-E72D297353CC}">
              <c16:uniqueId val="{00000002-3007-464F-B9B5-C495BEFCCB94}"/>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27/11/2023</c:v>
                </c:pt>
                <c:pt idx="1">
                  <c:v>13/12/2023</c:v>
                </c:pt>
                <c:pt idx="2">
                  <c:v>19/12/2023</c:v>
                </c:pt>
                <c:pt idx="3">
                  <c:v>02/01/2024</c:v>
                </c:pt>
                <c:pt idx="4">
                  <c:v>16/01/2024</c:v>
                </c:pt>
              </c:strCache>
            </c:strRef>
          </c:cat>
          <c:val>
            <c:numRef>
              <c:f>tabella!$B$7:$F$7</c:f>
              <c:numCache>
                <c:formatCode>"€"\ #,##0.00</c:formatCode>
                <c:ptCount val="5"/>
                <c:pt idx="0">
                  <c:v>3725</c:v>
                </c:pt>
                <c:pt idx="1">
                  <c:v>4812.5</c:v>
                </c:pt>
                <c:pt idx="2">
                  <c:v>5187.5</c:v>
                </c:pt>
                <c:pt idx="3">
                  <c:v>6912.5</c:v>
                </c:pt>
                <c:pt idx="4">
                  <c:v>9462.5</c:v>
                </c:pt>
              </c:numCache>
            </c:numRef>
          </c:val>
          <c:smooth val="0"/>
          <c:extLst>
            <c:ext xmlns:c16="http://schemas.microsoft.com/office/drawing/2014/chart" uri="{C3380CC4-5D6E-409C-BE32-E72D297353CC}">
              <c16:uniqueId val="{00000003-3007-464F-B9B5-C495BEFCCB94}"/>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27/11/2023</c:v>
                </c:pt>
                <c:pt idx="1">
                  <c:v>13/12/2023</c:v>
                </c:pt>
                <c:pt idx="2">
                  <c:v>19/12/2023</c:v>
                </c:pt>
                <c:pt idx="3">
                  <c:v>02/01/2024</c:v>
                </c:pt>
                <c:pt idx="4">
                  <c:v>16/01/2024</c:v>
                </c:pt>
              </c:strCache>
            </c:strRef>
          </c:cat>
          <c:val>
            <c:numRef>
              <c:f>tabella!$B$9:$F$9</c:f>
              <c:numCache>
                <c:formatCode>"€"\ #,##0.00</c:formatCode>
                <c:ptCount val="5"/>
                <c:pt idx="0">
                  <c:v>390</c:v>
                </c:pt>
                <c:pt idx="1">
                  <c:v>-63.75</c:v>
                </c:pt>
                <c:pt idx="2">
                  <c:v>-63.75</c:v>
                </c:pt>
                <c:pt idx="3">
                  <c:v>-271.125</c:v>
                </c:pt>
                <c:pt idx="4">
                  <c:v>-66.25</c:v>
                </c:pt>
              </c:numCache>
            </c:numRef>
          </c:val>
          <c:smooth val="0"/>
          <c:extLst>
            <c:ext xmlns:c16="http://schemas.microsoft.com/office/drawing/2014/chart" uri="{C3380CC4-5D6E-409C-BE32-E72D297353CC}">
              <c16:uniqueId val="{00000000-EA2E-422C-B0E1-C8B20ADF218F}"/>
            </c:ext>
          </c:extLst>
        </c:ser>
        <c:ser>
          <c:idx val="1"/>
          <c:order val="1"/>
          <c:tx>
            <c:strRef>
              <c:f>tabella!$A$10</c:f>
              <c:strCache>
                <c:ptCount val="1"/>
                <c:pt idx="0">
                  <c:v>Schedule Variance (SV)</c:v>
                </c:pt>
              </c:strCache>
            </c:strRef>
          </c:tx>
          <c:cat>
            <c:strRef>
              <c:f>tabella!$B$3:$F$3</c:f>
              <c:strCache>
                <c:ptCount val="5"/>
                <c:pt idx="0">
                  <c:v>27/11/2023</c:v>
                </c:pt>
                <c:pt idx="1">
                  <c:v>13/12/2023</c:v>
                </c:pt>
                <c:pt idx="2">
                  <c:v>19/12/2023</c:v>
                </c:pt>
                <c:pt idx="3">
                  <c:v>02/01/2024</c:v>
                </c:pt>
                <c:pt idx="4">
                  <c:v>16/01/2024</c:v>
                </c:pt>
              </c:strCache>
            </c:strRef>
          </c:cat>
          <c:val>
            <c:numRef>
              <c:f>tabella!$B$10:$F$10</c:f>
              <c:numCache>
                <c:formatCode>"€"\ #,##0.00</c:formatCode>
                <c:ptCount val="5"/>
                <c:pt idx="0">
                  <c:v>0</c:v>
                </c:pt>
                <c:pt idx="1">
                  <c:v>0</c:v>
                </c:pt>
                <c:pt idx="2">
                  <c:v>0</c:v>
                </c:pt>
                <c:pt idx="3">
                  <c:v>-207.375</c:v>
                </c:pt>
                <c:pt idx="4">
                  <c:v>0</c:v>
                </c:pt>
              </c:numCache>
            </c:numRef>
          </c:val>
          <c:smooth val="0"/>
          <c:extLst>
            <c:ext xmlns:c16="http://schemas.microsoft.com/office/drawing/2014/chart" uri="{C3380CC4-5D6E-409C-BE32-E72D297353CC}">
              <c16:uniqueId val="{00000001-EA2E-422C-B0E1-C8B20ADF218F}"/>
            </c:ext>
          </c:extLst>
        </c:ser>
        <c:ser>
          <c:idx val="2"/>
          <c:order val="2"/>
          <c:tx>
            <c:strRef>
              <c:f>tabella!$A$15</c:f>
              <c:strCache>
                <c:ptCount val="1"/>
                <c:pt idx="0">
                  <c:v>Variance at Completion (VAC)</c:v>
                </c:pt>
              </c:strCache>
            </c:strRef>
          </c:tx>
          <c:cat>
            <c:strRef>
              <c:f>tabella!$B$3:$F$3</c:f>
              <c:strCache>
                <c:ptCount val="5"/>
                <c:pt idx="0">
                  <c:v>27/11/2023</c:v>
                </c:pt>
                <c:pt idx="1">
                  <c:v>13/12/2023</c:v>
                </c:pt>
                <c:pt idx="2">
                  <c:v>19/12/2023</c:v>
                </c:pt>
                <c:pt idx="3">
                  <c:v>02/01/2024</c:v>
                </c:pt>
                <c:pt idx="4">
                  <c:v>16/01/2024</c:v>
                </c:pt>
              </c:strCache>
            </c:strRef>
          </c:cat>
          <c:val>
            <c:numRef>
              <c:f>tabella!$B$15:$F$15</c:f>
              <c:numCache>
                <c:formatCode>"€"\ #,##0.00</c:formatCode>
                <c:ptCount val="5"/>
                <c:pt idx="0">
                  <c:v>990.70469798657723</c:v>
                </c:pt>
                <c:pt idx="1">
                  <c:v>-125.34740259740283</c:v>
                </c:pt>
                <c:pt idx="2">
                  <c:v>-116.28614457831281</c:v>
                </c:pt>
                <c:pt idx="3">
                  <c:v>-382.62080311701902</c:v>
                </c:pt>
                <c:pt idx="4">
                  <c:v>-66.25</c:v>
                </c:pt>
              </c:numCache>
            </c:numRef>
          </c:val>
          <c:smooth val="0"/>
          <c:extLst>
            <c:ext xmlns:c16="http://schemas.microsoft.com/office/drawing/2014/chart" uri="{C3380CC4-5D6E-409C-BE32-E72D297353CC}">
              <c16:uniqueId val="{00000002-EA2E-422C-B0E1-C8B20ADF218F}"/>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27/11/2023" dataDxfId="4" dataCellStyle="Titolo 4"/>
    <tableColumn id="3" xr3:uid="{00000000-0010-0000-0000-000003000000}" name="13/12/2023" dataDxfId="3" dataCellStyle="Titolo 4"/>
    <tableColumn id="4" xr3:uid="{00000000-0010-0000-0000-000004000000}" name="19/12/2023" dataDxfId="2" dataCellStyle="Titolo 4"/>
    <tableColumn id="5" xr3:uid="{00000000-0010-0000-0000-000005000000}" name="02/01/2024" dataDxfId="1" dataCellStyle="Titolo 4"/>
    <tableColumn id="6" xr3:uid="{00000000-0010-0000-0000-000006000000}" name="16/01/2024"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5" sqref="C5"/>
    </sheetView>
  </sheetViews>
  <sheetFormatPr defaultColWidth="8.7109375" defaultRowHeight="13.15"/>
  <cols>
    <col min="1" max="1" width="25.140625" bestFit="1" customWidth="1"/>
    <col min="2" max="2" width="8.42578125" style="1" customWidth="1"/>
    <col min="3" max="3" width="52.42578125" customWidth="1"/>
    <col min="4" max="4" width="33.140625" style="1" customWidth="1"/>
  </cols>
  <sheetData>
    <row r="1" spans="1:5" ht="18.75" customHeight="1">
      <c r="A1" s="64" t="s">
        <v>0</v>
      </c>
      <c r="B1" s="64"/>
      <c r="C1" s="64"/>
      <c r="D1" s="64"/>
    </row>
    <row r="2" spans="1:5" ht="38.25" customHeight="1">
      <c r="A2" s="63" t="s">
        <v>1</v>
      </c>
      <c r="B2" s="63"/>
      <c r="C2" s="63"/>
      <c r="D2" s="63"/>
    </row>
    <row r="3" spans="1:5">
      <c r="A3" s="6"/>
      <c r="B3" s="6"/>
      <c r="C3" s="6"/>
      <c r="D3" s="6"/>
    </row>
    <row r="4" spans="1: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6.45">
      <c r="A7" s="29" t="s">
        <v>13</v>
      </c>
      <c r="B7" s="23" t="s">
        <v>14</v>
      </c>
      <c r="C7" s="60" t="s">
        <v>15</v>
      </c>
      <c r="D7" s="61" t="s">
        <v>16</v>
      </c>
    </row>
    <row r="8" spans="1:5" ht="26.45">
      <c r="A8" s="34" t="s">
        <v>17</v>
      </c>
      <c r="B8" s="21" t="s">
        <v>18</v>
      </c>
      <c r="C8" s="22" t="s">
        <v>19</v>
      </c>
      <c r="D8" s="21" t="s">
        <v>9</v>
      </c>
    </row>
    <row r="9" spans="1:5" ht="25.5" customHeight="1">
      <c r="A9" s="25" t="s">
        <v>20</v>
      </c>
      <c r="B9" s="26" t="s">
        <v>21</v>
      </c>
      <c r="C9" s="27" t="s">
        <v>22</v>
      </c>
      <c r="D9" s="28" t="s">
        <v>23</v>
      </c>
    </row>
    <row r="10" spans="1:5" ht="39.6">
      <c r="A10" s="29" t="s">
        <v>24</v>
      </c>
      <c r="B10" s="23" t="s">
        <v>25</v>
      </c>
      <c r="C10" s="24" t="s">
        <v>26</v>
      </c>
      <c r="D10" s="30" t="s">
        <v>27</v>
      </c>
      <c r="E10" s="2"/>
    </row>
    <row r="11" spans="1:5" ht="39.6">
      <c r="A11" s="25" t="s">
        <v>28</v>
      </c>
      <c r="B11" s="26" t="s">
        <v>29</v>
      </c>
      <c r="C11" s="27" t="s">
        <v>30</v>
      </c>
      <c r="D11" s="28" t="s">
        <v>31</v>
      </c>
    </row>
    <row r="12" spans="1:5" ht="26.45">
      <c r="A12" s="29" t="s">
        <v>32</v>
      </c>
      <c r="B12" s="23" t="s">
        <v>33</v>
      </c>
      <c r="C12" s="24" t="s">
        <v>34</v>
      </c>
      <c r="D12" s="30" t="s">
        <v>35</v>
      </c>
    </row>
    <row r="13" spans="1:5" ht="26.45">
      <c r="A13" s="35" t="s">
        <v>36</v>
      </c>
      <c r="B13" s="15" t="s">
        <v>37</v>
      </c>
      <c r="C13" s="16" t="s">
        <v>38</v>
      </c>
      <c r="D13" s="31" t="s">
        <v>39</v>
      </c>
    </row>
    <row r="14" spans="1:5" ht="39.6">
      <c r="A14" s="36" t="s">
        <v>40</v>
      </c>
      <c r="B14" s="17" t="s">
        <v>41</v>
      </c>
      <c r="C14" s="18" t="s">
        <v>42</v>
      </c>
      <c r="D14" s="32" t="s">
        <v>43</v>
      </c>
    </row>
    <row r="15" spans="1:5" ht="39.6">
      <c r="A15" s="25" t="s">
        <v>44</v>
      </c>
      <c r="B15" s="26" t="s">
        <v>45</v>
      </c>
      <c r="C15" s="27" t="s">
        <v>46</v>
      </c>
      <c r="D15" s="28" t="s">
        <v>47</v>
      </c>
    </row>
    <row r="16" spans="1:5" ht="39.6">
      <c r="A16" s="29" t="s">
        <v>48</v>
      </c>
      <c r="B16" s="23"/>
      <c r="C16" s="24" t="s">
        <v>49</v>
      </c>
      <c r="D16" s="30" t="s">
        <v>50</v>
      </c>
    </row>
    <row r="17" spans="1:4">
      <c r="A17" s="25"/>
      <c r="B17" s="26"/>
      <c r="C17" s="51" t="s">
        <v>51</v>
      </c>
      <c r="D17" s="26" t="s">
        <v>52</v>
      </c>
    </row>
    <row r="18" spans="1:4">
      <c r="A18" s="29"/>
      <c r="B18" s="23"/>
      <c r="C18" s="52" t="s">
        <v>53</v>
      </c>
      <c r="D18" s="23" t="s">
        <v>54</v>
      </c>
    </row>
    <row r="19" spans="1:4">
      <c r="A19" s="29"/>
      <c r="B19" s="23"/>
      <c r="C19" s="53" t="s">
        <v>55</v>
      </c>
      <c r="D19" s="23" t="s">
        <v>56</v>
      </c>
    </row>
    <row r="20" spans="1:4">
      <c r="A20" s="14"/>
      <c r="B20" s="7"/>
      <c r="C20" s="54"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G35"/>
  <sheetViews>
    <sheetView showGridLines="0" tabSelected="1" zoomScale="125" zoomScaleNormal="125" zoomScalePageLayoutView="125" workbookViewId="0">
      <pane xSplit="1" ySplit="3" topLeftCell="B4" activePane="bottomRight" state="frozen"/>
      <selection pane="bottomRight" activeCell="A19" sqref="A19"/>
      <selection pane="bottomLeft" activeCell="A5" sqref="A5"/>
      <selection pane="topRight" activeCell="B1" sqref="B1"/>
    </sheetView>
  </sheetViews>
  <sheetFormatPr defaultColWidth="8.7109375" defaultRowHeight="13.15"/>
  <cols>
    <col min="1" max="1" width="33.28515625" style="4" customWidth="1"/>
    <col min="2" max="2" width="26.140625" style="5" customWidth="1"/>
    <col min="3" max="3" width="19" style="3" customWidth="1"/>
    <col min="4" max="5" width="19.7109375" style="3" customWidth="1"/>
    <col min="6" max="6" width="19" style="3" customWidth="1"/>
    <col min="7" max="7" width="19.28515625" style="3" customWidth="1"/>
    <col min="8" max="16384" width="8.7109375" style="3"/>
  </cols>
  <sheetData>
    <row r="1" spans="1:7" ht="18">
      <c r="A1" s="65" t="s">
        <v>0</v>
      </c>
      <c r="B1" s="65"/>
      <c r="C1" s="65"/>
      <c r="D1" s="65"/>
      <c r="E1" s="65"/>
      <c r="F1" s="65"/>
    </row>
    <row r="2" spans="1:7" ht="15.75" customHeight="1">
      <c r="A2" s="57" t="s">
        <v>59</v>
      </c>
      <c r="B2" s="56" t="s">
        <v>60</v>
      </c>
      <c r="C2" s="56" t="s">
        <v>61</v>
      </c>
      <c r="D2" s="56" t="s">
        <v>62</v>
      </c>
      <c r="E2" s="56" t="s">
        <v>63</v>
      </c>
      <c r="F2" s="56" t="s">
        <v>64</v>
      </c>
      <c r="G2" s="55"/>
    </row>
    <row r="3" spans="1:7" ht="18">
      <c r="A3" s="37" t="s">
        <v>2</v>
      </c>
      <c r="B3" s="62" t="s">
        <v>65</v>
      </c>
      <c r="C3" s="62" t="s">
        <v>66</v>
      </c>
      <c r="D3" s="62" t="s">
        <v>67</v>
      </c>
      <c r="E3" s="62" t="s">
        <v>68</v>
      </c>
      <c r="F3" s="62" t="s">
        <v>69</v>
      </c>
    </row>
    <row r="4" spans="1:7" ht="15.6" customHeight="1">
      <c r="A4" s="38" t="s">
        <v>70</v>
      </c>
      <c r="B4" s="39">
        <v>9462.5</v>
      </c>
      <c r="C4" s="39">
        <v>9462.5</v>
      </c>
      <c r="D4" s="39">
        <v>9462.5</v>
      </c>
      <c r="E4" s="39">
        <v>9462.5</v>
      </c>
      <c r="F4" s="39">
        <v>9462.5</v>
      </c>
    </row>
    <row r="5" spans="1:7" ht="14.45">
      <c r="A5" s="40" t="s">
        <v>71</v>
      </c>
      <c r="B5" s="39">
        <f>B7*B8</f>
        <v>3725</v>
      </c>
      <c r="C5" s="39">
        <f>C8*C7</f>
        <v>4812.5</v>
      </c>
      <c r="D5" s="39">
        <f>D8*D7</f>
        <v>5187.5</v>
      </c>
      <c r="E5" s="39">
        <f>E8*E7</f>
        <v>6705.125</v>
      </c>
      <c r="F5" s="39">
        <f t="shared" ref="F5" si="0">F8*F4</f>
        <v>9462.5</v>
      </c>
    </row>
    <row r="6" spans="1:7" ht="14.45">
      <c r="A6" s="40" t="s">
        <v>72</v>
      </c>
      <c r="B6" s="39">
        <v>3335</v>
      </c>
      <c r="C6" s="39">
        <v>4876.25</v>
      </c>
      <c r="D6" s="39">
        <v>5251.25</v>
      </c>
      <c r="E6" s="39">
        <v>6976.25</v>
      </c>
      <c r="F6" s="39">
        <v>9528.75</v>
      </c>
    </row>
    <row r="7" spans="1:7" ht="14.45">
      <c r="A7" s="40" t="s">
        <v>73</v>
      </c>
      <c r="B7" s="39">
        <v>3725</v>
      </c>
      <c r="C7" s="39">
        <v>4812.5</v>
      </c>
      <c r="D7" s="39">
        <v>5187.5</v>
      </c>
      <c r="E7" s="39">
        <v>6912.5</v>
      </c>
      <c r="F7" s="39">
        <v>9462.5</v>
      </c>
    </row>
    <row r="8" spans="1:7" ht="14.45">
      <c r="A8" s="40" t="s">
        <v>74</v>
      </c>
      <c r="B8" s="58">
        <v>1</v>
      </c>
      <c r="C8" s="58">
        <v>1</v>
      </c>
      <c r="D8" s="58">
        <v>1</v>
      </c>
      <c r="E8" s="58">
        <v>0.97</v>
      </c>
      <c r="F8" s="58">
        <v>1</v>
      </c>
    </row>
    <row r="9" spans="1:7" ht="14.45">
      <c r="A9" s="41" t="s">
        <v>75</v>
      </c>
      <c r="B9" s="59">
        <f t="shared" ref="B9:F9" si="1">B5-B6</f>
        <v>390</v>
      </c>
      <c r="C9" s="59">
        <f t="shared" si="1"/>
        <v>-63.75</v>
      </c>
      <c r="D9" s="59">
        <f t="shared" si="1"/>
        <v>-63.75</v>
      </c>
      <c r="E9" s="59">
        <f t="shared" si="1"/>
        <v>-271.125</v>
      </c>
      <c r="F9" s="59">
        <f t="shared" si="1"/>
        <v>-66.25</v>
      </c>
    </row>
    <row r="10" spans="1:7" ht="14.45">
      <c r="A10" s="41" t="s">
        <v>76</v>
      </c>
      <c r="B10" s="59">
        <f t="shared" ref="B10:F10" si="2">B5-B7</f>
        <v>0</v>
      </c>
      <c r="C10" s="59">
        <f t="shared" si="2"/>
        <v>0</v>
      </c>
      <c r="D10" s="59">
        <f t="shared" si="2"/>
        <v>0</v>
      </c>
      <c r="E10" s="59">
        <f t="shared" si="2"/>
        <v>-207.375</v>
      </c>
      <c r="F10" s="59">
        <f t="shared" si="2"/>
        <v>0</v>
      </c>
    </row>
    <row r="11" spans="1:7" ht="14.45">
      <c r="A11" s="42" t="s">
        <v>77</v>
      </c>
      <c r="B11" s="59">
        <f>IF(B6,B5/B6,"")</f>
        <v>1.1169415292353824</v>
      </c>
      <c r="C11" s="59">
        <f t="shared" ref="C11:F11" si="3">IF(C6,C5/C6,"")</f>
        <v>0.98692642912073825</v>
      </c>
      <c r="D11" s="59">
        <f t="shared" si="3"/>
        <v>0.98786003332539873</v>
      </c>
      <c r="E11" s="59">
        <f t="shared" si="3"/>
        <v>0.96113599713313025</v>
      </c>
      <c r="F11" s="59">
        <f t="shared" si="3"/>
        <v>0.99304735668372035</v>
      </c>
    </row>
    <row r="12" spans="1:7" ht="12.75" customHeight="1">
      <c r="A12" s="43" t="s">
        <v>78</v>
      </c>
      <c r="B12" s="59">
        <f>IF(B7,B5/B7,"")</f>
        <v>1</v>
      </c>
      <c r="C12" s="59">
        <f t="shared" ref="C12:F12" si="4">IF(C7,C5/C7,"")</f>
        <v>1</v>
      </c>
      <c r="D12" s="59">
        <f t="shared" si="4"/>
        <v>1</v>
      </c>
      <c r="E12" s="59">
        <f t="shared" si="4"/>
        <v>0.97</v>
      </c>
      <c r="F12" s="59">
        <f t="shared" si="4"/>
        <v>1</v>
      </c>
    </row>
    <row r="13" spans="1:7" ht="14.45">
      <c r="A13" s="44" t="s">
        <v>79</v>
      </c>
      <c r="B13" s="59">
        <f t="shared" ref="B13:F13" si="5">IF(B5,IF(B6,B14-B6,""),"")</f>
        <v>5136.7953020134228</v>
      </c>
      <c r="C13" s="59">
        <f t="shared" si="5"/>
        <v>4711.5974025974028</v>
      </c>
      <c r="D13" s="59">
        <f t="shared" si="5"/>
        <v>4327.5361445783128</v>
      </c>
      <c r="E13" s="59">
        <f t="shared" si="5"/>
        <v>2868.870803117019</v>
      </c>
      <c r="F13" s="59">
        <f t="shared" si="5"/>
        <v>0</v>
      </c>
    </row>
    <row r="14" spans="1:7" ht="14.45">
      <c r="A14" s="44" t="s">
        <v>80</v>
      </c>
      <c r="B14" s="59">
        <f t="shared" ref="B14:F14" si="6">IF(B5,IF(B6,B4/B11,""),"")</f>
        <v>8471.7953020134228</v>
      </c>
      <c r="C14" s="59">
        <f t="shared" si="6"/>
        <v>9587.8474025974028</v>
      </c>
      <c r="D14" s="59">
        <f t="shared" si="6"/>
        <v>9578.7861445783128</v>
      </c>
      <c r="E14" s="59">
        <f t="shared" si="6"/>
        <v>9845.120803117019</v>
      </c>
      <c r="F14" s="59">
        <f t="shared" si="6"/>
        <v>9528.75</v>
      </c>
    </row>
    <row r="15" spans="1:7" ht="14.45">
      <c r="A15" s="44" t="s">
        <v>81</v>
      </c>
      <c r="B15" s="59">
        <f t="shared" ref="B15:F15" si="7">IF(B5,IF(B6,B4-B14,""),"")</f>
        <v>990.70469798657723</v>
      </c>
      <c r="C15" s="59">
        <f t="shared" si="7"/>
        <v>-125.34740259740283</v>
      </c>
      <c r="D15" s="59">
        <f t="shared" si="7"/>
        <v>-116.28614457831281</v>
      </c>
      <c r="E15" s="59">
        <f t="shared" si="7"/>
        <v>-382.62080311701902</v>
      </c>
      <c r="F15" s="59">
        <f t="shared" si="7"/>
        <v>-66.25</v>
      </c>
    </row>
    <row r="16" spans="1:7" ht="3.6" hidden="1" customHeight="1">
      <c r="A16" s="45" t="s">
        <v>82</v>
      </c>
      <c r="B16" s="46">
        <f t="shared" ref="B16:F16" si="8">(B12+B11)/2</f>
        <v>1.0584707646176912</v>
      </c>
      <c r="C16" s="46">
        <f t="shared" si="8"/>
        <v>0.99346321456036912</v>
      </c>
      <c r="D16" s="46">
        <f t="shared" si="8"/>
        <v>0.99393001666269942</v>
      </c>
      <c r="E16" s="46">
        <f t="shared" si="8"/>
        <v>0.96556799856656506</v>
      </c>
      <c r="F16" s="46">
        <f t="shared" si="8"/>
        <v>0.99652367834186018</v>
      </c>
    </row>
    <row r="17" spans="1:6" ht="14.45">
      <c r="A17" s="47" t="s">
        <v>83</v>
      </c>
      <c r="B17" s="48" t="str">
        <f t="shared" ref="B17:F17" si="9">IF(B7,IF(B6,IF(B16&lt;0.65,"BLACK",IF(B16&lt;0.85,"RED",IF(B16&lt;1,"YELLOW","GREEN"))),""),"")</f>
        <v>GREEN</v>
      </c>
      <c r="C17" s="49" t="str">
        <f t="shared" si="9"/>
        <v>YELLOW</v>
      </c>
      <c r="D17" s="49" t="str">
        <f t="shared" si="9"/>
        <v>YELLOW</v>
      </c>
      <c r="E17" s="49" t="str">
        <f t="shared" si="9"/>
        <v>YELLOW</v>
      </c>
      <c r="F17" s="50" t="str">
        <f>IF(F7,IF(F6,IF(F16&lt;0.65,"BLACK",IF(F16&lt;0.85,"RED",IF(F16&lt;0.99,"YELLOW","GREEN"))),""),"")</f>
        <v>GREEN</v>
      </c>
    </row>
    <row r="18" spans="1:6">
      <c r="C18" s="5"/>
      <c r="D18" s="5"/>
      <c r="E18" s="5"/>
      <c r="F18" s="5"/>
    </row>
    <row r="19" spans="1:6">
      <c r="C19" s="5"/>
      <c r="D19" s="5"/>
      <c r="E19" s="5"/>
      <c r="F19" s="5"/>
    </row>
    <row r="20" spans="1:6">
      <c r="C20" s="5"/>
      <c r="D20" s="5"/>
      <c r="F20" s="5"/>
    </row>
    <row r="21" spans="1:6">
      <c r="C21" s="5"/>
      <c r="D21" s="5"/>
      <c r="E21" s="5"/>
      <c r="F21" s="5"/>
    </row>
    <row r="22" spans="1:6">
      <c r="C22" s="5"/>
      <c r="D22" s="5"/>
      <c r="E22" s="5"/>
      <c r="F22" s="5"/>
    </row>
    <row r="23" spans="1:6">
      <c r="C23" s="5"/>
      <c r="D23" s="5"/>
      <c r="E23" s="5"/>
      <c r="F23" s="5"/>
    </row>
    <row r="24" spans="1:6">
      <c r="C24" s="5"/>
      <c r="D24" s="5"/>
      <c r="E24" s="5"/>
      <c r="F24" s="5"/>
    </row>
    <row r="25" spans="1:6">
      <c r="C25" s="5"/>
      <c r="D25" s="5"/>
      <c r="E25" s="5"/>
      <c r="F25" s="5"/>
    </row>
    <row r="26" spans="1:6">
      <c r="C26" s="5"/>
      <c r="D26" s="5"/>
      <c r="E26" s="5"/>
      <c r="F26" s="5"/>
    </row>
    <row r="27" spans="1:6">
      <c r="C27" s="5"/>
      <c r="D27" s="5"/>
      <c r="E27" s="5"/>
      <c r="F27" s="5"/>
    </row>
    <row r="28" spans="1:6">
      <c r="C28" s="5"/>
      <c r="D28" s="5"/>
      <c r="E28" s="5"/>
      <c r="F28" s="5"/>
    </row>
    <row r="29" spans="1:6">
      <c r="C29" s="5"/>
      <c r="D29" s="5"/>
      <c r="E29" s="5"/>
      <c r="F29" s="5"/>
    </row>
    <row r="30" spans="1:6">
      <c r="C30" s="5"/>
      <c r="D30" s="5"/>
      <c r="E30" s="5"/>
      <c r="F30" s="5"/>
    </row>
    <row r="31" spans="1:6">
      <c r="C31" s="5"/>
      <c r="D31" s="5"/>
      <c r="E31" s="5"/>
      <c r="F31" s="5"/>
    </row>
    <row r="32" spans="1:6">
      <c r="C32" s="5"/>
      <c r="D32" s="5"/>
      <c r="E32" s="5"/>
      <c r="F32" s="5"/>
    </row>
    <row r="33" spans="3:6">
      <c r="C33" s="5"/>
      <c r="D33" s="5"/>
      <c r="E33" s="5"/>
      <c r="F33" s="5"/>
    </row>
    <row r="34" spans="3:6">
      <c r="C34" s="5"/>
      <c r="D34" s="5"/>
      <c r="E34" s="5"/>
      <c r="F34" s="5"/>
    </row>
    <row r="35" spans="3:6">
      <c r="C35" s="5"/>
      <c r="D35" s="5"/>
      <c r="E35" s="5"/>
      <c r="F35" s="5"/>
    </row>
  </sheetData>
  <sheetProtection formatCells="0" formatColumns="0" formatRows="0" insertColumns="0" insertRows="0" insertHyperlinks="0" deleteColumns="0" deleteRows="0" sort="0" autoFilter="0" pivotTables="0"/>
  <mergeCells count="1">
    <mergeCell ref="A1:F1"/>
  </mergeCells>
  <phoneticPr fontId="2" type="noConversion"/>
  <conditionalFormatting sqref="A17">
    <cfRule type="cellIs" dxfId="14" priority="1" stopIfTrue="1" operator="equal">
      <formula>"GREEN"</formula>
    </cfRule>
    <cfRule type="cellIs" dxfId="13" priority="2" stopIfTrue="1" operator="equal">
      <formula>"YELLOW"</formula>
    </cfRule>
    <cfRule type="cellIs" dxfId="12" priority="3" stopIfTrue="1" operator="equal">
      <formula>"RED"</formula>
    </cfRule>
  </conditionalFormatting>
  <conditionalFormatting sqref="B17:F17">
    <cfRule type="cellIs" dxfId="11" priority="4" stopIfTrue="1" operator="equal">
      <formula>"GREEN"</formula>
    </cfRule>
    <cfRule type="cellIs" dxfId="10" priority="5" stopIfTrue="1" operator="equal">
      <formula>"YELLOW"</formula>
    </cfRule>
    <cfRule type="cellIs" dxfId="9" priority="6" stopIfTrue="1" operator="equal">
      <formula>"RED"</formula>
    </cfRule>
  </conditionalFormatting>
  <dataValidations count="1">
    <dataValidation type="decimal" allowBlank="1" showInputMessage="1" showErrorMessage="1" error="Please enter a valid number." sqref="B4:F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52" zoomScale="85" zoomScaleNormal="85" zoomScalePageLayoutView="85" workbookViewId="0">
      <selection activeCell="Y67" sqref="Y67"/>
    </sheetView>
  </sheetViews>
  <sheetFormatPr defaultColWidth="8.7109375" defaultRowHeight="13.1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C132233-F222-492C-9D45-2E862E9A3BD7}"/>
</file>

<file path=customXml/itemProps2.xml><?xml version="1.0" encoding="utf-8"?>
<ds:datastoreItem xmlns:ds="http://schemas.openxmlformats.org/officeDocument/2006/customXml" ds:itemID="{114F2242-DD79-4927-A859-E00403A130D8}"/>
</file>

<file path=customXml/itemProps3.xml><?xml version="1.0" encoding="utf-8"?>
<ds:datastoreItem xmlns:ds="http://schemas.openxmlformats.org/officeDocument/2006/customXml" ds:itemID="{6C8952B8-A92A-4EC6-919A-585326AE1665}"/>
</file>

<file path=customXml/itemProps4.xml><?xml version="1.0" encoding="utf-8"?>
<ds:datastoreItem xmlns:ds="http://schemas.openxmlformats.org/officeDocument/2006/customXml" ds:itemID="{59DE95EC-569D-4A4A-A6C6-CE9D2601D3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
  <cp:revision/>
  <dcterms:created xsi:type="dcterms:W3CDTF">2004-04-27T16:32:13Z</dcterms:created>
  <dcterms:modified xsi:type="dcterms:W3CDTF">2024-01-23T13:53:25Z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