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16DA1C18-2A5D-4AEB-8C47-433DDA8F73E2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C5" i="6"/>
  <c r="D8" i="6"/>
  <c r="D9" i="6" s="1"/>
  <c r="D12" i="6" s="1"/>
  <c r="C8" i="6"/>
  <c r="C9" i="6" s="1"/>
  <c r="C12" i="6" s="1"/>
  <c r="D11" i="6" l="1"/>
  <c r="D10" i="6" s="1"/>
  <c r="C11" i="6"/>
  <c r="C10" i="6" s="1"/>
  <c r="D6" i="6"/>
  <c r="C6" i="6"/>
  <c r="C13" i="6" l="1"/>
  <c r="P6" i="5"/>
  <c r="O6" i="5"/>
  <c r="J26" i="5"/>
  <c r="K26" i="5" s="1"/>
  <c r="J19" i="5"/>
  <c r="G11" i="5"/>
  <c r="F11" i="5"/>
  <c r="O5" i="5"/>
  <c r="J25" i="5" s="1"/>
  <c r="K20" i="5"/>
  <c r="L20" i="5" s="1"/>
  <c r="B16" i="5"/>
  <c r="F15" i="5"/>
  <c r="E15" i="5"/>
  <c r="H11" i="5" l="1"/>
  <c r="N2" i="5" s="1"/>
  <c r="K19" i="5"/>
  <c r="M19" i="5" s="1"/>
  <c r="J20" i="5"/>
  <c r="K21" i="5" s="1"/>
  <c r="L21" i="5" s="1"/>
  <c r="B17" i="5"/>
  <c r="B18" i="5"/>
  <c r="F14" i="5"/>
  <c r="G15" i="5" s="1"/>
  <c r="E14" i="5"/>
  <c r="D14" i="5"/>
  <c r="Q6" i="5" l="1"/>
  <c r="L6" i="5"/>
  <c r="L19" i="5"/>
  <c r="G14" i="5"/>
  <c r="H14" i="5" s="1"/>
  <c r="O15" i="5" l="1"/>
  <c r="O12" i="5"/>
  <c r="P8" i="5"/>
  <c r="N18" i="2"/>
  <c r="M18" i="2"/>
  <c r="E18" i="2"/>
  <c r="I18" i="2" s="1"/>
  <c r="K18" i="2" s="1"/>
  <c r="D18" i="2"/>
  <c r="G18" i="2" s="1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Q5" i="5" l="1"/>
  <c r="O2" i="5"/>
  <c r="O19" i="5" s="1"/>
  <c r="P2" i="5"/>
  <c r="L5" i="5"/>
  <c r="R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<sst xmlns="http://schemas.openxmlformats.org/spreadsheetml/2006/main" count="347" uniqueCount="277">
  <si>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</si>
  <si>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</si>
  <si>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</si>
  <si>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</si>
  <si>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</si>
  <si>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</si>
  <si>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</si>
  <si>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</si>
  <si>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</si>
  <si>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</si>
  <si>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</si>
  <si>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</si>
  <si>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</si>
  <si>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</si>
  <si>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</si>
  <si>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</si>
  <si>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</si>
  <si>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</si>
  <si>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</si>
  <si>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</si>
  <si>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</si>
  <si>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</si>
  <si>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</si>
  <si>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</si>
  <si>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</si>
  <si>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</si>
  <si>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</si>
  <si>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</si>
  <si>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</si>
  <si>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</si>
  <si>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</si>
  <si>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</si>
  <si>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</si>
  <si>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</si>
  <si>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</si>
  <si>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</si>
  <si>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</si>
  <si>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</si>
  <si>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</si>
  <si>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</si>
  <si>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</si>
  <si>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</si>
  <si>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</si>
  <si>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</si>
  <si>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</si>
  <si>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</si>
  <si>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</si>
  <si>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</si>
  <si>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</si>
  <si>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</si>
  <si>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</si>
  <si>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</si>
  <si>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</si>
  <si>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</si>
  <si>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</si>
  <si>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</si>
  <si>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</si>
  <si>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</si>
  <si>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</si>
  <si>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</si>
  <si>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</si>
  <si>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</si>
  <si>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</si>
  <si>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</si>
  <si>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</si>
  <si>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</si>
  <si>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</si>
  <si>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</si>
  <si>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</si>
  <si>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</si>
  <si>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</si>
  <si>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</si>
  <si>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</si>
  <si>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</si>
  <si>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</si>
  <si>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</si>
  <si>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</si>
  <si>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</si>
  <si>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</si>
  <si>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</si>
  <si>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</si>
  <si>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</si>
  <si>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</si>
  <si>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</si>
  <si>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</si>
  <si>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</si>
  <si>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</si>
  <si>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</si>
  <si>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</si>
  <si>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</si>
  <si>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</si>
  <si>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</si>
  <si>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</si>
  <si>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</si>
  <si>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</si>
  <si>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</si>
  <si>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</si>
  <si>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</si>
  <si>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</si>
  <si>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</si>
  <si>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</si>
  <si>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</si>
  <si>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</si>
  <si>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</si>
  <si>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</si>
  <si>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</si>
  <si>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</si>
  <si>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</si>
  <si>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</si>
  <si>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</si>
  <si>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</si>
  <si>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</si>
  <si>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</si>
  <si>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</si>
  <si>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</si>
  <si>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</si>
  <si>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</si>
  <si>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</si>
  <si>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</si>
  <si>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</si>
  <si>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</si>
  <si>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</si>
  <si>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</si>
  <si>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</si>
  <si>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</si>
  <si>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</si>
  <si>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</si>
  <si>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</si>
  <si>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</si>
  <si>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</si>
  <si>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</si>
  <si>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</si>
  <si>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</si>
  <si>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</si>
  <si>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</si>
  <si>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</si>
  <si>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</si>
  <si>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</si>
  <si>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</si>
  <si>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</si>
  <si>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</si>
  <si>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</si>
  <si>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</si>
  <si>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</si>
  <si>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</si>
  <si>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</si>
  <si>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</si>
  <si>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</si>
  <si>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</si>
  <si>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</si>
  <si>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</si>
  <si>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</si>
  <si>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</si>
  <si>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</si>
  <si>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</si>
  <si>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</si>
  <si>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</si>
  <si>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</si>
  <si>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</si>
  <si>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</si>
  <si>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</si>
  <si>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</si>
  <si>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</si>
  <si>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</si>
  <si>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</si>
  <si>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</si>
  <si>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</si>
  <si>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</si>
  <si>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</si>
  <si>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</si>
  <si>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</si>
  <si>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</si>
  <si>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</si>
  <si>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</si>
  <si>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</si>
  <si>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</si>
  <si>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</si>
  <si>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</si>
  <si>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</si>
  <si>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</si>
  <si>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</si>
  <si>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</si>
  <si>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</si>
  <si>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</si>
  <si>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</si>
  <si>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</si>
  <si>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</si>
  <si>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</si>
  <si>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</si>
  <si>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</si>
  <si>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</si>
  <si>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</si>
  <si>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</si>
  <si>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</si>
  <si>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</si>
  <si>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</si>
  <si>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</si>
  <si>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</si>
  <si>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</si>
  <si>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</si>
  <si>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</si>
  <si>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</si>
  <si>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</si>
  <si>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</si>
  <si>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</si>
  <si>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</si>
  <si>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</si>
  <si>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</si>
  <si>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</si>
  <si>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</si>
  <si>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</si>
  <si>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</si>
  <si>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</si>
  <si>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</si>
  <si>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</si>
  <si>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</si>
  <si>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</si>
  <si>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</si>
  <si>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</si>
  <si>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</si>
  <si>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</si>
  <si>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</si>
  <si>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</si>
  <si>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</si>
  <si>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</si>
  <si>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</si>
  <si>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</si>
  <si>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</si>
  <si>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</si>
  <si>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</si>
  <si>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</si>
  <si>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</si>
  <si>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</si>
  <si>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</si>
  <si>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</si>
  <si>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</si>
  <si>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</si>
  <si>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</si>
  <si>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</si>
  <si>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</si>
  <si>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</si>
  <si>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</si>
  <si>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</si>
  <si>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</si>
  <si>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</si>
  <si>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</si>
  <si>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</si>
  <si>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</si>
  <si>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</si>
  <si>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</si>
  <si>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</si>
  <si>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</si>
  <si>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</si>
  <si>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</si>
  <si>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</si>
  <si>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</si>
  <si>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</si>
  <si>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</si>
  <si>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</si>
  <si>
    <t>name</t>
  </si>
  <si>
    <t>design-height</t>
  </si>
  <si>
    <t>design-width</t>
  </si>
  <si>
    <t>actual-width</t>
  </si>
  <si>
    <t>actual-height</t>
  </si>
  <si>
    <t>ratio-width</t>
  </si>
  <si>
    <t>width-x</t>
  </si>
  <si>
    <t>height-y</t>
  </si>
  <si>
    <t>close-size</t>
  </si>
  <si>
    <t>design</t>
  </si>
  <si>
    <t>actual</t>
  </si>
  <si>
    <t>close-location</t>
  </si>
  <si>
    <t>close-location-%</t>
  </si>
  <si>
    <t>size</t>
  </si>
  <si>
    <t>close-size-ratio%</t>
  </si>
  <si>
    <t>activity</t>
  </si>
  <si>
    <t>portrait</t>
  </si>
  <si>
    <t>close-error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</si>
</sst>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"/>
    <numFmt numFmtId="166" formatCode="0.0000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2" borderId="0" xfId="1" applyNumberFormat="1"/>
    <xf numFmtId="166" fontId="0" fillId="0" borderId="0" xfId="0" applyNumberFormat="1" applyAlignment="1">
      <alignment horizontal="left" indent="4"/>
    </xf>
    <xf numFmtId="0" fontId="5" fillId="0" borderId="0" xfId="3"/>
    <xf numFmtId="0" fontId="4" fillId="3" borderId="0" xfId="2" applyFont="1" applyAlignment="1"/>
    <xf numFmtId="0" fontId="6" fillId="0" borderId="0" xfId="3" applyFont="1"/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M3" sqref="M3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0.2</v>
      </c>
      <c r="M3">
        <f t="shared" si="2"/>
        <v>617.6</v>
      </c>
      <c r="N3">
        <f t="shared" si="3"/>
        <v>288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zoomScaleNormal="100" workbookViewId="0">
      <selection activeCell="B16" sqref="B16"/>
    </sheetView>
  </sheetViews>
  <sheetFormatPr defaultRowHeight="15" x14ac:dyDescent="0.25"/>
  <cols>
    <col min="1" max="1" width="11.7109375" bestFit="1" customWidth="1"/>
    <col min="2" max="2" width="12.28515625" bestFit="1" customWidth="1"/>
    <col min="3" max="3" width="12.7109375" bestFit="1" customWidth="1"/>
    <col min="4" max="4" width="10.5703125" bestFit="1" customWidth="1"/>
    <col min="5" max="7" width="12" bestFit="1" customWidth="1"/>
    <col min="8" max="8" width="19.85546875" bestFit="1" customWidth="1"/>
    <col min="9" max="9" width="14.42578125" bestFit="1" customWidth="1"/>
    <col min="10" max="10" width="20.28515625" bestFit="1" customWidth="1"/>
    <col min="11" max="11" width="20.7109375" bestFit="1" customWidth="1"/>
    <col min="12" max="12" width="10.5703125" bestFit="1" customWidth="1"/>
    <col min="13" max="13" width="10.85546875" bestFit="1" customWidth="1"/>
    <col min="14" max="14" width="17" bestFit="1" customWidth="1"/>
    <col min="15" max="15" width="14.7109375" bestFit="1" customWidth="1"/>
    <col min="16" max="16" width="11.42578125" bestFit="1" customWidth="1"/>
    <col min="17" max="17" width="11.5703125" bestFit="1" customWidth="1"/>
    <col min="18" max="18" width="7" bestFit="1" customWidth="1"/>
  </cols>
  <sheetData>
    <row r="1" spans="1:18" s="4" customFormat="1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x14ac:dyDescent="0.25">
      <c r="J2">
        <v>1440</v>
      </c>
      <c r="K2">
        <v>3088</v>
      </c>
      <c r="L2">
        <v>630</v>
      </c>
      <c r="M2">
        <v>900</v>
      </c>
      <c r="N2" s="10">
        <f>H11</f>
        <v>0.4375</v>
      </c>
      <c r="O2" s="6">
        <f>J2*N2</f>
        <v>630</v>
      </c>
      <c r="P2">
        <f>K2*N2</f>
        <v>1351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 s="8">
        <f>G5/F5</f>
        <v>1.7361111111111112</v>
      </c>
      <c r="J5" t="s">
        <v>236</v>
      </c>
      <c r="K5">
        <v>120</v>
      </c>
      <c r="L5">
        <f>K5*N2</f>
        <v>52.5</v>
      </c>
      <c r="M5">
        <v>2968</v>
      </c>
      <c r="N5">
        <v>0</v>
      </c>
      <c r="O5">
        <f>M5/J2</f>
        <v>2.0611111111111109</v>
      </c>
      <c r="P5">
        <f>N5/K2</f>
        <v>0</v>
      </c>
      <c r="Q5" s="7">
        <f>M5*N2</f>
        <v>1298.5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9" si="0">MIN(B6,C6)</f>
        <v>288</v>
      </c>
      <c r="G6">
        <f t="shared" ref="G6:G11" si="1">MIN(D6,E6)</f>
        <v>200</v>
      </c>
      <c r="H6" s="8">
        <f t="shared" ref="H6:H9" si="2">G6/F6</f>
        <v>0.69444444444444442</v>
      </c>
      <c r="J6" t="s">
        <v>236</v>
      </c>
      <c r="K6">
        <v>120</v>
      </c>
      <c r="L6">
        <f>K6*N2</f>
        <v>52.5</v>
      </c>
      <c r="M6">
        <v>1320</v>
      </c>
      <c r="N6">
        <v>0</v>
      </c>
      <c r="O6">
        <f>M6/J2</f>
        <v>0.91666666666666663</v>
      </c>
      <c r="P6">
        <f>N6/K2</f>
        <v>0</v>
      </c>
      <c r="Q6" s="7">
        <f>M6*N2</f>
        <v>577.5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 s="8">
        <f t="shared" si="2"/>
        <v>5</v>
      </c>
      <c r="O7">
        <f>O5*D9</f>
        <v>1319.1111111111109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 s="8">
        <f t="shared" si="2"/>
        <v>1</v>
      </c>
      <c r="O8">
        <v>1168</v>
      </c>
      <c r="P8">
        <f>M5-O8</f>
        <v>1800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 s="8">
        <f t="shared" si="2"/>
        <v>0.33333333333333331</v>
      </c>
      <c r="Q9" s="5">
        <f>(Q5-(D9*O5))</f>
        <v>-20.611111111110858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>MIN(B10,C10)</f>
        <v>1000</v>
      </c>
      <c r="G10">
        <f t="shared" si="1"/>
        <v>800</v>
      </c>
      <c r="H10" s="8">
        <f>G10/F10</f>
        <v>0.8</v>
      </c>
      <c r="Q10" s="5">
        <f>Q5-E9</f>
        <v>818.5</v>
      </c>
    </row>
    <row r="11" spans="1:18" x14ac:dyDescent="0.25">
      <c r="A11" t="s">
        <v>242</v>
      </c>
      <c r="B11">
        <v>1440</v>
      </c>
      <c r="C11">
        <v>3088</v>
      </c>
      <c r="D11">
        <v>630</v>
      </c>
      <c r="E11">
        <v>900</v>
      </c>
      <c r="F11">
        <f>MIN(B11,C11)</f>
        <v>1440</v>
      </c>
      <c r="G11">
        <f t="shared" si="1"/>
        <v>630</v>
      </c>
      <c r="H11" s="8">
        <f>G11/F11</f>
        <v>0.4375</v>
      </c>
      <c r="O11">
        <v>2348</v>
      </c>
      <c r="Q11" s="5"/>
    </row>
    <row r="12" spans="1:18" x14ac:dyDescent="0.25">
      <c r="O12">
        <f>J2-D9</f>
        <v>800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989.33333333333337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-150</v>
      </c>
      <c r="Q17" s="5"/>
    </row>
    <row r="18" spans="1:17" x14ac:dyDescent="0.25">
      <c r="A18" t="s">
        <v>256</v>
      </c>
      <c r="B18">
        <f>(K2/B16) - M2</f>
        <v>129.33333333333326</v>
      </c>
    </row>
    <row r="19" spans="1:17" x14ac:dyDescent="0.25">
      <c r="J19">
        <f>J2/L2</f>
        <v>2.2857142857142856</v>
      </c>
      <c r="K19">
        <f>L2/J2</f>
        <v>0.4375</v>
      </c>
      <c r="L19">
        <f>J2*K19</f>
        <v>630</v>
      </c>
      <c r="M19">
        <f>M5*K19</f>
        <v>1298.5</v>
      </c>
      <c r="O19" s="9">
        <f>O2-L2</f>
        <v>0</v>
      </c>
    </row>
    <row r="20" spans="1:17" x14ac:dyDescent="0.25">
      <c r="J20">
        <f>K2/M2</f>
        <v>3.431111111111111</v>
      </c>
      <c r="K20">
        <f>M2/K2</f>
        <v>0.29145077720207252</v>
      </c>
      <c r="L20">
        <f>K2*K20</f>
        <v>899.99999999999989</v>
      </c>
    </row>
    <row r="21" spans="1:17" x14ac:dyDescent="0.25">
      <c r="K21">
        <f>J20/J19</f>
        <v>1.5011111111111111</v>
      </c>
      <c r="L21">
        <f>J2*K21</f>
        <v>2161.6</v>
      </c>
    </row>
    <row r="24" spans="1:17" x14ac:dyDescent="0.25">
      <c r="A24" t="s">
        <v>259</v>
      </c>
    </row>
    <row r="25" spans="1:17" x14ac:dyDescent="0.25">
      <c r="A25" t="s">
        <v>261</v>
      </c>
      <c r="B25">
        <v>1440</v>
      </c>
      <c r="J25">
        <f>625*O5</f>
        <v>1288.1944444444443</v>
      </c>
    </row>
    <row r="26" spans="1:17" x14ac:dyDescent="0.25">
      <c r="A26" t="s">
        <v>260</v>
      </c>
      <c r="B26">
        <v>3088</v>
      </c>
      <c r="J26">
        <f>1320/1440</f>
        <v>0.91666666666666663</v>
      </c>
      <c r="K26">
        <f>J26*625</f>
        <v>572.91666666666663</v>
      </c>
    </row>
    <row r="27" spans="1:17" x14ac:dyDescent="0.25">
      <c r="A27" t="s">
        <v>262</v>
      </c>
      <c r="B27">
        <v>640</v>
      </c>
    </row>
    <row r="28" spans="1:17" x14ac:dyDescent="0.25">
      <c r="A28" t="s">
        <v>263</v>
      </c>
      <c r="B28">
        <v>480</v>
      </c>
    </row>
    <row r="29" spans="1:17" x14ac:dyDescent="0.25">
      <c r="A29" t="s">
        <v>264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tabSelected="1" workbookViewId="0">
      <selection activeCell="B8" sqref="B8"/>
    </sheetView>
  </sheetViews>
  <sheetFormatPr defaultRowHeight="15" x14ac:dyDescent="0.25"/>
  <cols>
    <col min="1" max="1" width="7.42578125" bestFit="1" customWidth="1"/>
    <col min="2" max="2" width="16.28515625" bestFit="1" customWidth="1"/>
    <col min="3" max="4" width="12.5703125" bestFit="1" customWidth="1"/>
    <col min="5" max="5" width="5" bestFit="1" customWidth="1"/>
    <col min="6" max="6" width="12" bestFit="1" customWidth="1"/>
    <col min="7" max="7" width="11" bestFit="1" customWidth="1"/>
    <col min="8" max="8" width="13.5703125" bestFit="1" customWidth="1"/>
    <col min="9" max="9" width="7.85546875" bestFit="1" customWidth="1"/>
    <col min="10" max="10" width="8.42578125" bestFit="1" customWidth="1"/>
  </cols>
  <sheetData>
    <row r="1" spans="1:10" s="12" customFormat="1" x14ac:dyDescent="0.25">
      <c r="A1" s="12" t="s">
        <v>274</v>
      </c>
      <c r="B1" s="12" t="s">
        <v>259</v>
      </c>
      <c r="C1" s="12" t="s">
        <v>265</v>
      </c>
      <c r="D1" s="12" t="s">
        <v>266</v>
      </c>
      <c r="G1" s="12" t="s">
        <v>0</v>
      </c>
      <c r="H1" s="12" t="s">
        <v>259</v>
      </c>
      <c r="I1" s="12" t="s">
        <v>265</v>
      </c>
      <c r="J1" s="12" t="s">
        <v>266</v>
      </c>
    </row>
    <row r="2" spans="1:10" x14ac:dyDescent="0.25">
      <c r="A2" t="s">
        <v>268</v>
      </c>
      <c r="B2" t="s">
        <v>272</v>
      </c>
      <c r="C2" s="1">
        <v>3088</v>
      </c>
      <c r="D2" s="1">
        <v>1440</v>
      </c>
      <c r="G2" t="s">
        <v>275</v>
      </c>
      <c r="H2" t="s">
        <v>272</v>
      </c>
      <c r="I2">
        <v>1440</v>
      </c>
      <c r="J2">
        <v>3088</v>
      </c>
    </row>
    <row r="3" spans="1:10" x14ac:dyDescent="0.25">
      <c r="A3" t="s">
        <v>268</v>
      </c>
      <c r="B3" t="s">
        <v>267</v>
      </c>
      <c r="C3" s="1">
        <v>170</v>
      </c>
      <c r="D3" s="1">
        <v>170</v>
      </c>
      <c r="G3" t="s">
        <v>275</v>
      </c>
      <c r="H3" t="s">
        <v>270</v>
      </c>
      <c r="I3">
        <v>1270</v>
      </c>
      <c r="J3">
        <v>0</v>
      </c>
    </row>
    <row r="4" spans="1:10" x14ac:dyDescent="0.25">
      <c r="A4" t="s">
        <v>268</v>
      </c>
      <c r="B4" t="s">
        <v>270</v>
      </c>
      <c r="C4" s="1">
        <v>2918</v>
      </c>
      <c r="D4" s="1">
        <v>0</v>
      </c>
      <c r="G4" t="s">
        <v>2</v>
      </c>
      <c r="H4" t="s">
        <v>272</v>
      </c>
      <c r="I4">
        <v>3088</v>
      </c>
      <c r="J4">
        <v>1440</v>
      </c>
    </row>
    <row r="5" spans="1:10" x14ac:dyDescent="0.25">
      <c r="A5" s="11" t="s">
        <v>268</v>
      </c>
      <c r="B5" s="11" t="s">
        <v>273</v>
      </c>
      <c r="C5" s="11">
        <f>C3/C2</f>
        <v>5.5051813471502592E-2</v>
      </c>
      <c r="D5" s="11">
        <f>D3/D2</f>
        <v>0.11805555555555555</v>
      </c>
      <c r="G5" t="s">
        <v>2</v>
      </c>
      <c r="H5" t="s">
        <v>270</v>
      </c>
      <c r="I5">
        <v>2918</v>
      </c>
      <c r="J5">
        <v>0</v>
      </c>
    </row>
    <row r="6" spans="1:10" x14ac:dyDescent="0.25">
      <c r="A6" s="11" t="s">
        <v>268</v>
      </c>
      <c r="B6" s="11" t="s">
        <v>271</v>
      </c>
      <c r="C6" s="11">
        <f>C4/C2</f>
        <v>0.94494818652849744</v>
      </c>
      <c r="D6" s="11">
        <f>D4/D2</f>
        <v>0</v>
      </c>
    </row>
    <row r="7" spans="1:10" x14ac:dyDescent="0.25">
      <c r="A7" t="s">
        <v>269</v>
      </c>
      <c r="B7" t="s">
        <v>272</v>
      </c>
      <c r="C7" s="1">
        <v>1745</v>
      </c>
      <c r="D7" s="1">
        <v>875</v>
      </c>
    </row>
    <row r="8" spans="1:10" s="11" customFormat="1" x14ac:dyDescent="0.25">
      <c r="A8" s="13" t="s">
        <v>269</v>
      </c>
      <c r="B8" s="13" t="s">
        <v>1</v>
      </c>
      <c r="C8" s="13">
        <f>C7/C2</f>
        <v>0.56509067357512954</v>
      </c>
      <c r="D8" s="13">
        <f>C7/C2</f>
        <v>0.56509067357512954</v>
      </c>
    </row>
    <row r="9" spans="1:10" x14ac:dyDescent="0.25">
      <c r="A9" s="11" t="s">
        <v>269</v>
      </c>
      <c r="B9" s="11" t="s">
        <v>267</v>
      </c>
      <c r="C9" s="11">
        <f>C3*C8</f>
        <v>96.065414507772019</v>
      </c>
      <c r="D9" s="11">
        <f>D3*D8</f>
        <v>96.065414507772019</v>
      </c>
    </row>
    <row r="10" spans="1:10" x14ac:dyDescent="0.25">
      <c r="A10" s="11" t="s">
        <v>269</v>
      </c>
      <c r="B10" s="11" t="s">
        <v>271</v>
      </c>
      <c r="C10" s="11">
        <f>C11/C7</f>
        <v>0.94494818652849744</v>
      </c>
      <c r="D10" s="11">
        <f>D11/D7</f>
        <v>0</v>
      </c>
    </row>
    <row r="11" spans="1:10" x14ac:dyDescent="0.25">
      <c r="A11" s="11" t="s">
        <v>269</v>
      </c>
      <c r="B11" s="11" t="s">
        <v>270</v>
      </c>
      <c r="C11" s="11">
        <f>C4*C8</f>
        <v>1648.9345854922281</v>
      </c>
      <c r="D11" s="11">
        <f>D4*D8</f>
        <v>0</v>
      </c>
    </row>
    <row r="12" spans="1:10" x14ac:dyDescent="0.25">
      <c r="A12" s="11" t="s">
        <v>269</v>
      </c>
      <c r="B12" s="11" t="s">
        <v>273</v>
      </c>
      <c r="C12" s="11">
        <f>C9/C7</f>
        <v>5.5051813471502592E-2</v>
      </c>
      <c r="D12" s="11">
        <f>D9/D7</f>
        <v>0.10978904515173946</v>
      </c>
    </row>
    <row r="13" spans="1:10" x14ac:dyDescent="0.25">
      <c r="A13" s="11" t="s">
        <v>269</v>
      </c>
      <c r="B13" s="11" t="s">
        <v>276</v>
      </c>
      <c r="C13" t="str">
        <f>IF((C9+C11) &gt; C7, "Error", 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Sample-Resolutions</vt:lpstr>
      <vt:lpstr>Resolutions</vt:lpstr>
      <vt:lpstr>aa</vt:lpstr>
      <vt:lpstr>Words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2023-08-24T03:38:52Z</dcterms:modified>
</cp:coreProperties>
</file>