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\\tsclient\RDP\Data Science HW\Week 1\Homework\01-Excel\"/>
    </mc:Choice>
  </mc:AlternateContent>
  <bookViews>
    <workbookView xWindow="0" yWindow="0" windowWidth="14370" windowHeight="11850"/>
  </bookViews>
  <sheets>
    <sheet name="Sheet1" sheetId="1" r:id="rId1"/>
    <sheet name="1" sheetId="3" r:id="rId2"/>
    <sheet name="2" sheetId="4" r:id="rId3"/>
    <sheet name="3" sheetId="5" r:id="rId4"/>
    <sheet name="Bonus" sheetId="6" r:id="rId5"/>
    <sheet name="Sheet8" sheetId="8" r:id="rId6"/>
  </sheets>
  <calcPr calcId="162913"/>
  <pivotCaches>
    <pivotCache cacheId="6" r:id="rId7"/>
    <pivotCache cacheId="7" r:id="rId8"/>
    <pivotCache cacheId="8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H3" i="6" l="1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F3" i="6"/>
  <c r="F4" i="6"/>
  <c r="F5" i="6"/>
  <c r="F6" i="6"/>
  <c r="F7" i="6"/>
  <c r="F8" i="6"/>
  <c r="F9" i="6"/>
  <c r="F10" i="6"/>
  <c r="F11" i="6"/>
  <c r="F12" i="6"/>
  <c r="F13" i="6"/>
  <c r="D13" i="6"/>
  <c r="E13" i="6" s="1"/>
  <c r="E4" i="6"/>
  <c r="E5" i="6"/>
  <c r="E6" i="6"/>
  <c r="E7" i="6"/>
  <c r="E8" i="6"/>
  <c r="E9" i="6"/>
  <c r="E10" i="6"/>
  <c r="E11" i="6"/>
  <c r="E12" i="6"/>
  <c r="D12" i="6"/>
  <c r="D11" i="6"/>
  <c r="D10" i="6"/>
  <c r="D9" i="6"/>
  <c r="D8" i="6"/>
  <c r="D7" i="6"/>
  <c r="D6" i="6"/>
  <c r="D5" i="6"/>
  <c r="D4" i="6"/>
  <c r="C13" i="6"/>
  <c r="C12" i="6"/>
  <c r="C11" i="6"/>
  <c r="C10" i="6"/>
  <c r="C9" i="6"/>
  <c r="C4" i="6"/>
  <c r="C3" i="6"/>
  <c r="E3" i="6" s="1"/>
  <c r="C8" i="6"/>
  <c r="C7" i="6"/>
  <c r="C6" i="6"/>
  <c r="C5" i="6"/>
  <c r="D3" i="6"/>
  <c r="B13" i="6"/>
  <c r="B12" i="6"/>
  <c r="B11" i="6"/>
  <c r="B10" i="6"/>
  <c r="B9" i="6"/>
  <c r="B7" i="6"/>
  <c r="B8" i="6"/>
  <c r="B6" i="6"/>
  <c r="B5" i="6"/>
  <c r="B4" i="6"/>
  <c r="B3" i="6"/>
  <c r="B2" i="6"/>
  <c r="D2" i="6"/>
  <c r="C2" i="6"/>
  <c r="E2" i="6" l="1"/>
  <c r="G2" i="6" l="1"/>
  <c r="H2" i="6"/>
  <c r="F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<sst xmlns="http://schemas.openxmlformats.org/spreadsheetml/2006/main" count="24828" uniqueCount="8400">
  <si>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</si>
  <si>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</si>
  <si>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</si>
  <si>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</si>
  <si>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</si>
  <si>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</si>
  <si>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</si>
  <si>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</si>
  <si>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</si>
  <si>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</si>
  <si>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</si>
  <si>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</si>
  <si>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</si>
  <si>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</si>
  <si>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</si>
  <si>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</si>
  <si>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</si>
  <si>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</si>
  <si>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</si>
  <si>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</si>
  <si>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</si>
  <si>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</si>
  <si>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</si>
  <si>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</si>
  <si>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</si>
  <si>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</si>
  <si>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</si>
  <si>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</si>
  <si>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</si>
  <si>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</si>
  <si>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</si>
  <si>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</si>
  <si>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</si>
  <si>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</si>
  <si>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</si>
  <si>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</si>
  <si>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</si>
  <si>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</si>
  <si>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</si>
  <si>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</si>
  <si>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</si>
  <si>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</si>
  <si>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</si>
  <si>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</si>
  <si>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</si>
  <si>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</si>
  <si>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</si>
  <si>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</si>
  <si>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</si>
  <si>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</si>
  <si>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</si>
  <si>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</si>
  <si>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</si>
  <si>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</si>
  <si>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</si>
  <si>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</si>
  <si>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</si>
  <si>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</si>
  <si>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</si>
  <si>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</si>
  <si>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</si>
  <si>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</si>
  <si>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</si>
  <si>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</si>
  <si>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</si>
  <si>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</si>
  <si>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</si>
  <si>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</si>
  <si>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</si>
  <si>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</si>
  <si>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</si>
  <si>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</si>
  <si>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</si>
  <si>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</si>
  <si>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</si>
  <si>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</si>
  <si>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</si>
  <si>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</si>
  <si>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</si>
  <si>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</si>
  <si>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</si>
  <si>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</si>
  <si>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</si>
  <si>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</si>
  <si>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</si>
  <si>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</si>
  <si>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</si>
  <si>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</si>
  <si>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</si>
  <si>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</si>
  <si>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</si>
  <si>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</si>
  <si>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</si>
  <si>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</si>
  <si>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</si>
  <si>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</si>
  <si>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</si>
  <si>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</si>
  <si>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</si>
  <si>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</si>
  <si>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</si>
  <si>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</si>
  <si>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</si>
  <si>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</si>
  <si>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</si>
  <si>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</si>
  <si>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</si>
  <si>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</si>
  <si>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</si>
  <si>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</si>
  <si>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</si>
  <si>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</si>
  <si>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</si>
  <si>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</si>
  <si>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</si>
  <si>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</si>
  <si>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</si>
  <si>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</si>
  <si>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</si>
  <si>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</si>
  <si>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</si>
  <si>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</si>
  <si>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</si>
  <si>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</si>
  <si>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</si>
  <si>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</si>
  <si>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</si>
  <si>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</si>
  <si>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</si>
  <si>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</si>
  <si>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</si>
  <si>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</si>
  <si>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</si>
  <si>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</si>
  <si>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</si>
  <si>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</si>
  <si>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</si>
  <si>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</si>
  <si>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</si>
  <si>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</si>
  <si>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</si>
  <si>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</si>
  <si>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</si>
  <si>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</si>
  <si>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</si>
  <si>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</si>
  <si>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</si>
  <si>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</si>
  <si>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</si>
  <si>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</si>
  <si>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</si>
  <si>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</si>
  <si>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</si>
  <si>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</si>
  <si>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</si>
  <si>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</si>
  <si>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</si>
  <si>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</si>
  <si>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</si>
  <si>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</si>
  <si>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</si>
  <si>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</si>
  <si>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</si>
  <si>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</si>
  <si>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</si>
  <si>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</si>
  <si>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</si>
  <si>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</si>
  <si>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</si>
  <si>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</si>
  <si>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</si>
  <si>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</si>
  <si>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</si>
  <si>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</si>
  <si>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</si>
  <si>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</si>
  <si>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</si>
  <si>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</si>
  <si>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</si>
  <si>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</si>
  <si>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</si>
  <si>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</si>
  <si>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</si>
  <si>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</si>
  <si>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</si>
  <si>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</si>
  <si>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</si>
  <si>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</si>
  <si>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</si>
  <si>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</si>
  <si>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</si>
  <si>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</si>
  <si>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</si>
  <si>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</si>
  <si>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</si>
  <si>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</si>
  <si>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</si>
  <si>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</si>
  <si>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</si>
  <si>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</si>
  <si>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</si>
  <si>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</si>
  <si>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</si>
  <si>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</si>
  <si>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</si>
  <si>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</si>
  <si>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</si>
  <si>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</si>
  <si>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</si>
  <si>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</si>
  <si>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</si>
  <si>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</si>
  <si>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</si>
  <si>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</si>
  <si>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</si>
  <si>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</si>
  <si>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</si>
  <si>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</si>
  <si>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</si>
  <si>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</si>
  <si>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</si>
  <si>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</si>
  <si>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</si>
  <si>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</si>
  <si>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</si>
  <si>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</si>
  <si>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</si>
  <si>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</si>
  <si>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</si>
  <si>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</si>
  <si>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</si>
  <si>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</si>
  <si>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</si>
  <si>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</si>
  <si>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</si>
  <si>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</si>
  <si>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</si>
  <si>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</si>
  <si>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</si>
  <si>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</si>
  <si>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</si>
  <si>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</si>
  <si>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</si>
  <si>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</si>
  <si>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</si>
  <si>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</si>
  <si>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</si>
  <si>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</si>
  <si>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</si>
  <si>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</si>
  <si>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</si>
  <si>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</si>
  <si>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</si>
  <si>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</si>
  <si>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</si>
  <si>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</si>
  <si>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</si>
  <si>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</si>
  <si>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</si>
  <si>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</si>
  <si>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</si>
  <si>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</si>
  <si>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</si>
  <si>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</si>
  <si>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</si>
  <si>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</si>
  <si>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</si>
  <si>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</si>
  <si>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</si>
  <si>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</si>
  <si>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</si>
  <si>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</si>
  <si>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</si>
  <si>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</si>
  <si>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</si>
  <si>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</si>
  <si>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</si>
  <si>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</si>
  <si>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</si>
  <si>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</si>
  <si>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</si>
  <si>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</si>
  <si>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</si>
  <si>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</si>
  <si>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</si>
  <si>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</si>
  <si>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</si>
  <si>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</si>
  <si>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</si>
  <si>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</si>
  <si>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</si>
  <si>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</si>
  <si>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</si>
  <si>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</si>
  <si>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</si>
  <si>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</si>
  <si>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</si>
  <si>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</si>
  <si>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</si>
  <si>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</si>
  <si>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</si>
  <si>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</si>
  <si>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</si>
  <si>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</si>
  <si>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</si>
  <si>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</si>
  <si>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</si>
  <si>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</si>
  <si>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</si>
  <si>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</si>
  <si>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</si>
  <si>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</si>
  <si>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</si>
  <si>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</si>
  <si>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</si>
  <si>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</si>
  <si>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</si>
  <si>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</si>
  <si>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</si>
  <si>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</si>
  <si>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</si>
  <si>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</si>
  <si>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</si>
  <si>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</si>
  <si>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</si>
  <si>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</si>
  <si>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</si>
  <si>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</si>
  <si>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</si>
  <si>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</si>
  <si>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</si>
  <si>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</si>
  <si>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</si>
  <si>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</si>
  <si>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</si>
  <si>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</si>
  <si>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</si>
  <si>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</si>
  <si>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</si>
  <si>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</si>
  <si>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</si>
  <si>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</si>
  <si>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</si>
  <si>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</si>
  <si>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</si>
  <si>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</si>
  <si>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</si>
  <si>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</si>
  <si>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</si>
  <si>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</si>
  <si>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</si>
  <si>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</si>
  <si>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</si>
  <si>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</si>
  <si>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</si>
  <si>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</si>
  <si>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</si>
  <si>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</si>
  <si>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</si>
  <si>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</si>
  <si>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</si>
  <si>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</si>
  <si>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</si>
  <si>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</si>
  <si>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</si>
  <si>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</si>
  <si>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</si>
  <si>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</si>
  <si>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</si>
  <si>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</si>
  <si>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</si>
  <si>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</si>
  <si>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</si>
  <si>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</si>
  <si>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</si>
  <si>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</si>
  <si>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</si>
  <si>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</si>
  <si>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</si>
  <si>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</si>
  <si>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</si>
  <si>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</si>
  <si>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</si>
  <si>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</si>
  <si>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</si>
  <si>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</si>
  <si>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</si>
  <si>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</si>
  <si>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</si>
  <si>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</si>
  <si>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</si>
  <si>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</si>
  <si>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</si>
  <si>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</si>
  <si>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</si>
  <si>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</si>
  <si>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</si>
  <si>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</si>
  <si>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</si>
  <si>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</si>
  <si>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</si>
  <si>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</si>
  <si>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</si>
  <si>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</si>
  <si>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</si>
  <si>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</si>
  <si>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</si>
  <si>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</si>
  <si>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</si>
  <si>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</si>
  <si>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</si>
  <si>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</si>
  <si>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</si>
  <si>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</si>
  <si>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</si>
  <si>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</si>
  <si>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</si>
  <si>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</si>
  <si>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</si>
  <si>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</si>
  <si>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</si>
  <si>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</si>
  <si>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</si>
  <si>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</si>
  <si>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</si>
  <si>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</si>
  <si>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</si>
  <si>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</si>
  <si>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</si>
  <si>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</si>
  <si>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</si>
  <si>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</si>
  <si>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</si>
  <si>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</si>
  <si>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</si>
  <si>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</si>
  <si>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</si>
  <si>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</si>
  <si>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</si>
  <si>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</si>
  <si>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</si>
  <si>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</si>
  <si>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</si>
  <si>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</si>
  <si>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</si>
  <si>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</si>
  <si>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</si>
  <si>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</si>
  <si>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</si>
  <si>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</si>
  <si>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</si>
  <si>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</si>
  <si>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</si>
  <si>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</si>
  <si>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</si>
  <si>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</si>
  <si>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</si>
  <si>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</si>
  <si>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</si>
  <si>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</si>
  <si>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</si>
  <si>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</si>
  <si>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</si>
  <si>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</si>
  <si>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</si>
  <si>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</si>
  <si>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</si>
  <si>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</si>
  <si>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</si>
  <si>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</si>
  <si>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</si>
  <si>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</si>
  <si>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</si>
  <si>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</si>
  <si>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</si>
  <si>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</si>
  <si>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</si>
  <si>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</si>
  <si>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</si>
  <si>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</si>
  <si>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</si>
  <si>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</si>
  <si>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</si>
  <si>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</si>
  <si>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</si>
  <si>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</si>
  <si>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</si>
  <si>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</si>
  <si>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</si>
  <si>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</si>
  <si>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</si>
  <si>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</si>
  <si>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</si>
  <si>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</si>
  <si>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</si>
  <si>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</si>
  <si>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</si>
  <si>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</si>
  <si>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</si>
  <si>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</si>
  <si>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</si>
  <si>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</si>
  <si>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</si>
  <si>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</si>
  <si>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</si>
  <si>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</si>
  <si>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</si>
  <si>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</si>
  <si>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</si>
  <si>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</si>
  <si>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</si>
  <si>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</si>
  <si>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</si>
  <si>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</si>
  <si>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</si>
  <si>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</si>
  <si>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</si>
  <si>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</si>
  <si>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</si>
  <si>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</si>
  <si>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</si>
  <si>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</si>
  <si>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</si>
  <si>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</si>
  <si>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</si>
  <si>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</si>
  <si>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</si>
  <si>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</si>
  <si>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</si>
  <si>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</si>
  <si>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</si>
  <si>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</si>
  <si>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</si>
  <si>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</si>
  <si>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</si>
  <si>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</si>
  <si>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</si>
  <si>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</si>
  <si>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</si>
  <si>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</si>
  <si>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</si>
  <si>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</si>
  <si>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</si>
  <si>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</si>
  <si>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</si>
  <si>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</si>
  <si>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</si>
  <si>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</si>
  <si>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</si>
  <si>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</si>
  <si>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</si>
  <si>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</si>
  <si>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</si>
  <si>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</si>
  <si>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</si>
  <si>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</si>
  <si>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</si>
  <si>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</si>
  <si>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</si>
  <si>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</si>
  <si>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</si>
  <si>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</si>
  <si>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</si>
  <si>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</si>
  <si>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</si>
  <si>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</si>
  <si>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</si>
  <si>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</si>
  <si>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</si>
  <si>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</si>
  <si>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</si>
  <si>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</si>
  <si>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</si>
  <si>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</si>
  <si>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</si>
  <si>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</si>
  <si>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</si>
  <si>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</si>
  <si>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</si>
  <si>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</si>
  <si>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</si>
  <si>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</si>
  <si>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</si>
  <si>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</si>
  <si>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</si>
  <si>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</si>
  <si>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</si>
  <si>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</si>
  <si>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</si>
  <si>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</si>
  <si>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</si>
  <si>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</si>
  <si>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</si>
  <si>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</si>
  <si>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</si>
  <si>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</si>
  <si>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</si>
  <si>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</si>
  <si>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</si>
  <si>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</si>
  <si>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</si>
  <si>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</si>
  <si>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</si>
  <si>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</si>
  <si>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</si>
  <si>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</si>
  <si>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</si>
  <si>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</si>
  <si>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</si>
  <si>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</si>
  <si>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</si>
  <si>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</si>
  <si>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</si>
  <si>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</si>
  <si>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</si>
  <si>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</si>
  <si>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</si>
  <si>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</si>
  <si>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</si>
  <si>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</si>
  <si>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</si>
  <si>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</si>
  <si>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</si>
  <si>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</si>
  <si>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</si>
  <si>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</si>
  <si>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</si>
  <si>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</si>
  <si>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</si>
  <si>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</si>
  <si>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</si>
  <si>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</si>
  <si>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</si>
  <si>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</si>
  <si>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</si>
  <si>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</si>
  <si>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</si>
  <si>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</si>
  <si>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</si>
  <si>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</si>
  <si>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</si>
  <si>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</si>
  <si>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</si>
  <si>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</si>
  <si>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</si>
  <si>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</si>
  <si>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</si>
  <si>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</si>
  <si>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</si>
  <si>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</si>
  <si>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</si>
  <si>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</si>
  <si>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</si>
  <si>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</si>
  <si>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</si>
  <si>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</si>
  <si>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</si>
  <si>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</si>
  <si>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</si>
  <si>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</si>
  <si>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</si>
  <si>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</si>
  <si>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</si>
  <si>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</si>
  <si>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</si>
  <si>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</si>
  <si>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</si>
  <si>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</si>
  <si>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</si>
  <si>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</si>
  <si>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</si>
  <si>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</si>
  <si>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</si>
  <si>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</si>
  <si>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</si>
  <si>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</si>
  <si>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</si>
  <si>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</si>
  <si>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</si>
  <si>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</si>
  <si>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</si>
  <si>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</si>
  <si>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</si>
  <si>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</si>
  <si>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</si>
  <si>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</si>
  <si>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</si>
  <si>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</si>
  <si>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</si>
  <si>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</si>
  <si>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</si>
  <si>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</si>
  <si>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</si>
  <si>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</si>
  <si>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</si>
  <si>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</si>
  <si>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</si>
  <si>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</si>
  <si>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</si>
  <si>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</si>
  <si>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</si>
  <si>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</si>
  <si>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</si>
  <si>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</si>
  <si>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</si>
  <si>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</si>
  <si>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</si>
  <si>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</si>
  <si>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</si>
  <si>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</si>
  <si>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</si>
  <si>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</si>
  <si>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</si>
  <si>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</si>
  <si>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</si>
  <si>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</si>
  <si>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</si>
  <si>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</si>
  <si>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</si>
  <si>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</si>
  <si>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</si>
  <si>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</si>
  <si>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</si>
  <si>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</si>
  <si>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</si>
  <si>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</si>
  <si>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</si>
  <si>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</si>
  <si>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</si>
  <si>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</si>
  <si>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</si>
  <si>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</si>
  <si>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</si>
  <si>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</si>
  <si>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</si>
  <si>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</si>
  <si>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</si>
  <si>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</si>
  <si>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</si>
  <si>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</si>
  <si>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</si>
  <si>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</si>
  <si>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</si>
  <si>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</si>
  <si>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</si>
  <si>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</si>
  <si>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</si>
  <si>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</si>
  <si>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</si>
  <si>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</si>
  <si>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</si>
  <si>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</si>
  <si>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</si>
  <si>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</si>
  <si>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</si>
  <si>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</si>
  <si>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</si>
  <si>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</si>
  <si>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</si>
  <si>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</si>
  <si>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</si>
  <si>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</si>
  <si>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</si>
  <si>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</si>
  <si>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</si>
  <si>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</si>
  <si>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</si>
  <si>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</si>
  <si>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</si>
  <si>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</si>
  <si>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</si>
  <si>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</si>
  <si>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</si>
  <si>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</si>
  <si>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</si>
  <si>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</si>
  <si>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</si>
  <si>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</si>
  <si>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</si>
  <si>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</si>
  <si>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</si>
  <si>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</si>
  <si>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</si>
  <si>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</si>
  <si>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</si>
  <si>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</si>
  <si>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</si>
  <si>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</si>
  <si>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</si>
  <si>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</si>
  <si>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</si>
  <si>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</si>
  <si>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</si>
  <si>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</si>
  <si>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</si>
  <si>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</si>
  <si>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</si>
  <si>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</si>
  <si>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</si>
  <si>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</si>
  <si>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</si>
  <si>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</si>
  <si>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</si>
  <si>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</si>
  <si>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</si>
  <si>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</si>
  <si>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</si>
  <si>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</si>
  <si>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</si>
  <si>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</si>
  <si>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</si>
  <si>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</si>
  <si>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</si>
  <si>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</si>
  <si>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</si>
  <si>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</si>
  <si>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</si>
  <si>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</si>
  <si>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</si>
  <si>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</si>
  <si>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</si>
  <si>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</si>
  <si>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</si>
  <si>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</si>
  <si>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</si>
  <si>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</si>
  <si>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</si>
  <si>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</si>
  <si>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</si>
  <si>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</si>
  <si>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</si>
  <si>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</si>
  <si>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</si>
  <si>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</si>
  <si>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</si>
  <si>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</si>
  <si>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</si>
  <si>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</si>
  <si>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</si>
  <si>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</si>
  <si>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</si>
  <si>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</si>
  <si>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</si>
  <si>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</si>
  <si>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</si>
  <si>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</si>
  <si>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</si>
  <si>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</si>
  <si>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</si>
  <si>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</si>
  <si>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</si>
  <si>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</si>
  <si>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</si>
  <si>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</si>
  <si>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</si>
  <si>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</si>
  <si>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</si>
  <si>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</si>
  <si>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</si>
  <si>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</si>
  <si>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</si>
  <si>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</si>
  <si>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</si>
  <si>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</si>
  <si>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</si>
  <si>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</si>
  <si>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</si>
  <si>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</si>
  <si>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</si>
  <si>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</si>
  <si>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</si>
  <si>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</si>
  <si>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</si>
  <si>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</si>
  <si>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</si>
  <si>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</si>
  <si>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</si>
  <si>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</si>
  <si>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</si>
  <si>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</si>
  <si>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</si>
  <si>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</si>
  <si>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</si>
  <si>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</si>
  <si>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</si>
  <si>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</si>
  <si>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</si>
  <si>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</si>
  <si>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</si>
  <si>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</si>
  <si>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</si>
  <si>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</si>
  <si>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</si>
  <si>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</si>
  <si>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</si>
  <si>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</si>
  <si>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</si>
  <si>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</si>
  <si>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</si>
  <si>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</si>
  <si>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</si>
  <si>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</si>
  <si>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</si>
  <si>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</si>
  <si>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</si>
  <si>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</si>
  <si>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</si>
  <si>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</si>
  <si>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</si>
  <si>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</si>
  <si>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</si>
  <si>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</si>
  <si>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</si>
  <si>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</si>
  <si>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</si>
  <si>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</si>
  <si>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</si>
  <si>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</si>
  <si>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</si>
  <si>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</si>
  <si>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</si>
  <si>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</si>
  <si>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</si>
  <si>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</si>
  <si>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</si>
  <si>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</si>
  <si>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</si>
  <si>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</si>
  <si>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</si>
  <si>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</si>
  <si>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</si>
  <si>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</si>
  <si>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</si>
  <si>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</si>
  <si>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</si>
  <si>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</si>
  <si>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</si>
  <si>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</si>
  <si>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</si>
  <si>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</si>
  <si>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</si>
  <si>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</si>
  <si>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</si>
  <si>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</si>
  <si>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</si>
  <si>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</si>
  <si>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</si>
  <si>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</si>
  <si>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</si>
  <si>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</si>
  <si>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</si>
  <si>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</si>
  <si>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</si>
  <si>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</si>
  <si>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</si>
  <si>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</si>
  <si>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</si>
  <si>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</si>
  <si>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</si>
  <si>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</si>
  <si>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</si>
  <si>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</si>
  <si>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</si>
  <si>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</si>
  <si>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</si>
  <si>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</si>
  <si>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</si>
  <si>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</si>
  <si>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</si>
  <si>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</si>
  <si>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</si>
  <si>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</si>
  <si>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</si>
  <si>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</si>
  <si>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</si>
  <si>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</si>
  <si>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</si>
  <si>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</si>
  <si>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</si>
  <si>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</si>
  <si>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</si>
  <si>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</si>
  <si>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</si>
  <si>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</si>
  <si>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</si>
  <si>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</si>
  <si>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</si>
  <si>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</si>
  <si>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</si>
  <si>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</si>
  <si>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</si>
  <si>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</si>
  <si>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</si>
  <si>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</si>
  <si>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</si>
  <si>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</si>
  <si>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</si>
  <si>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</si>
  <si>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</si>
  <si>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</si>
  <si>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</si>
  <si>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</si>
  <si>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</si>
  <si>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</si>
  <si>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</si>
  <si>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</si>
  <si>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</si>
  <si>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</si>
  <si>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</si>
  <si>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</si>
  <si>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</si>
  <si>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</si>
  <si>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</si>
  <si>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</si>
  <si>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</si>
  <si>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</si>
  <si>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</si>
  <si>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</si>
  <si>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</si>
  <si>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</si>
  <si>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</si>
  <si>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</si>
  <si>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</si>
  <si>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</si>
  <si>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</si>
  <si>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</si>
  <si>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</si>
  <si>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</si>
  <si>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</si>
  <si>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</si>
  <si>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</si>
  <si>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</si>
  <si>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</si>
  <si>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</si>
  <si>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</si>
  <si>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</si>
  <si>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</si>
  <si>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</si>
  <si>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</si>
  <si>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</si>
  <si>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</si>
  <si>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</si>
  <si>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</si>
  <si>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</si>
  <si>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</si>
  <si>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</si>
  <si>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</si>
  <si>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</si>
  <si>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</si>
  <si>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</si>
  <si>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</si>
  <si>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</si>
  <si>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</si>
  <si>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</si>
  <si>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</si>
  <si>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</si>
  <si>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</si>
  <si>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</si>
  <si>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</si>
  <si>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</si>
  <si>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</si>
  <si>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</si>
  <si>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</si>
  <si>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</si>
  <si>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</si>
  <si>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</si>
  <si>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</si>
  <si>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</si>
  <si>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</si>
  <si>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</si>
  <si>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</si>
  <si>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</si>
  <si>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</si>
  <si>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</si>
  <si>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</si>
  <si>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</si>
  <si>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</si>
  <si>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</si>
  <si>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</si>
  <si>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</si>
  <si>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</si>
  <si>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</si>
  <si>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</si>
  <si>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</si>
  <si>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</si>
  <si>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</si>
  <si>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</si>
  <si>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</si>
  <si>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</si>
  <si>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</si>
  <si>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</si>
  <si>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</si>
  <si>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</si>
  <si>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</si>
  <si>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</si>
  <si>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</si>
  <si>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</si>
  <si>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</si>
  <si>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</si>
  <si>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</si>
  <si>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</si>
  <si>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</si>
  <si>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</si>
  <si>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</si>
  <si>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</si>
  <si>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</si>
  <si>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</si>
  <si>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</si>
  <si>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</si>
  <si>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</si>
  <si>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</si>
  <si>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</si>
  <si>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</si>
  <si>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</si>
  <si>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</si>
  <si>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</si>
  <si>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</si>
  <si>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</si>
  <si>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</si>
  <si>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</si>
  <si>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</si>
  <si>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</si>
  <si>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</si>
  <si>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</si>
  <si>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</si>
  <si>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</si>
  <si>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</si>
  <si>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</si>
  <si>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</si>
  <si>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</si>
  <si>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</si>
  <si>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</si>
  <si>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</si>
  <si>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</si>
  <si>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</si>
  <si>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</si>
  <si>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</si>
  <si>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</si>
  <si>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</si>
  <si>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</si>
  <si>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</si>
  <si>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</si>
  <si>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</si>
  <si>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</si>
  <si>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</si>
  <si>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</si>
  <si>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</si>
  <si>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</si>
  <si>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</si>
  <si>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</si>
  <si>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</si>
  <si>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</si>
  <si>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</si>
  <si>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</si>
  <si>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</si>
  <si>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</si>
  <si>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</si>
  <si>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</si>
  <si>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</si>
  <si>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</si>
  <si>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</si>
  <si>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</si>
  <si>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</si>
  <si>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</si>
  <si>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</si>
  <si>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</si>
  <si>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</si>
  <si>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</si>
  <si>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</si>
  <si>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</si>
  <si>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</si>
  <si>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</si>
  <si>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</si>
  <si>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</si>
  <si>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</si>
  <si>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</si>
  <si>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</si>
  <si>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</si>
  <si>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</si>
  <si>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</si>
  <si>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</si>
  <si>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</si>
  <si>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</si>
  <si>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</si>
  <si>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</si>
  <si>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</si>
  <si>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</si>
  <si>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</si>
  <si>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</si>
  <si>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</si>
  <si>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</si>
  <si>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</si>
  <si>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</si>
  <si>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</si>
  <si>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</si>
  <si>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</si>
  <si>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</si>
  <si>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</si>
  <si>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</si>
  <si>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</si>
  <si>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</si>
  <si>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</si>
  <si>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</si>
  <si>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</si>
  <si>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</si>
  <si>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</si>
  <si>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</si>
  <si>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</si>
  <si>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</si>
  <si>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</si>
  <si>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</si>
  <si>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</si>
  <si>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</si>
  <si>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</si>
  <si>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</si>
  <si>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</si>
  <si>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</si>
  <si>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</si>
  <si>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</si>
  <si>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</si>
  <si>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</si>
  <si>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</si>
  <si>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</si>
  <si>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</si>
  <si>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</si>
  <si>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</si>
  <si>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</si>
  <si>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</si>
  <si>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</si>
  <si>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</si>
  <si>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</si>
  <si>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</si>
  <si>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</si>
  <si>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</si>
  <si>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</si>
  <si>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</si>
  <si>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</si>
  <si>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</si>
  <si>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</si>
  <si>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</si>
  <si>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</si>
  <si>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</si>
  <si>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</si>
  <si>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</si>
  <si>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</si>
  <si>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</si>
  <si>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</si>
  <si>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</si>
  <si>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</si>
  <si>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</si>
  <si>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</si>
  <si>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</si>
  <si>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</si>
  <si>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</si>
  <si>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</si>
  <si>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</si>
  <si>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</si>
  <si>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</si>
  <si>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</si>
  <si>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</si>
  <si>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</si>
  <si>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</si>
  <si>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</si>
  <si>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</si>
  <si>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</si>
  <si>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</si>
  <si>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</si>
  <si>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</si>
  <si>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</si>
  <si>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</si>
  <si>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</si>
  <si>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</si>
  <si>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</si>
  <si>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</si>
  <si>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</si>
  <si>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</si>
  <si>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</si>
  <si>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</si>
  <si>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</si>
  <si>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</si>
  <si>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</si>
  <si>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</si>
  <si>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</si>
  <si>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</si>
  <si>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</si>
  <si>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</si>
  <si>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</si>
  <si>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</si>
  <si>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</si>
  <si>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</si>
  <si>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</si>
  <si>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</si>
  <si>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</si>
  <si>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</si>
  <si>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</si>
  <si>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</si>
  <si>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</si>
  <si>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</si>
  <si>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</si>
  <si>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</si>
  <si>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</si>
  <si>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</si>
  <si>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</si>
  <si>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</si>
  <si>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</si>
  <si>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</si>
  <si>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</si>
  <si>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</si>
  <si>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</si>
  <si>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</si>
  <si>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</si>
  <si>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</si>
  <si>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</si>
  <si>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</si>
  <si>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</si>
  <si>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</si>
  <si>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</si>
  <si>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</si>
  <si>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</si>
  <si>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</si>
  <si>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</si>
  <si>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</si>
  <si>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</si>
  <si>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</si>
  <si>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</si>
  <si>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</si>
  <si>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</si>
  <si>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</si>
  <si>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</si>
  <si>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</si>
  <si>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</si>
  <si>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</si>
  <si>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</si>
  <si>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</si>
  <si>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</si>
  <si>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</si>
  <si>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</si>
  <si>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</si>
  <si>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</si>
  <si>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</si>
  <si>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</si>
  <si>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</si>
  <si>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</si>
  <si>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</si>
  <si>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</si>
  <si>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</si>
  <si>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</si>
  <si>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</si>
  <si>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</si>
  <si>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</si>
  <si>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</si>
  <si>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</si>
  <si>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</si>
  <si>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</si>
  <si>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</si>
  <si>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</si>
  <si>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</si>
  <si>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</si>
  <si>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</si>
  <si>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</si>
  <si>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</si>
  <si>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</si>
  <si>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</si>
  <si>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</si>
  <si>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</si>
  <si>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</si>
  <si>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</si>
  <si>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</si>
  <si>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</si>
  <si>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</si>
  <si>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</si>
  <si>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</si>
  <si>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</si>
  <si>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</si>
  <si>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</si>
  <si>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</si>
  <si>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</si>
  <si>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</si>
  <si>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</si>
  <si>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</si>
  <si>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</si>
  <si>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</si>
  <si>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</si>
  <si>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</si>
  <si>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</si>
  <si>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</si>
  <si>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</si>
  <si>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</si>
  <si>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</si>
  <si>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</si>
  <si>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</si>
  <si>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</si>
  <si>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</si>
  <si>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</si>
  <si>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</si>
  <si>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</si>
  <si>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</si>
  <si>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</si>
  <si>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</si>
  <si>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</si>
  <si>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</si>
  <si>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</si>
  <si>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</si>
  <si>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</si>
  <si>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</si>
  <si>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</si>
  <si>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</si>
  <si>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</si>
  <si>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</si>
  <si>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</si>
  <si>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</si>
  <si>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</si>
  <si>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</si>
  <si>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</si>
  <si>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</si>
  <si>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</si>
  <si>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</si>
  <si>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</si>
  <si>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</si>
  <si>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</si>
  <si>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</si>
  <si>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</si>
  <si>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</si>
  <si>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</si>
  <si>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</si>
  <si>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</si>
  <si>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</si>
  <si>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</si>
  <si>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</si>
  <si>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</si>
  <si>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</si>
  <si>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</si>
  <si>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</si>
  <si>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</si>
  <si>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</si>
  <si>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</si>
  <si>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</si>
  <si>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</si>
  <si>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</si>
  <si>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</si>
  <si>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</si>
  <si>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</si>
  <si>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</si>
  <si>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</si>
  <si>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</si>
  <si>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</si>
  <si>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</si>
  <si>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</si>
  <si>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</si>
  <si>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</si>
  <si>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</si>
  <si>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</si>
  <si>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</si>
  <si>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</si>
  <si>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</si>
  <si>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</si>
  <si>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</si>
  <si>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</si>
  <si>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</si>
  <si>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</si>
  <si>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</si>
  <si>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</si>
  <si>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</si>
  <si>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</si>
  <si>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</si>
  <si>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</si>
  <si>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</si>
  <si>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</si>
  <si>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</si>
  <si>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</si>
  <si>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</si>
  <si>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</si>
  <si>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</si>
  <si>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</si>
  <si>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</si>
  <si>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</si>
  <si>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</si>
  <si>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</si>
  <si>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</si>
  <si>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</si>
  <si>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</si>
  <si>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</si>
  <si>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</si>
  <si>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</si>
  <si>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</si>
  <si>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</si>
  <si>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</si>
  <si>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</si>
  <si>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</si>
  <si>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</si>
  <si>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</si>
  <si>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</si>
  <si>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</si>
  <si>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</si>
  <si>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</si>
  <si>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</si>
  <si>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</si>
  <si>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</si>
  <si>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</si>
  <si>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</si>
  <si>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</si>
  <si>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</si>
  <si>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</si>
  <si>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</si>
  <si>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</si>
  <si>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</si>
  <si>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</si>
  <si>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</si>
  <si>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</si>
  <si>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</si>
  <si>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</si>
  <si>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</si>
  <si>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</si>
  <si>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</si>
  <si>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</si>
  <si>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</si>
  <si>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</si>
  <si>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</si>
  <si>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</si>
  <si>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</si>
  <si>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</si>
  <si>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</si>
  <si>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</si>
  <si>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</si>
  <si>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</si>
  <si>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</si>
  <si>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</si>
  <si>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</si>
  <si>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</si>
  <si>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</si>
  <si>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</si>
  <si>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</si>
  <si>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</si>
  <si>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</si>
  <si>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</si>
  <si>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</si>
  <si>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</si>
  <si>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</si>
  <si>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</si>
  <si>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</si>
  <si>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</si>
  <si>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</si>
  <si>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</si>
  <si>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</si>
  <si>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</si>
  <si>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</si>
  <si>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</si>
  <si>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</si>
  <si>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</si>
  <si>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</si>
  <si>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</si>
  <si>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</si>
  <si>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</si>
  <si>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</si>
  <si>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</si>
  <si>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</si>
  <si>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</si>
  <si>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</si>
  <si>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</si>
  <si>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</si>
  <si>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</si>
  <si>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</si>
  <si>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</si>
  <si>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</si>
  <si>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</si>
  <si>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</si>
  <si>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</si>
  <si>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</si>
  <si>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</si>
  <si>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</si>
  <si>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</si>
  <si>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</si>
  <si>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</si>
  <si>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</si>
  <si>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</si>
  <si>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</si>
  <si>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</si>
  <si>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</si>
  <si>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</si>
  <si>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</si>
  <si>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</si>
  <si>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</si>
  <si>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</si>
  <si>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</si>
  <si>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</si>
  <si>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</si>
  <si>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</si>
  <si>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</si>
  <si>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</si>
  <si>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</si>
  <si>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</si>
  <si>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</si>
  <si>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</si>
  <si>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</si>
  <si>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</si>
  <si>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</si>
  <si>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</si>
  <si>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</si>
  <si>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</si>
  <si>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</si>
  <si>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</si>
  <si>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</si>
  <si>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</si>
  <si>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</si>
  <si>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</si>
  <si>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</si>
  <si>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</si>
  <si>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</si>
  <si>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</si>
  <si>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</si>
  <si>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</si>
  <si>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</si>
  <si>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</si>
  <si>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</si>
  <si>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</si>
  <si>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</si>
  <si>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</si>
  <si>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</si>
  <si>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</si>
  <si>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</si>
  <si>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</si>
  <si>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</si>
  <si>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</si>
  <si>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</si>
  <si>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</si>
  <si>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</si>
  <si>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</si>
  <si>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</si>
  <si>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</si>
  <si>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</si>
  <si>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</si>
  <si>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</si>
  <si>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</si>
  <si>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</si>
  <si>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</si>
  <si>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</si>
  <si>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</si>
  <si>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</si>
  <si>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</si>
  <si>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</si>
  <si>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</si>
  <si>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</si>
  <si>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</si>
  <si>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</si>
  <si>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</si>
  <si>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</si>
  <si>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</si>
  <si>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</si>
  <si>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</si>
  <si>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</si>
  <si>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</si>
  <si>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</si>
  <si>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</si>
  <si>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</si>
  <si>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</si>
  <si>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</si>
  <si>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</si>
  <si>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</si>
  <si>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</si>
  <si>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</si>
  <si>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</si>
  <si>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</si>
  <si>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</si>
  <si>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</si>
  <si>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</si>
  <si>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</si>
  <si>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</si>
  <si>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</si>
  <si>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</si>
  <si>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</si>
  <si>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</si>
  <si>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</si>
  <si>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</si>
  <si>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</si>
  <si>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</si>
  <si>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</si>
  <si>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</si>
  <si>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</si>
  <si>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</si>
  <si>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</si>
  <si>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</si>
  <si>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</si>
  <si>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</si>
  <si>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</si>
  <si>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</si>
  <si>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</si>
  <si>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</si>
  <si>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</si>
  <si>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</si>
  <si>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</si>
  <si>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</si>
  <si>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</si>
  <si>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</si>
  <si>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</si>
  <si>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</si>
  <si>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</si>
  <si>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</si>
  <si>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</si>
  <si>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</si>
  <si>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</si>
  <si>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</si>
  <si>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</si>
  <si>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</si>
  <si>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</si>
  <si>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</si>
  <si>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</si>
  <si>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</si>
  <si>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</si>
  <si>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</si>
  <si>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</si>
  <si>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</si>
  <si>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</si>
  <si>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</si>
  <si>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</si>
  <si>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</si>
  <si>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</si>
  <si>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</si>
  <si>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</si>
  <si>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</si>
  <si>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</si>
  <si>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</si>
  <si>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</si>
  <si>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</si>
  <si>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</si>
  <si>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</si>
  <si>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</si>
  <si>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</si>
  <si>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</si>
  <si>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</si>
  <si>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</si>
  <si>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</si>
  <si>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</si>
  <si>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</si>
  <si>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</si>
  <si>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</si>
  <si>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</si>
  <si>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</si>
  <si>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</si>
  <si>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</si>
  <si>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</si>
  <si>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</si>
  <si>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</si>
  <si>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</si>
  <si>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</si>
  <si>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</si>
  <si>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</si>
  <si>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</si>
  <si>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</si>
  <si>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</si>
  <si>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</si>
  <si>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</si>
  <si>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</si>
  <si>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</si>
  <si>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</si>
  <si>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</si>
  <si>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</si>
  <si>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</si>
  <si>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</si>
  <si>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</si>
  <si>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</si>
  <si>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</si>
  <si>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</si>
  <si>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</si>
  <si>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</si>
  <si>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</si>
  <si>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</si>
  <si>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</si>
  <si>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</si>
  <si>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</si>
  <si>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</si>
  <si>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</si>
  <si>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</si>
  <si>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</si>
  <si>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</si>
  <si>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</si>
  <si>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</si>
  <si>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</si>
  <si>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</si>
  <si>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</si>
  <si>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</si>
  <si>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</si>
  <si>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</si>
  <si>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</si>
  <si>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</si>
  <si>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</si>
  <si>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</si>
  <si>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</si>
  <si>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</si>
  <si>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</si>
  <si>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</si>
  <si>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</si>
  <si>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</si>
  <si>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</si>
  <si>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</si>
  <si>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</si>
  <si>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</si>
  <si>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</si>
  <si>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</si>
  <si>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</si>
  <si>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</si>
  <si>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</si>
  <si>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</si>
  <si>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</si>
  <si>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</si>
  <si>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</si>
  <si>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</si>
  <si>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</si>
  <si>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</si>
  <si>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</si>
  <si>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</si>
  <si>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</si>
  <si>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</si>
  <si>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</si>
  <si>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</si>
  <si>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</si>
  <si>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</si>
  <si>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</si>
  <si>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</si>
  <si>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</si>
  <si>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</si>
  <si>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</si>
  <si>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</si>
  <si>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</si>
  <si>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</si>
  <si>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</si>
  <si>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</si>
  <si>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</si>
  <si>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</si>
  <si>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</si>
  <si>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</si>
  <si>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</si>
  <si>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</si>
  <si>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</si>
  <si>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</si>
  <si>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</si>
  <si>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</si>
  <si>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</si>
  <si>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</si>
  <si>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</si>
  <si>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</si>
  <si>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</si>
  <si>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</si>
  <si>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</si>
  <si>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</si>
  <si>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</si>
  <si>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</si>
  <si>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</si>
  <si>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</si>
  <si>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</si>
  <si>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</si>
  <si>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</si>
  <si>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</si>
  <si>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</si>
  <si>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</si>
  <si>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</si>
  <si>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</si>
  <si>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</si>
  <si>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</si>
  <si>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</si>
  <si>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</si>
  <si>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</si>
  <si>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</si>
  <si>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</si>
  <si>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</si>
  <si>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</si>
  <si>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</si>
  <si>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</si>
  <si>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</si>
  <si>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</si>
  <si>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</si>
  <si>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</si>
  <si>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</si>
  <si>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</si>
  <si>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</si>
  <si>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</si>
  <si>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</si>
  <si>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</si>
  <si>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</si>
  <si>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</si>
  <si>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</si>
  <si>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</si>
  <si>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</si>
  <si>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</si>
  <si>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</si>
  <si>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</si>
  <si>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</si>
  <si>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</si>
  <si>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</si>
  <si>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</si>
  <si>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</si>
  <si>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</si>
  <si>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</si>
  <si>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</si>
  <si>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</si>
  <si>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</si>
  <si>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</si>
  <si>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</si>
  <si>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</si>
  <si>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</si>
  <si>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</si>
  <si>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</si>
  <si>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</si>
  <si>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</si>
  <si>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</si>
  <si>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</si>
  <si>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</si>
  <si>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</si>
  <si>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</si>
  <si>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</si>
  <si>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</si>
  <si>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</si>
  <si>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</si>
  <si>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</si>
  <si>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</si>
  <si>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</si>
  <si>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</si>
  <si>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</si>
  <si>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</si>
  <si>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</si>
  <si>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</si>
  <si>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</si>
  <si>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</si>
  <si>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</si>
  <si>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</si>
  <si>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</si>
  <si>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</si>
  <si>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</si>
  <si>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</si>
  <si>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</si>
  <si>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</si>
  <si>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</si>
  <si>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</si>
  <si>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</si>
  <si>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</si>
  <si>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</si>
  <si>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</si>
  <si>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</si>
  <si>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</si>
  <si>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</si>
  <si>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</si>
  <si>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</si>
  <si>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</si>
  <si>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</si>
  <si>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</si>
  <si>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</si>
  <si>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</si>
  <si>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</si>
  <si>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</si>
  <si>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</si>
  <si>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</si>
  <si>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</si>
  <si>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</si>
  <si>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</si>
  <si>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</si>
  <si>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</si>
  <si>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</si>
  <si>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</si>
  <si>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</si>
  <si>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</si>
  <si>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</si>
  <si>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</si>
  <si>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</si>
  <si>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</si>
  <si>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</si>
  <si>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</si>
  <si>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</si>
  <si>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</si>
  <si>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</si>
  <si>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</si>
  <si>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</si>
  <si>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</si>
  <si>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</si>
  <si>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</si>
  <si>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</si>
  <si>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</si>
  <si>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</si>
  <si>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</si>
  <si>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</si>
  <si>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</si>
  <si>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</si>
  <si>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</si>
  <si>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</si>
  <si>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</si>
  <si>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</si>
  <si>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</si>
  <si>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</si>
  <si>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</si>
  <si>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</si>
  <si>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</si>
  <si>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</si>
  <si>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</si>
  <si>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</si>
  <si>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</si>
  <si>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</si>
  <si>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</si>
  <si>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</si>
  <si>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</si>
  <si>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</si>
  <si>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</si>
  <si>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</si>
  <si>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</si>
  <si>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</si>
  <si>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</si>
  <si>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</si>
  <si>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</si>
  <si>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</si>
  <si>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</si>
  <si>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</si>
  <si>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</si>
  <si>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</si>
  <si>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</si>
  <si>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</si>
  <si>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</si>
  <si>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</si>
  <si>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</si>
  <si>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</si>
  <si>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</si>
  <si>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</si>
  <si>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</si>
  <si>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</si>
  <si>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</si>
  <si>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</si>
  <si>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</si>
  <si>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</si>
  <si>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</si>
  <si>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</si>
  <si>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</si>
  <si>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</si>
  <si>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</si>
  <si>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</si>
  <si>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</si>
  <si>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</si>
  <si>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</si>
  <si>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</si>
  <si>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</si>
  <si>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</si>
  <si>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</si>
  <si>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</si>
  <si>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</si>
  <si>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</si>
  <si>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</si>
  <si>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</si>
  <si>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</si>
  <si>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</si>
  <si>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</si>
  <si>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</si>
  <si>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</si>
  <si>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</si>
  <si>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</si>
  <si>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</si>
  <si>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</si>
  <si>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</si>
  <si>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</si>
  <si>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</si>
  <si>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</si>
  <si>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</si>
  <si>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</si>
  <si>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</si>
  <si>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</si>
  <si>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</si>
  <si>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</si>
  <si>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</si>
  <si>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</si>
  <si>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</si>
  <si>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</si>
  <si>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</si>
  <si>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</si>
  <si>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</si>
  <si>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</si>
  <si>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</si>
  <si>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</si>
  <si>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</si>
  <si>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</si>
  <si>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</si>
  <si>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</si>
  <si>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</si>
  <si>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</si>
  <si>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</si>
  <si>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</si>
  <si>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</si>
  <si>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</si>
  <si>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</si>
  <si>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</si>
  <si>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</si>
  <si>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</si>
  <si>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</si>
  <si>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</si>
  <si>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</si>
  <si>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</si>
  <si>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</si>
  <si>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</si>
  <si>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</si>
  <si>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</si>
  <si>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</si>
  <si>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</si>
  <si>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</si>
  <si>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</si>
  <si>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</si>
  <si>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</si>
  <si>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</si>
  <si>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</si>
  <si>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</si>
  <si>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</si>
  <si>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</si>
  <si>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</si>
  <si>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</si>
  <si>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</si>
  <si>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</si>
  <si>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</si>
  <si>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</si>
  <si>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</si>
  <si>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</si>
  <si>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</si>
  <si>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</si>
  <si>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</si>
  <si>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</si>
  <si>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</si>
  <si>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</si>
  <si>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</si>
  <si>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</si>
  <si>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</si>
  <si>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</si>
  <si>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</si>
  <si>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</si>
  <si>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</si>
  <si>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</si>
  <si>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</si>
  <si>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</si>
  <si>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</si>
  <si>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</si>
  <si>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</si>
  <si>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</si>
  <si>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</si>
  <si>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</si>
  <si>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</si>
  <si>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</si>
  <si>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</si>
  <si>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</si>
  <si>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</si>
  <si>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</si>
  <si>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</si>
  <si>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</si>
  <si>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</si>
  <si>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</si>
  <si>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</si>
  <si>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</si>
  <si>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</si>
  <si>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</si>
  <si>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</si>
  <si>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</si>
  <si>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</si>
  <si>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</si>
  <si>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</si>
  <si>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</si>
  <si>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</si>
  <si>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</si>
  <si>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</si>
  <si>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</si>
  <si>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</si>
  <si>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</si>
  <si>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</si>
  <si>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</si>
  <si>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</si>
  <si>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</si>
  <si>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</si>
  <si>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</si>
  <si>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</si>
  <si>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</si>
  <si>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</si>
  <si>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</si>
  <si>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</si>
  <si>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</si>
  <si>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</si>
  <si>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</si>
  <si>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</si>
  <si>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</si>
  <si>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</si>
  <si>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</si>
  <si>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</si>
  <si>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</si>
  <si>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</si>
  <si>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</si>
  <si>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</si>
  <si>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</si>
  <si>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</si>
  <si>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</si>
  <si>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</si>
  <si>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</si>
  <si>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</si>
  <si>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</si>
  <si>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</si>
  <si>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</si>
  <si>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</si>
  <si>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</si>
  <si>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</si>
  <si>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</si>
  <si>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</si>
  <si>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</si>
  <si>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</si>
  <si>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</si>
  <si>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</si>
  <si>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</si>
  <si>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</si>
  <si>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</si>
  <si>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</si>
  <si>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</si>
  <si>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</si>
  <si>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</si>
  <si>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</si>
  <si>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</si>
  <si>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</si>
  <si>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</si>
  <si>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</si>
  <si>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</si>
  <si>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</si>
  <si>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</si>
  <si>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</si>
  <si>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</si>
  <si>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</si>
  <si>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</si>
  <si>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</si>
  <si>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</si>
  <si>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</si>
  <si>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</si>
  <si>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</si>
  <si>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</si>
  <si>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</si>
  <si>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</si>
  <si>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</si>
  <si>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</si>
  <si>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</si>
  <si>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</si>
  <si>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</si>
  <si>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</si>
  <si>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</si>
  <si>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</si>
  <si>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</si>
  <si>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</si>
  <si>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</si>
  <si>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</si>
  <si>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</si>
  <si>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</si>
  <si>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</si>
  <si>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</si>
  <si>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</si>
  <si>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</si>
  <si>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</si>
  <si>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</si>
  <si>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</si>
  <si>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</si>
  <si>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</si>
  <si>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</si>
  <si>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</si>
  <si>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</si>
  <si>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</si>
  <si>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</si>
  <si>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</si>
  <si>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</si>
  <si>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</si>
  <si>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</si>
  <si>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</si>
  <si>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</si>
  <si>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</si>
  <si>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</si>
  <si>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</si>
  <si>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</si>
  <si>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</si>
  <si>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</si>
  <si>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</si>
  <si>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</si>
  <si>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</si>
  <si>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</si>
  <si>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</si>
  <si>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</si>
  <si>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</si>
  <si>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</si>
  <si>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</si>
  <si>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</si>
  <si>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</si>
  <si>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</si>
  <si>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</si>
  <si>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</si>
  <si>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</si>
  <si>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</si>
  <si>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</si>
  <si>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</si>
  <si>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</si>
  <si>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</si>
  <si>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</si>
  <si>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</si>
  <si>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</si>
  <si>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</si>
  <si>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</si>
  <si>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</si>
  <si>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</si>
  <si>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</si>
  <si>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</si>
  <si>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</si>
  <si>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</si>
  <si>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</si>
  <si>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</si>
  <si>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</si>
  <si>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</si>
  <si>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</si>
  <si>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</si>
  <si>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</si>
  <si>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</si>
  <si>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</si>
  <si>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</si>
  <si>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</si>
  <si>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</si>
  <si>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</si>
  <si>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</si>
  <si>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</si>
  <si>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</si>
  <si>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</si>
  <si>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</si>
  <si>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</si>
  <si>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</si>
  <si>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</si>
  <si>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</si>
  <si>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</si>
  <si>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</si>
  <si>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</si>
  <si>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</si>
  <si>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</si>
  <si>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</si>
  <si>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</si>
  <si>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</si>
  <si>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</si>
  <si>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</si>
  <si>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</si>
  <si>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</si>
  <si>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</si>
  <si>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</si>
  <si>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</si>
  <si>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</si>
  <si>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</si>
  <si>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</si>
  <si>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</si>
  <si>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</si>
  <si>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</si>
  <si>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</si>
  <si>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</si>
  <si>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</si>
  <si>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</si>
  <si>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</si>
  <si>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</si>
  <si>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</si>
  <si>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</si>
  <si>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</si>
  <si>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</si>
  <si>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</si>
  <si>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</si>
  <si>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</si>
  <si>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</si>
  <si>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</si>
  <si>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</si>
  <si>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</si>
  <si>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</si>
  <si>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</si>
  <si>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</si>
  <si>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</si>
  <si>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</si>
  <si>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</si>
  <si>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</si>
  <si>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</si>
  <si>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</si>
  <si>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</si>
  <si>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</si>
  <si>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</si>
  <si>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</si>
  <si>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</si>
  <si>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</si>
  <si>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</si>
  <si>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</si>
  <si>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</si>
  <si>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</si>
  <si>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</si>
  <si>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</si>
  <si>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</si>
  <si>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</si>
  <si>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</si>
  <si>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</si>
  <si>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</si>
  <si>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</si>
  <si>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</si>
  <si>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</si>
  <si>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</si>
  <si>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</si>
  <si>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</si>
  <si>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</si>
  <si>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</si>
  <si>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</si>
  <si>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</si>
  <si>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</si>
  <si>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</si>
  <si>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</si>
  <si>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</si>
  <si>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</si>
  <si>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</si>
  <si>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</si>
  <si>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</si>
  <si>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</si>
  <si>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</si>
  <si>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</si>
  <si>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</si>
  <si>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</si>
  <si>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</si>
  <si>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</si>
  <si>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</si>
  <si>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</si>
  <si>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</si>
  <si>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</si>
  <si>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</si>
  <si>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</si>
  <si>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</si>
  <si>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</si>
  <si>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</si>
  <si>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</si>
  <si>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</si>
  <si>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</si>
  <si>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</si>
  <si>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</si>
  <si>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</si>
  <si>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</si>
  <si>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</si>
  <si>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</si>
  <si>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</si>
  <si>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</si>
  <si>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</si>
  <si>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</si>
  <si>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</si>
  <si>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</si>
  <si>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</si>
  <si>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</si>
  <si>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</si>
  <si>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</si>
  <si>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</si>
  <si>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</si>
  <si>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</si>
  <si>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</si>
  <si>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</si>
  <si>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</si>
  <si>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</si>
  <si>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</si>
  <si>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</si>
  <si>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</si>
  <si>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</si>
  <si>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</si>
  <si>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</si>
  <si>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</si>
  <si>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</si>
  <si>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</si>
  <si>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</si>
  <si>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</si>
  <si>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</si>
  <si>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</si>
  <si>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</si>
  <si>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</si>
  <si>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</si>
  <si>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</si>
  <si>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</si>
  <si>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</si>
  <si>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</si>
  <si>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</si>
  <si>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</si>
  <si>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</si>
  <si>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</si>
  <si>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</si>
  <si>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</si>
  <si>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</si>
  <si>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</si>
  <si>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</si>
  <si>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</si>
  <si>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</si>
  <si>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</si>
  <si>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</si>
  <si>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</si>
  <si>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</si>
  <si>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</si>
  <si>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</si>
  <si>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</si>
  <si>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</si>
  <si>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</si>
  <si>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</si>
  <si>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</si>
  <si>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</si>
  <si>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</si>
  <si>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</si>
  <si>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</si>
  <si>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</si>
  <si>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</si>
  <si>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</si>
  <si>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</si>
  <si>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</si>
  <si>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</si>
  <si>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</si>
  <si>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</si>
  <si>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</si>
  <si>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</si>
  <si>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</si>
  <si>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</si>
  <si>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</si>
  <si>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</si>
  <si>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</si>
  <si>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</si>
  <si>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</si>
  <si>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</si>
  <si>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</si>
  <si>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</si>
  <si>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</si>
  <si>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</si>
  <si>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</si>
  <si>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</si>
  <si>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</si>
  <si>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</si>
  <si>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</si>
  <si>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</si>
  <si>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</si>
  <si>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</si>
  <si>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</si>
  <si>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</si>
  <si>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</si>
  <si>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</si>
  <si>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</si>
  <si>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</si>
  <si>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</si>
  <si>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</si>
  <si>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</si>
  <si>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</si>
  <si>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</si>
  <si>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</si>
  <si>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</si>
  <si>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</si>
  <si>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</si>
  <si>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</si>
  <si>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</si>
  <si>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</si>
  <si>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</si>
  <si>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</si>
  <si>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</si>
  <si>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</si>
  <si>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</si>
  <si>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</si>
  <si>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</si>
  <si>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</si>
  <si>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</si>
  <si>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</si>
  <si>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</si>
  <si>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</si>
  <si>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</si>
  <si>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</si>
  <si>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</si>
  <si>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</si>
  <si>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</si>
  <si>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</si>
  <si>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</si>
  <si>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</si>
  <si>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</si>
  <si>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</si>
  <si>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</si>
  <si>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</si>
  <si>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</si>
  <si>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</si>
  <si>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</si>
  <si>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</si>
  <si>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</si>
  <si>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</si>
  <si>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</si>
  <si>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</si>
  <si>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</si>
  <si>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</si>
  <si>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</si>
  <si>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</si>
  <si>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</si>
  <si>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</si>
  <si>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</si>
  <si>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</si>
  <si>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</si>
  <si>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</si>
  <si>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</si>
  <si>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</si>
  <si>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</si>
  <si>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</si>
  <si>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</si>
  <si>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</si>
  <si>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</si>
  <si>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</si>
  <si>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</si>
  <si>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</si>
  <si>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</si>
  <si>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</si>
  <si>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</si>
  <si>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</si>
  <si>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</si>
  <si>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</si>
  <si>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</si>
  <si>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</si>
  <si>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</si>
  <si>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</si>
  <si>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</si>
  <si>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</si>
  <si>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</si>
  <si>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</si>
  <si>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</si>
  <si>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</si>
  <si>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</si>
  <si>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</si>
  <si>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</si>
  <si>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</si>
  <si>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</si>
  <si>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</si>
  <si>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</si>
  <si>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</si>
  <si>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</si>
  <si>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</si>
  <si>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</si>
  <si>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</si>
  <si>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</si>
  <si>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</si>
  <si>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</si>
  <si>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</si>
  <si>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</si>
  <si>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</si>
  <si>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</si>
  <si>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</si>
  <si>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</si>
  <si>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</si>
  <si>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</si>
  <si>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</si>
  <si>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</si>
  <si>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</si>
  <si>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</si>
  <si>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</si>
  <si>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</si>
  <si>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</si>
  <si>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</si>
  <si>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</si>
  <si>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</si>
  <si>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</si>
  <si>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</si>
  <si>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</si>
  <si>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</si>
  <si>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</si>
  <si>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</si>
  <si>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</si>
  <si>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</si>
  <si>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</si>
  <si>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</si>
  <si>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</si>
  <si>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</si>
  <si>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</si>
  <si>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</si>
  <si>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</si>
  <si>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</si>
  <si>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</si>
  <si>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</si>
  <si>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</si>
  <si>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</si>
  <si>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</si>
  <si>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</si>
  <si>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</si>
  <si>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</si>
  <si>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</si>
  <si>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</si>
  <si>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</si>
  <si>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</si>
  <si>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</si>
  <si>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</si>
  <si>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</si>
  <si>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</si>
  <si>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</si>
  <si>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</si>
  <si>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</si>
  <si>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</si>
  <si>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</si>
  <si>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</si>
  <si>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</si>
  <si>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</si>
  <si>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</si>
  <si>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</si>
  <si>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</si>
  <si>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</si>
  <si>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</si>
  <si>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</si>
  <si>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</si>
  <si>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</si>
  <si>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</si>
  <si>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</si>
  <si>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</si>
  <si>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</si>
  <si>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</si>
  <si>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</si>
  <si>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</si>
  <si>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</si>
  <si>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</si>
  <si>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</si>
  <si>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</si>
  <si>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</si>
  <si>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</si>
  <si>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</si>
  <si>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</si>
  <si>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</si>
  <si>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</si>
  <si>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</si>
  <si>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</si>
  <si>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</si>
  <si>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</si>
  <si>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</si>
  <si>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</si>
  <si>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</si>
  <si>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</si>
  <si>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</si>
  <si>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</si>
  <si>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</si>
  <si>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</si>
  <si>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</si>
  <si>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</si>
  <si>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</si>
  <si>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</si>
  <si>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</si>
  <si>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</si>
  <si>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</si>
  <si>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</si>
  <si>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</si>
  <si>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</si>
  <si>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</si>
  <si>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</si>
  <si>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</si>
  <si>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</si>
  <si>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</si>
  <si>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</si>
  <si>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</si>
  <si>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</si>
  <si>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</si>
  <si>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</si>
  <si>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</si>
  <si>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</si>
  <si>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</si>
  <si>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</si>
  <si>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</si>
  <si>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</si>
  <si>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</si>
  <si>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</si>
  <si>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</si>
  <si>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</si>
  <si>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</si>
  <si>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</si>
  <si>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</si>
  <si>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</si>
  <si>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</si>
  <si>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</si>
  <si>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</si>
  <si>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</si>
  <si>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</si>
  <si>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</si>
  <si>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</si>
  <si>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</si>
  <si>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</si>
  <si>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</si>
  <si>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</si>
  <si>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</si>
  <si>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</si>
  <si>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</si>
  <si>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</si>
  <si>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</si>
  <si>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</si>
  <si>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</si>
  <si>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</si>
  <si>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</si>
  <si>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</si>
  <si>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</si>
  <si>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</si>
  <si>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</si>
  <si>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</si>
  <si>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</si>
  <si>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</si>
  <si>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</si>
  <si>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</si>
  <si>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</si>
  <si>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</si>
  <si>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</si>
  <si>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</si>
  <si>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</si>
  <si>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</si>
  <si>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</si>
  <si>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</si>
  <si>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</si>
  <si>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</si>
  <si>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</si>
  <si>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</si>
  <si>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</si>
  <si>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</si>
  <si>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</si>
  <si>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</si>
  <si>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</si>
  <si>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</si>
  <si>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</si>
  <si>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</si>
  <si>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</si>
  <si>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</si>
  <si>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</si>
  <si>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</si>
  <si>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</si>
  <si>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</si>
  <si>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</si>
  <si>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</si>
  <si>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</si>
  <si>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</si>
  <si>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</si>
  <si>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</si>
  <si>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</si>
  <si>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</si>
  <si>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</si>
  <si>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</si>
  <si>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</si>
  <si>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</si>
  <si>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</si>
  <si>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</si>
  <si>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</si>
  <si>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</si>
  <si>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</si>
  <si>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</si>
  <si>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</si>
  <si>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</si>
  <si>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</si>
  <si>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</si>
  <si>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</si>
  <si>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</si>
  <si>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</si>
  <si>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</si>
  <si>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</si>
  <si>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</si>
  <si>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</si>
  <si>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</si>
  <si>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</si>
  <si>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</si>
  <si>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</si>
  <si>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</si>
  <si>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</si>
  <si>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</si>
  <si>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</si>
  <si>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</si>
  <si>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</si>
  <si>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</si>
  <si>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</si>
  <si>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</si>
  <si>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</si>
  <si>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</si>
  <si>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</si>
  <si>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</si>
  <si>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</si>
  <si>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</si>
  <si>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</si>
  <si>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</si>
  <si>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</si>
  <si>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</si>
  <si>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</si>
  <si>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</si>
  <si>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</si>
  <si>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</si>
  <si>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</si>
  <si>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</si>
  <si>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</si>
  <si>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</si>
  <si>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</si>
  <si>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</si>
  <si>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</si>
  <si>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</si>
  <si>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</si>
  <si>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</si>
  <si>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</si>
  <si>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</si>
  <si>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</si>
  <si>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</si>
  <si>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</si>
  <si>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</si>
  <si>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</si>
  <si>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</si>
  <si>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</si>
  <si>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</si>
  <si>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</si>
  <si>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</si>
  <si>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</si>
  <si>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</si>
  <si>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</si>
  <si>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</si>
  <si>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</si>
  <si>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</si>
  <si>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</si>
  <si>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</si>
  <si>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</si>
  <si>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</si>
  <si>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</si>
  <si>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</si>
  <si>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</si>
  <si>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</si>
  <si>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</si>
  <si>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</si>
  <si>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</si>
  <si>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</si>
  <si>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</si>
  <si>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</si>
  <si>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</si>
  <si>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</si>
  <si>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</si>
  <si>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</si>
  <si>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</si>
  <si>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</si>
  <si>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</si>
  <si>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</si>
  <si>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</si>
  <si>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</si>
  <si>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</si>
  <si>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</si>
  <si>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</si>
  <si>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</si>
  <si>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</si>
  <si>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</si>
  <si>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</si>
  <si>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</si>
  <si>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</si>
  <si>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</si>
  <si>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</si>
  <si>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</si>
  <si>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</si>
  <si>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</si>
  <si>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</si>
  <si>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</si>
  <si>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</si>
  <si>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</si>
  <si>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</si>
  <si>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</si>
  <si>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</si>
  <si>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</si>
  <si>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</si>
  <si>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</si>
  <si>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</si>
  <si>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</si>
  <si>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</si>
  <si>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</si>
  <si>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</si>
  <si>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</si>
  <si>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</si>
  <si>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</si>
  <si>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</si>
  <si>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</si>
  <si>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</si>
  <si>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</si>
  <si>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</si>
  <si>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</si>
  <si>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</si>
  <si>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</si>
  <si>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</si>
  <si>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</si>
  <si>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</si>
  <si>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</si>
  <si>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</si>
  <si>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</si>
  <si>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</si>
  <si>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</si>
  <si>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</si>
  <si>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</si>
  <si>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</si>
  <si>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</si>
  <si>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</si>
  <si>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</si>
  <si>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</si>
  <si>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</si>
  <si>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</si>
  <si>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</si>
  <si>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</si>
  <si>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</si>
  <si>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</si>
  <si>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</si>
  <si>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</si>
  <si>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</si>
  <si>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</si>
  <si>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</si>
  <si>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</si>
  <si>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</si>
  <si>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</si>
  <si>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</si>
  <si>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</si>
  <si>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</si>
  <si>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</si>
  <si>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</si>
  <si>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</si>
  <si>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</si>
  <si>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</si>
  <si>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</si>
  <si>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</si>
  <si>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</si>
  <si>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</si>
  <si>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</si>
  <si>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</si>
  <si>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</si>
  <si>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</si>
  <si>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</si>
  <si>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</si>
  <si>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</si>
  <si>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</si>
  <si>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</si>
  <si>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</si>
  <si>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</si>
  <si>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</si>
  <si>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</si>
  <si>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</si>
  <si>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</si>
  <si>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</si>
  <si>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</si>
  <si>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</si>
  <si>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</si>
  <si>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</si>
  <si>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</si>
  <si>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</si>
  <si>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</si>
  <si>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</si>
  <si>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</si>
  <si>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</si>
  <si>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</si>
  <si>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</si>
  <si>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</si>
  <si>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</si>
  <si>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</si>
  <si>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</si>
  <si>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</si>
  <si>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</si>
  <si>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</si>
  <si>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</si>
  <si>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</si>
  <si>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</si>
  <si>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</si>
  <si>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</si>
  <si>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</si>
  <si>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</si>
  <si>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</si>
  <si>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</si>
  <si>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</si>
  <si>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</si>
  <si>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</si>
  <si>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</si>
  <si>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</si>
  <si>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</si>
  <si>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</si>
  <si>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</si>
  <si>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</si>
  <si>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</si>
  <si>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</si>
  <si>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</si>
  <si>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</si>
  <si>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</si>
  <si>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</si>
  <si>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</si>
  <si>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</si>
  <si>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</si>
  <si>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</si>
  <si>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</si>
  <si>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</si>
  <si>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</si>
  <si>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</si>
  <si>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</si>
  <si>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</si>
  <si>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</si>
  <si>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</si>
  <si>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</si>
  <si>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</si>
  <si>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</si>
  <si>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</si>
  <si>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</si>
  <si>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</si>
  <si>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</si>
  <si>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</si>
  <si>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</si>
  <si>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</si>
  <si>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</si>
  <si>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</si>
  <si>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</si>
  <si>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</si>
  <si>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</si>
  <si>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</si>
  <si>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</si>
  <si>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</si>
  <si>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</si>
  <si>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</si>
  <si>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</si>
  <si>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</si>
  <si>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</si>
  <si>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</si>
  <si>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</si>
  <si>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</si>
  <si>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</si>
  <si>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</si>
  <si>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</si>
  <si>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</si>
  <si>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</si>
  <si>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</si>
  <si>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</si>
  <si>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</si>
  <si>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</si>
  <si>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</si>
  <si>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</si>
  <si>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</si>
  <si>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</si>
  <si>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</si>
  <si>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</si>
  <si>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</si>
  <si>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</si>
  <si>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</si>
  <si>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</si>
  <si>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</si>
  <si>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</si>
  <si>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</si>
  <si>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</si>
  <si>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</si>
  <si>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</si>
  <si>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</si>
  <si>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</si>
  <si>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</si>
  <si>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</si>
  <si>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</si>
  <si>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</si>
  <si>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</si>
  <si>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</si>
  <si>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</si>
  <si>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</si>
  <si>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</si>
  <si>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</si>
  <si>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</si>
  <si>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</si>
  <si>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</si>
  <si>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</si>
  <si>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</si>
  <si>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</si>
  <si>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</si>
  <si>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</si>
  <si>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</si>
  <si>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</si>
  <si>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</si>
  <si>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</si>
  <si>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</si>
  <si>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</si>
  <si>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</si>
  <si>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</si>
  <si>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</si>
  <si>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</si>
  <si>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</si>
  <si>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</si>
  <si>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</si>
  <si>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</si>
  <si>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</si>
  <si>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</si>
  <si>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</si>
  <si>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</si>
  <si>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</si>
  <si>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</si>
  <si>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</si>
  <si>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</si>
  <si>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</si>
  <si>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</si>
  <si>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</si>
  <si>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</si>
  <si>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</si>
  <si>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</si>
  <si>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</si>
  <si>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</si>
  <si>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</si>
  <si>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</si>
  <si>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</si>
  <si>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</si>
  <si>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</si>
  <si>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</si>
  <si>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</si>
  <si>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</si>
  <si>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</si>
  <si>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</si>
  <si>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</si>
  <si>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</si>
  <si>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</si>
  <si>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</si>
  <si>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</si>
  <si>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</si>
  <si>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</si>
  <si>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</si>
  <si>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</si>
  <si>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</si>
  <si>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</si>
  <si>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</si>
  <si>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</si>
  <si>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</si>
  <si>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</si>
  <si>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</si>
  <si>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</si>
  <si>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</si>
  <si>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</si>
  <si>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</si>
  <si>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</si>
  <si>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</si>
  <si>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</si>
  <si>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</si>
  <si>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</si>
  <si>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</si>
  <si>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</si>
  <si>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</si>
  <si>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</si>
  <si>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</si>
  <si>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</si>
  <si>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</si>
  <si>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</si>
  <si>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</si>
  <si>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</si>
  <si>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</si>
  <si>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</si>
  <si>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</si>
  <si>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</si>
  <si>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</si>
  <si>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</si>
  <si>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</si>
  <si>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</si>
  <si>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</si>
  <si>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</si>
  <si>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</si>
  <si>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</si>
  <si>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</si>
  <si>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</si>
  <si>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</si>
  <si>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</si>
  <si>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</si>
  <si>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</si>
  <si>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</si>
  <si>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</si>
  <si>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</si>
  <si>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</si>
  <si>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</si>
  <si>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</si>
  <si>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</si>
  <si>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</si>
  <si>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</si>
  <si>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</si>
  <si>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</si>
  <si>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</si>
  <si>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</si>
  <si>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</si>
  <si>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</si>
  <si>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</si>
  <si>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</si>
  <si>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</si>
  <si>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</si>
  <si>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</si>
  <si>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</si>
  <si>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</si>
  <si>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</si>
  <si>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</si>
  <si>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</si>
  <si>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</si>
  <si>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</si>
  <si>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</si>
  <si>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</si>
  <si>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</si>
  <si>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</si>
  <si>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</si>
  <si>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</si>
  <si>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</si>
  <si>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</si>
  <si>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</si>
  <si>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</si>
  <si>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</si>
  <si>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</si>
  <si>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</si>
  <si>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</si>
  <si>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</si>
  <si>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</si>
  <si>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</si>
  <si>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</si>
  <si>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</si>
  <si>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</si>
  <si>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</si>
  <si>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</si>
  <si>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</si>
  <si>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</si>
  <si>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</si>
  <si>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</si>
  <si>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</si>
  <si>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</si>
  <si>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</si>
  <si>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</si>
  <si>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</si>
  <si>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</si>
  <si>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</si>
  <si>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</si>
  <si>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</si>
  <si>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</si>
  <si>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</si>
  <si>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</si>
  <si>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</si>
  <si>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</si>
  <si>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</si>
  <si>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</si>
  <si>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</si>
  <si>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</si>
  <si>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</si>
  <si>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</si>
  <si>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</si>
  <si>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</si>
  <si>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</si>
  <si>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</si>
  <si>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</si>
  <si>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</si>
  <si>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</si>
  <si>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</si>
  <si>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</si>
  <si>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</si>
  <si>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</si>
  <si>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</si>
  <si>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</si>
  <si>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</si>
  <si>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</si>
  <si>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</si>
  <si>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</si>
  <si>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</si>
  <si>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</si>
  <si>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</si>
  <si>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</si>
  <si>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</si>
  <si>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</si>
  <si>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</si>
  <si>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</si>
  <si>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</si>
  <si>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</si>
  <si>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</si>
  <si>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</si>
  <si>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</si>
  <si>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</si>
  <si>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</si>
  <si>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</si>
  <si>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</si>
  <si>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</si>
  <si>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</si>
  <si>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</si>
  <si>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</si>
  <si>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</si>
  <si>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</si>
  <si>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</si>
  <si>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</si>
  <si>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</si>
  <si>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</si>
  <si>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</si>
  <si>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</si>
  <si>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</si>
  <si>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</si>
  <si>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</si>
  <si>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</si>
  <si>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</si>
  <si>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</si>
  <si>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</si>
  <si>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</si>
  <si>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</si>
  <si>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</si>
  <si>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</si>
  <si>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</si>
  <si>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</si>
  <si>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</si>
  <si>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</si>
  <si>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</si>
  <si>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</si>
  <si>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</si>
  <si>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</si>
  <si>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</si>
  <si>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</si>
  <si>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</si>
  <si>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</si>
  <si>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</si>
  <si>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</si>
  <si>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</si>
  <si>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</si>
  <si>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</si>
  <si>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</si>
  <si>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</si>
  <si>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</si>
  <si>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</si>
  <si>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</si>
  <si>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</si>
  <si>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</si>
  <si>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</si>
  <si>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</si>
  <si>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</si>
  <si>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</si>
  <si>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</si>
  <si>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</si>
  <si>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</si>
  <si>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</si>
  <si>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</si>
  <si>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</si>
  <si>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</si>
  <si>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</si>
  <si>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</si>
  <si>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</si>
  <si>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</si>
  <si>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</si>
  <si>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</si>
  <si>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</si>
  <si>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</si>
  <si>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</si>
  <si>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</si>
  <si>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</si>
  <si>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</si>
  <si>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</si>
  <si>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</si>
  <si>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</si>
  <si>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</si>
  <si>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</si>
  <si>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</si>
  <si>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</si>
  <si>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</si>
  <si>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</si>
  <si>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</si>
  <si>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</si>
  <si>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</si>
  <si>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</si>
  <si>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</si>
  <si>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</si>
  <si>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</si>
  <si>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</si>
  <si>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</si>
  <si>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</si>
  <si>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</si>
  <si>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</si>
  <si>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</si>
  <si>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</si>
  <si>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</si>
  <si>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</si>
  <si>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</si>
  <si>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</si>
  <si>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</si>
  <si>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</si>
  <si>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</si>
  <si>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</si>
  <si>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</si>
  <si>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</si>
  <si>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</si>
  <si>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</si>
  <si>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</si>
  <si>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</si>
  <si>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</si>
  <si>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</si>
  <si>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</si>
  <si>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</si>
  <si>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</si>
  <si>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</si>
  <si>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</si>
  <si>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</si>
  <si>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</si>
  <si>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</si>
  <si>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</si>
  <si>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</si>
  <si>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</si>
  <si>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</si>
  <si>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</si>
  <si>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</si>
  <si>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</si>
  <si>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</si>
  <si>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</si>
  <si>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</si>
  <si>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</si>
  <si>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</si>
  <si>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</si>
  <si>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</si>
  <si>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</si>
  <si>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</si>
  <si>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</si>
  <si>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</si>
  <si>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</si>
  <si>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</si>
  <si>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</si>
  <si>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</si>
  <si>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</si>
  <si>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</si>
  <si>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</si>
  <si>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</si>
  <si>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</si>
  <si>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</si>
  <si>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</si>
  <si>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</si>
  <si>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</si>
  <si>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</si>
  <si>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</si>
  <si>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</si>
  <si>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</si>
  <si>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</si>
  <si>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</si>
  <si>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</si>
  <si>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</si>
  <si>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</si>
  <si>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</si>
  <si>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</si>
  <si>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</si>
  <si>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</si>
  <si>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</si>
  <si>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</si>
  <si>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</si>
  <si>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</si>
  <si>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</si>
  <si>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</si>
  <si>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</si>
  <si>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</si>
  <si>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</si>
  <si>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</si>
  <si>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</si>
  <si>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</si>
  <si>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</si>
  <si>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</si>
  <si>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</si>
  <si>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</si>
  <si>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</si>
  <si>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</si>
  <si>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</si>
  <si>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</si>
  <si>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</si>
  <si>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</si>
  <si>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</si>
  <si>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</si>
  <si>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</si>
  <si>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</si>
  <si>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</si>
  <si>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</si>
  <si>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</si>
  <si>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</si>
  <si>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</si>
  <si>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</si>
  <si>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</si>
  <si>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</si>
  <si>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</si>
  <si>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</si>
  <si>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</si>
  <si>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</si>
  <si>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</si>
  <si>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</si>
  <si>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</si>
  <si>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</si>
  <si>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</si>
  <si>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</si>
  <si>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</si>
  <si>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</si>
  <si>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</si>
  <si>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</si>
  <si>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</si>
  <si>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</si>
  <si>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</si>
  <si>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</si>
  <si>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</si>
  <si>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</si>
  <si>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</si>
  <si>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</si>
  <si>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</si>
  <si>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</si>
  <si>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</si>
  <si>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</si>
  <si>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</si>
  <si>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</si>
  <si>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</si>
  <si>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</si>
  <si>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</si>
  <si>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</si>
  <si>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</si>
  <si>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</si>
  <si>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</si>
  <si>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</si>
  <si>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</si>
  <si>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</si>
  <si>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</si>
  <si>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</si>
  <si>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</si>
  <si>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</si>
  <si>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</si>
  <si>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</si>
  <si>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</si>
  <si>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</si>
  <si>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</si>
  <si>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</si>
  <si>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</si>
  <si>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</si>
  <si>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</si>
  <si>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</si>
  <si>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</si>
  <si>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</si>
  <si>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</si>
  <si>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</si>
  <si>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</si>
  <si>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</si>
  <si>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</si>
  <si>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</si>
  <si>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</si>
  <si>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</si>
  <si>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</si>
  <si>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</si>
  <si>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</si>
  <si>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</si>
  <si>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</si>
  <si>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</si>
  <si>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</si>
  <si>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</si>
  <si>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</si>
  <si>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</si>
  <si>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</si>
  <si>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</si>
  <si>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</si>
  <si>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</si>
  <si>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</si>
  <si>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</si>
  <si>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</si>
  <si>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</si>
  <si>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</si>
  <si>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</si>
  <si>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</si>
  <si>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</si>
  <si>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</si>
  <si>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</si>
  <si>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</si>
  <si>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</si>
  <si>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</si>
  <si>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</si>
  <si>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</si>
  <si>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</si>
  <si>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</si>
  <si>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</si>
  <si>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</si>
  <si>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</si>
  <si>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</si>
  <si>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</si>
  <si>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</si>
  <si>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</si>
  <si>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</si>
  <si>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</si>
  <si>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</si>
  <si>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</si>
  <si>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</si>
  <si>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</si>
  <si>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</si>
  <si>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</si>
  <si>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</si>
  <si>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</si>
  <si>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</si>
  <si>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</si>
  <si>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</si>
  <si>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</si>
  <si>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</si>
  <si>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</si>
  <si>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</si>
  <si>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</si>
  <si>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</si>
  <si>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</si>
  <si>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</si>
  <si>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</si>
  <si>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</si>
  <si>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</si>
  <si>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</si>
  <si>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</si>
  <si>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</si>
  <si>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</si>
  <si>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</si>
  <si>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</si>
  <si>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</si>
  <si>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</si>
  <si>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</si>
  <si>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</si>
  <si>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</si>
  <si>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</si>
  <si>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</si>
  <si>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</si>
  <si>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</si>
  <si>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</si>
  <si>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</si>
  <si>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</si>
  <si>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</si>
  <si>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</si>
  <si>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</si>
  <si>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</si>
  <si>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</si>
  <si>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</si>
  <si>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</si>
  <si>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</si>
  <si>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</si>
  <si>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</si>
  <si>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</si>
  <si>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</si>
  <si>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</si>
  <si>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</si>
  <si>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</si>
  <si>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</si>
  <si>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</si>
  <si>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</si>
  <si>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</si>
  <si>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</si>
  <si>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</si>
  <si>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</si>
  <si>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</si>
  <si>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</si>
  <si>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</si>
  <si>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</si>
  <si>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</si>
  <si>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</si>
  <si>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</si>
  <si>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</si>
  <si>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</si>
  <si>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</si>
  <si>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</si>
  <si>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</si>
  <si>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</si>
  <si>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</si>
  <si>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</si>
  <si>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</si>
  <si>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</si>
  <si>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</si>
  <si>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</si>
  <si>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</si>
  <si>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</si>
  <si>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</si>
  <si>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</si>
  <si>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</si>
  <si>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</si>
  <si>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</si>
  <si>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</si>
  <si>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</si>
  <si>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</si>
  <si>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</si>
  <si>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</si>
  <si>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</si>
  <si>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</si>
  <si>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</si>
  <si>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</si>
  <si>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</si>
  <si>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</si>
  <si>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</si>
  <si>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</si>
  <si>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</si>
  <si>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</si>
  <si>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</si>
  <si>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</si>
  <si>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</si>
  <si>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</si>
  <si>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</si>
  <si>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</si>
  <si>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</si>
  <si>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</si>
  <si>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</si>
  <si>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</si>
  <si>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</si>
  <si>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</si>
  <si>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</si>
  <si>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</si>
  <si>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</si>
  <si>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</si>
  <si>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</si>
  <si>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</si>
  <si>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</si>
  <si>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</si>
  <si>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</si>
  <si>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</si>
  <si>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</si>
  <si>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</si>
  <si>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</si>
  <si>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</si>
  <si>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</si>
  <si>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</si>
  <si>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</si>
  <si>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</si>
  <si>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</si>
  <si>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</si>
  <si>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</si>
  <si>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</si>
  <si>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</si>
  <si>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</si>
  <si>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</si>
  <si>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</si>
  <si>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</si>
  <si>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</si>
  <si>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</si>
  <si>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</si>
  <si>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</si>
  <si>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</si>
  <si>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</si>
  <si>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</si>
  <si>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</si>
  <si>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</si>
  <si>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</si>
  <si>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</si>
  <si>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</si>
  <si>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</si>
  <si>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</si>
  <si>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</si>
  <si>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</si>
  <si>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</si>
  <si>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</si>
  <si>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</si>
  <si>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</si>
  <si>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</si>
  <si>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</si>
  <si>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</si>
  <si>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</si>
  <si>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</si>
  <si>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</si>
  <si>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</si>
  <si>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</si>
  <si>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</si>
  <si>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</si>
  <si>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</si>
  <si>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</si>
  <si>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</si>
  <si>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</si>
  <si>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</si>
  <si>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</si>
  <si>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</si>
  <si>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</si>
  <si>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</si>
  <si>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</si>
  <si>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</si>
  <si>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</si>
  <si>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</si>
  <si>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</si>
  <si>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</si>
  <si>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</si>
  <si>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</si>
  <si>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</si>
  <si>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</si>
  <si>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</si>
  <si>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</si>
  <si>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</si>
  <si>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</si>
  <si>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</si>
  <si>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</si>
  <si>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</si>
  <si>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</si>
  <si>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</si>
  <si>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</si>
  <si>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</si>
  <si>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</si>
  <si>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</si>
  <si>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</si>
  <si>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</si>
  <si>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</si>
  <si>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</si>
  <si>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</si>
  <si>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</si>
  <si>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</si>
  <si>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</si>
  <si>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</si>
  <si>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</si>
  <si>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</si>
  <si>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</si>
  <si>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</si>
  <si>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</si>
  <si>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</si>
  <si>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</si>
  <si>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</si>
  <si>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</si>
  <si>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</si>
  <si>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</si>
  <si>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</si>
  <si>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</si>
  <si>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</si>
  <si>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</si>
  <si>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</si>
  <si>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</si>
  <si>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</si>
  <si>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</si>
  <si>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</si>
  <si>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</si>
  <si>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</si>
  <si>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</si>
  <si>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</si>
  <si>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</si>
  <si>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</si>
  <si>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</si>
  <si>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</si>
  <si>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</si>
  <si>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</si>
  <si>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</si>
  <si>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</si>
  <si>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</si>
  <si>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</si>
  <si>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</si>
  <si>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</si>
  <si>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</si>
  <si>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</si>
  <si>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</si>
  <si>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</si>
  <si>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</si>
  <si>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</si>
  <si>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</si>
  <si>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</si>
  <si>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</si>
  <si>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</si>
  <si>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</si>
  <si>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</si>
  <si>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</si>
  <si>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</si>
  <si>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</si>
  <si>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</si>
  <si>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</si>
  <si>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</si>
  <si>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</si>
  <si>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</si>
  <si>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</si>
  <si>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</si>
  <si>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</si>
  <si>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</si>
  <si>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</si>
  <si>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</si>
  <si>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</si>
  <si>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</si>
  <si>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</si>
  <si>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</si>
  <si>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</si>
  <si>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</si>
  <si>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</si>
  <si>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</si>
  <si>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</si>
  <si>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</si>
  <si>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</si>
  <si>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</si>
  <si>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</si>
  <si>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</si>
  <si>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</si>
  <si>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</si>
  <si>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</si>
  <si>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</si>
  <si>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</si>
  <si>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</si>
  <si>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</si>
  <si>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</si>
  <si>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</si>
  <si>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</si>
  <si>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</si>
  <si>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</si>
  <si>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</si>
  <si>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</si>
  <si>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</si>
  <si>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</si>
  <si>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</si>
  <si>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</si>
  <si>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</si>
  <si>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</si>
  <si>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</si>
  <si>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</si>
  <si>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</si>
  <si>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</si>
  <si>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</si>
  <si>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</si>
  <si>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</si>
  <si>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</si>
  <si>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</si>
  <si>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</si>
  <si>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</si>
  <si>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</si>
  <si>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</si>
  <si>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</si>
  <si>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</si>
  <si>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</si>
  <si>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</si>
  <si>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</si>
  <si>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</si>
  <si>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</si>
  <si>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</si>
  <si>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</si>
  <si>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</si>
  <si>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</si>
  <si>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</si>
  <si>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</si>
  <si>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</si>
  <si>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</si>
  <si>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</si>
  <si>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</si>
  <si>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</si>
  <si>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</si>
  <si>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</si>
  <si>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</si>
  <si>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</si>
  <si>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</si>
  <si>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</si>
  <si>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</si>
  <si>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</si>
  <si>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</si>
  <si>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</si>
  <si>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</si>
  <si>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</si>
  <si>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</si>
  <si>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</si>
  <si>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</si>
  <si>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</si>
  <si>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</si>
  <si>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</si>
  <si>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</si>
  <si>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</si>
  <si>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</si>
  <si>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</si>
  <si>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</si>
  <si>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</si>
  <si>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</si>
  <si>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</si>
  <si>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</si>
  <si>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</si>
  <si>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</si>
  <si>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</si>
  <si>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</si>
  <si>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</si>
  <si>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</si>
  <si>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</si>
  <si>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</si>
  <si>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</si>
  <si>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</si>
  <si>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</si>
  <si>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</si>
  <si>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</si>
  <si>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</si>
  <si>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</si>
  <si>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</si>
  <si>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</si>
  <si>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</si>
  <si>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</si>
  <si>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</si>
  <si>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</si>
  <si>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</si>
  <si>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</si>
  <si>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</si>
  <si>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</si>
  <si>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</si>
  <si>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</si>
  <si>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</si>
  <si>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</si>
  <si>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</si>
  <si>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</si>
  <si>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</si>
  <si>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</si>
  <si>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</si>
  <si>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</si>
  <si>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</si>
  <si>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</si>
  <si>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</si>
  <si>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</si>
  <si>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</si>
  <si>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</si>
  <si>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</si>
  <si>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</si>
  <si>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</si>
  <si>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</si>
  <si>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</si>
  <si>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</si>
  <si>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</si>
  <si>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</si>
  <si>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</si>
  <si>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</si>
  <si>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</si>
  <si>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</si>
  <si>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</si>
  <si>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</si>
  <si>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</si>
  <si>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</si>
  <si>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</si>
  <si>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</si>
  <si>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</si>
  <si>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</si>
  <si>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</si>
  <si>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</si>
  <si>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</si>
  <si>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</si>
  <si>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</si>
  <si>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</si>
  <si>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</si>
  <si>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</si>
  <si>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</si>
  <si>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</si>
  <si>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</si>
  <si>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</si>
  <si>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</si>
  <si>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</si>
  <si>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</si>
  <si>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</si>
  <si>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</si>
  <si>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</si>
  <si>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</si>
  <si>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</si>
  <si>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</si>
  <si>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</si>
  <si>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</si>
  <si>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</si>
  <si>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</si>
  <si>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</si>
  <si>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</si>
  <si>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</si>
  <si>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</si>
  <si>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</si>
  <si>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</si>
  <si>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</si>
  <si>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</si>
  <si>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</si>
  <si>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</si>
  <si>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</si>
  <si>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</si>
  <si>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</si>
  <si>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</si>
  <si>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</si>
  <si>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</si>
  <si>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</si>
  <si>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</si>
  <si>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</si>
  <si>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</si>
  <si>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</si>
  <si>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</si>
  <si>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</si>
  <si>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</si>
  <si>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</si>
  <si>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</si>
  <si>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</si>
  <si>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</si>
  <si>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</si>
  <si>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</si>
  <si>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</si>
  <si>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</si>
  <si>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</si>
  <si>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</si>
  <si>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</si>
  <si>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</si>
  <si>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</si>
  <si>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</si>
  <si>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</si>
  <si>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</si>
  <si>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</si>
  <si>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</si>
  <si>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</si>
  <si>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</si>
  <si>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</si>
  <si>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</si>
  <si>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</si>
  <si>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</si>
  <si>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</si>
  <si>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</si>
  <si>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</si>
  <si>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</si>
  <si>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</si>
  <si>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</si>
  <si>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</si>
  <si>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</si>
  <si>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</si>
  <si>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</si>
  <si>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</si>
  <si>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</si>
  <si>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</si>
  <si>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</si>
  <si>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</si>
  <si>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</si>
  <si>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</si>
  <si>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</si>
  <si>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</si>
  <si>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</si>
  <si>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</si>
  <si>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</si>
  <si>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</si>
  <si>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</si>
  <si>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</si>
  <si>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</si>
  <si>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</si>
  <si>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</si>
  <si>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</si>
  <si>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</si>
  <si>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</si>
  <si>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</si>
  <si>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</si>
  <si>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</si>
  <si>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</si>
  <si>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</si>
  <si>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</si>
  <si>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</si>
  <si>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</si>
  <si>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</si>
  <si>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</si>
  <si>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</si>
  <si>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</si>
  <si>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</si>
  <si>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</si>
  <si>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</si>
  <si>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</si>
  <si>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</si>
  <si>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</si>
  <si>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</si>
  <si>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</si>
  <si>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</si>
  <si>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</si>
  <si>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</si>
  <si>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</si>
  <si>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</si>
  <si>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</si>
  <si>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</si>
  <si>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</si>
  <si>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</si>
  <si>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</si>
  <si>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</si>
  <si>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</si>
  <si>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</si>
  <si>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</si>
  <si>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</si>
  <si>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</si>
  <si>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</si>
  <si>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</si>
  <si>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</si>
  <si>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</si>
  <si>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</si>
  <si>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</si>
  <si>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</si>
  <si>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</si>
  <si>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</si>
  <si>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</si>
  <si>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</si>
  <si>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</si>
  <si>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</si>
  <si>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</si>
  <si>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</si>
  <si>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</si>
  <si>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</si>
  <si>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</si>
  <si>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</si>
  <si>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</si>
  <si>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</si>
  <si>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</si>
  <si>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</si>
  <si>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</si>
  <si>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</si>
  <si>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</si>
  <si>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</si>
  <si>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</si>
  <si>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</si>
  <si>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</si>
  <si>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</si>
  <si>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</si>
  <si>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</si>
  <si>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</si>
  <si>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</si>
  <si>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</si>
  <si>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</si>
  <si>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</si>
  <si>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</si>
  <si>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</si>
  <si>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</si>
  <si>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</si>
  <si>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</si>
  <si>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</si>
  <si>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</si>
  <si>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</si>
  <si>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</si>
  <si>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</si>
  <si>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</si>
  <si>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</si>
  <si>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</si>
  <si>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</si>
  <si>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</si>
  <si>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</si>
  <si>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</si>
  <si>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</si>
  <si>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</si>
  <si>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</si>
  <si>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</si>
  <si>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</si>
  <si>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</si>
  <si>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</si>
  <si>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</si>
  <si>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</si>
  <si>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</si>
  <si>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</si>
  <si>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</si>
  <si>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</si>
  <si>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</si>
  <si>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</si>
  <si>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</si>
  <si>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</si>
  <si>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</si>
  <si>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</si>
  <si>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</si>
  <si>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</si>
  <si>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</si>
  <si>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</si>
  <si>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</si>
  <si>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</si>
  <si>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</si>
  <si>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</si>
  <si>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</si>
  <si>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</si>
  <si>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</si>
  <si>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</si>
  <si>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</si>
  <si>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</si>
  <si>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</si>
  <si>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</si>
  <si>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</si>
  <si>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</si>
  <si>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</si>
  <si>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</si>
  <si>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</si>
  <si>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</si>
  <si>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</si>
  <si>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</si>
  <si>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</si>
  <si>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</si>
  <si>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</si>
  <si>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</si>
  <si>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</si>
  <si>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</si>
  <si>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</si>
  <si>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</si>
  <si>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</si>
  <si>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</si>
  <si>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</si>
  <si>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</si>
  <si>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</si>
  <si>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</si>
  <si>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</si>
  <si>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</si>
  <si>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</si>
  <si>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</si>
  <si>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</si>
  <si>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</si>
  <si>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</si>
  <si>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</si>
  <si>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</si>
  <si>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</si>
  <si>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</si>
  <si>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</si>
  <si>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</si>
  <si>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</si>
  <si>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</si>
  <si>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</si>
  <si>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</si>
  <si>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</si>
  <si>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</si>
  <si>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</si>
  <si>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</si>
  <si>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</si>
  <si>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</si>
  <si>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</si>
  <si>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</si>
  <si>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</si>
  <si>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</si>
  <si>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</si>
  <si>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</si>
  <si>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</si>
  <si>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</si>
  <si>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</si>
  <si>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</si>
  <si>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</si>
  <si>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</si>
  <si>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</si>
  <si>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</si>
  <si>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</si>
  <si>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</si>
  <si>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</si>
  <si>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</si>
  <si>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</si>
  <si>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</si>
  <si>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</si>
  <si>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</si>
  <si>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</si>
  <si>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</si>
  <si>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</si>
  <si>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</si>
  <si>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</si>
  <si>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</si>
  <si>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</si>
  <si>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</si>
  <si>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</si>
  <si>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</si>
  <si>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</si>
  <si>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</si>
  <si>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</si>
  <si>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</si>
  <si>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</si>
  <si>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</si>
  <si>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</si>
  <si>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</si>
  <si>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</si>
  <si>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</si>
  <si>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</si>
  <si>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</si>
  <si>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</si>
  <si>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</si>
  <si>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</si>
  <si>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</si>
  <si>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</si>
  <si>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</si>
  <si>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</si>
  <si>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</si>
  <si>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</si>
  <si>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</si>
  <si>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</si>
  <si>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</si>
  <si>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</si>
  <si>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</si>
  <si>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</si>
  <si>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</si>
  <si>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</si>
  <si>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</si>
  <si>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</si>
  <si>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</si>
  <si>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</si>
  <si>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</si>
  <si>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</si>
  <si>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</si>
  <si>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</si>
  <si>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</si>
  <si>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</si>
  <si>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</si>
  <si>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</si>
  <si>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</si>
  <si>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</si>
  <si>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</si>
  <si>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</si>
  <si>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</si>
  <si>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</si>
  <si>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</si>
  <si>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</si>
  <si>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</si>
  <si>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</si>
  <si>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</si>
  <si>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</si>
  <si>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</si>
  <si>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</si>
  <si>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</si>
  <si>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</si>
  <si>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</si>
  <si>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</si>
  <si>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</si>
  <si>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</si>
  <si>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</si>
  <si>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</si>
  <si>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</si>
  <si>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</si>
  <si>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</si>
  <si>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</si>
  <si>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</si>
  <si>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</si>
  <si>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</si>
  <si>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</si>
  <si>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</si>
  <si>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</si>
  <si>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</si>
  <si>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</si>
  <si>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</si>
  <si>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</si>
  <si>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</si>
  <si>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</si>
  <si>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</si>
  <si>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</si>
  <si>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</si>
  <si>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</si>
  <si>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</si>
  <si>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</si>
  <si>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</si>
  <si>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</si>
  <si>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</si>
  <si>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</si>
  <si>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</si>
  <si>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</si>
  <si>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</si>
  <si>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</si>
  <si>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</si>
  <si>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</si>
  <si>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</si>
  <si>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</si>
  <si>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</si>
  <si>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</si>
  <si>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</si>
  <si>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</si>
  <si>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</si>
  <si>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</si>
  <si>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</si>
  <si>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</si>
  <si>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</si>
  <si>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</si>
  <si>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</si>
  <si>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</si>
  <si>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</si>
  <si>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</si>
  <si>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</si>
  <si>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</si>
  <si>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</si>
  <si>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</si>
  <si>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</si>
  <si>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</si>
  <si>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</si>
  <si>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</si>
  <si>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</si>
  <si>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</si>
  <si>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</si>
  <si>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</si>
  <si>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</si>
  <si>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</si>
  <si>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</si>
  <si>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</si>
  <si>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</si>
  <si>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</si>
  <si>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</si>
  <si>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</si>
  <si>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</si>
  <si>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</si>
  <si>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</si>
  <si>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</si>
  <si>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</si>
  <si>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</si>
  <si>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</si>
  <si>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</si>
  <si>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</si>
  <si>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</si>
  <si>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</si>
  <si>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</si>
  <si>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</si>
  <si>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</si>
  <si>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</si>
  <si>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</si>
  <si>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</si>
  <si>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</si>
  <si>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</si>
  <si>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</si>
  <si>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</si>
  <si>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</si>
  <si>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</si>
  <si>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</si>
  <si>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</si>
  <si>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</si>
  <si>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</si>
  <si>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</si>
  <si>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</si>
  <si>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</si>
  <si>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</si>
  <si>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</si>
  <si>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</si>
  <si>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</si>
  <si>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</si>
  <si>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</si>
  <si>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</si>
  <si>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</si>
  <si>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</si>
  <si>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</si>
  <si>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</si>
  <si>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</si>
  <si>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</si>
  <si>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</si>
  <si>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</si>
  <si>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</si>
  <si>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</si>
  <si>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</si>
  <si>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</si>
  <si>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</si>
  <si>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</si>
  <si>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</si>
  <si>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</si>
  <si>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</si>
  <si>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</si>
  <si>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</si>
  <si>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</si>
  <si>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</si>
  <si>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</si>
  <si>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</si>
  <si>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</si>
  <si>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</si>
  <si>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</si>
  <si>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</si>
  <si>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</si>
  <si>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</si>
  <si>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</si>
  <si>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</si>
  <si>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</si>
  <si>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</si>
  <si>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</si>
  <si>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</si>
  <si>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</si>
  <si>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</si>
  <si>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</si>
  <si>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</si>
  <si>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</si>
  <si>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</si>
  <si>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</si>
  <si>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</si>
  <si>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</si>
  <si>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</si>
  <si>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</si>
  <si>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</si>
  <si>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</si>
  <si>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</si>
  <si>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</si>
  <si>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</si>
  <si>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</si>
  <si>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</si>
  <si>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</si>
  <si>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</si>
  <si>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</si>
  <si>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</si>
  <si>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</si>
  <si>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</si>
  <si>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</si>
  <si>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</si>
  <si>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</si>
  <si>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</si>
  <si>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</si>
  <si>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</si>
  <si>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</si>
  <si>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</si>
  <si>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</si>
  <si>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</si>
  <si>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</si>
  <si>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</si>
  <si>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</si>
  <si>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</si>
  <si>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</si>
  <si>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</si>
  <si>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</si>
  <si>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</si>
  <si>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</si>
  <si>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</si>
  <si>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</si>
  <si>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</si>
  <si>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</si>
  <si>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</si>
  <si>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</si>
  <si>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</si>
  <si>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</si>
  <si>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</si>
  <si>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</si>
  <si>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</si>
  <si>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</si>
  <si>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</si>
  <si>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</si>
  <si>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</si>
  <si>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</si>
  <si>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</si>
  <si>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</si>
  <si>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</si>
  <si>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</si>
  <si>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</si>
  <si>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</si>
  <si>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</si>
  <si>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</si>
  <si>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</si>
  <si>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</si>
  <si>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</si>
  <si>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</si>
  <si>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</si>
  <si>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</si>
  <si>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</si>
  <si>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</si>
  <si>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</si>
  <si>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</si>
  <si>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</si>
  <si>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</si>
  <si>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</si>
  <si>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</si>
  <si>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</si>
  <si>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</si>
  <si>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</si>
  <si>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</si>
  <si>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</si>
  <si>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</si>
  <si>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</si>
  <si>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</si>
  <si>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</si>
  <si>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</si>
  <si>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</si>
  <si>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</si>
  <si>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</si>
  <si>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</si>
  <si>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</si>
  <si>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</si>
  <si>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</si>
  <si>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</si>
  <si>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</si>
  <si>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</si>
  <si>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</si>
  <si>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</si>
  <si>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</si>
  <si>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</si>
  <si>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</si>
  <si>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</si>
  <si>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</si>
  <si>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</si>
  <si>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</si>
  <si>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</si>
  <si>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</si>
  <si>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</si>
  <si>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</si>
  <si>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</si>
  <si>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</si>
  <si>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</si>
  <si>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</si>
  <si>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</si>
  <si>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</si>
  <si>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</si>
  <si>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</si>
  <si>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</si>
  <si>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</si>
  <si>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</si>
  <si>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</si>
  <si>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</si>
  <si>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</si>
  <si>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</si>
  <si>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</si>
  <si>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</si>
  <si>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</si>
  <si>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</si>
  <si>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</si>
  <si>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</si>
  <si>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</si>
  <si>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</si>
  <si>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</si>
  <si>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</si>
  <si>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</si>
  <si>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</si>
  <si>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</si>
  <si>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</si>
  <si>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</si>
  <si>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</si>
  <si>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</si>
  <si>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</si>
  <si>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</si>
  <si>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</si>
  <si>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</si>
  <si>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</si>
  <si>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</si>
  <si>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</si>
  <si>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</si>
  <si>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</si>
  <si>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</si>
  <si>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</si>
  <si>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</si>
  <si>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</si>
  <si>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</si>
  <si>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</si>
  <si>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</si>
  <si>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</si>
  <si>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</si>
  <si>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</si>
  <si>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</si>
  <si>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</si>
  <si>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</si>
  <si>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</si>
  <si>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</si>
  <si>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</si>
  <si>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</si>
  <si>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</si>
  <si>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</si>
  <si>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</si>
  <si>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</si>
  <si>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</si>
  <si>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</si>
  <si>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</si>
  <si>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</si>
  <si>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</si>
  <si>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</si>
  <si>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</si>
  <si>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</si>
  <si>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</si>
  <si>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</si>
  <si>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</si>
  <si>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</si>
  <si>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</si>
  <si>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</si>
  <si>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</si>
  <si>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</si>
  <si>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</si>
  <si>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</si>
  <si>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</si>
  <si>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</si>
  <si>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</si>
  <si>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</si>
  <si>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</si>
  <si>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</si>
  <si>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</si>
  <si>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</si>
  <si>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</si>
  <si>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</si>
  <si>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</si>
  <si>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</si>
  <si>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</si>
  <si>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</si>
  <si>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</si>
  <si>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</si>
  <si>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</si>
  <si>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</si>
  <si>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</si>
  <si>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</si>
  <si>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</si>
  <si>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</si>
  <si>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</si>
  <si>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</si>
  <si>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</si>
  <si>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</si>
  <si>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</si>
  <si>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</si>
  <si>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</si>
  <si>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</si>
  <si>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</si>
  <si>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</si>
  <si>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</si>
  <si>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</si>
  <si>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</si>
  <si>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</si>
  <si>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</si>
  <si>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</si>
  <si>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</si>
  <si>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</si>
  <si>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</si>
  <si>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</si>
  <si>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</si>
  <si>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</si>
  <si>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</si>
  <si>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</si>
  <si>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</si>
  <si>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</si>
  <si>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</si>
  <si>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</si>
  <si>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</si>
  <si>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</si>
  <si>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</si>
  <si>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</si>
  <si>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</si>
  <si>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</si>
  <si>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</si>
  <si>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</si>
  <si>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</si>
  <si>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</si>
  <si>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</si>
  <si>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</si>
  <si>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</si>
  <si>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</si>
  <si>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</si>
  <si>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</si>
  <si>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</si>
  <si>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</si>
  <si>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</si>
  <si>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</si>
  <si>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</si>
  <si>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</si>
  <si>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</si>
  <si>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</si>
  <si>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</si>
  <si>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</si>
  <si>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</si>
  <si>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</si>
  <si>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</si>
  <si>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</si>
  <si>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</si>
  <si>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</si>
  <si>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</si>
  <si>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</si>
  <si>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</si>
  <si>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</si>
  <si>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</si>
  <si>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</si>
  <si>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</si>
  <si>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</si>
  <si>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</si>
  <si>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</si>
  <si>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</si>
  <si>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</si>
  <si>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</si>
  <si>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</si>
  <si>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</si>
  <si>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</si>
  <si>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</si>
  <si>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</si>
  <si>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</si>
  <si>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</si>
  <si>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</si>
  <si>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</si>
  <si>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</si>
  <si>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</si>
  <si>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</si>
  <si>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</si>
  <si>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</si>
  <si>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</si>
  <si>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</si>
  <si>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</si>
  <si>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</si>
  <si>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</si>
  <si>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</si>
  <si>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</si>
  <si>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</si>
  <si>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</si>
  <si>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</si>
  <si>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</si>
  <si>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</si>
  <si>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</si>
  <si>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</si>
  <si>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</si>
  <si>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</si>
  <si>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</si>
  <si>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</si>
  <si>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</si>
  <si>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</si>
  <si>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</si>
  <si>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</si>
  <si>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</si>
  <si>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</si>
  <si>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</si>
  <si>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</si>
  <si>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</si>
  <si>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</si>
  <si>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</si>
  <si>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</si>
  <si>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</si>
  <si>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</si>
  <si>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</si>
  <si>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</si>
  <si>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</si>
  <si>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</si>
  <si>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</si>
  <si>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</si>
  <si>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</si>
  <si>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</si>
  <si>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</si>
  <si>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</si>
  <si>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</si>
  <si>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</si>
  <si>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</si>
  <si>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</si>
  <si>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</si>
  <si>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</si>
  <si>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</si>
  <si>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</si>
  <si>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</si>
  <si>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</si>
  <si>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</si>
  <si>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</si>
  <si>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</si>
  <si>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</si>
  <si>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</si>
  <si>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</si>
  <si>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</si>
  <si>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</si>
  <si>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</si>
  <si>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</si>
  <si>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</si>
  <si>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</si>
  <si>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</si>
  <si>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</si>
  <si>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</si>
  <si>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</si>
  <si>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</si>
  <si>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</si>
  <si>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</si>
  <si>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</si>
  <si>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</si>
  <si>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</si>
  <si>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</si>
  <si>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</si>
  <si>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</si>
  <si>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</si>
  <si>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</si>
  <si>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</si>
  <si>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</si>
  <si>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</si>
  <si>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</si>
  <si>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</si>
  <si>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</si>
  <si>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</si>
  <si>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</si>
  <si>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</si>
  <si>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</si>
  <si>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</si>
  <si>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</si>
  <si>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</si>
  <si>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</si>
  <si>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</si>
  <si>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</si>
  <si>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</si>
  <si>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</si>
  <si>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</si>
  <si>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</si>
  <si>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</si>
  <si>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</si>
  <si>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</si>
  <si>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</si>
  <si>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</si>
  <si>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</si>
  <si>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</si>
  <si>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</si>
  <si>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</si>
  <si>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</si>
  <si>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</si>
  <si>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</si>
  <si>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</si>
  <si>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</si>
  <si>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</si>
  <si>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</si>
  <si>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</si>
  <si>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</si>
  <si>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</si>
  <si>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</si>
  <si>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</si>
  <si>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</si>
  <si>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</si>
  <si>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</si>
  <si>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</si>
  <si>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</si>
  <si>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</si>
  <si>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</si>
  <si>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</si>
  <si>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</si>
  <si>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</si>
  <si>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</si>
  <si>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</si>
  <si>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</si>
  <si>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</si>
  <si>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</si>
  <si>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</si>
  <si>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</si>
  <si>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</si>
  <si>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</si>
  <si>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</si>
  <si>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</si>
  <si>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</si>
  <si>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</si>
  <si>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</si>
  <si>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</si>
  <si>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</si>
  <si>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</si>
  <si>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</si>
  <si>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</si>
  <si>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</si>
  <si>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</si>
  <si>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</si>
  <si>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</si>
  <si>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</si>
  <si>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</si>
  <si>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</si>
  <si>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</si>
  <si>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</si>
  <si>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</si>
  <si>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</si>
  <si>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</si>
  <si>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</si>
  <si>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</si>
  <si>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</si>
  <si>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</si>
  <si>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</si>
  <si>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</si>
  <si>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</si>
  <si>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</si>
  <si>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</si>
  <si>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</si>
  <si>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</si>
  <si>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</si>
  <si>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</si>
  <si>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</si>
  <si>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</si>
  <si>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</si>
  <si>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</si>
  <si>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</si>
  <si>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</si>
  <si>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</si>
  <si>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</si>
  <si>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</si>
  <si>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</si>
  <si>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</si>
  <si>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</si>
  <si>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</si>
  <si>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</si>
  <si>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</si>
  <si>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</si>
  <si>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</si>
  <si>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</si>
  <si>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</si>
  <si>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</si>
  <si>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</si>
  <si>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</si>
  <si>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</si>
  <si>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</si>
  <si>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</si>
  <si>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</si>
  <si>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</si>
  <si>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</si>
  <si>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</si>
  <si>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</si>
  <si>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</si>
  <si>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</si>
  <si>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</si>
  <si>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</si>
  <si>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</si>
  <si>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</si>
  <si>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</si>
  <si>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</si>
  <si>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</si>
  <si>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</si>
  <si>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</si>
  <si>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</si>
  <si>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</si>
  <si>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</si>
  <si>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</si>
  <si>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</si>
  <si>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</si>
  <si>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</si>
  <si>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</si>
  <si>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</si>
  <si>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</si>
  <si>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</si>
  <si>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</si>
  <si>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</si>
  <si>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</si>
  <si>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</si>
  <si>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</si>
  <si>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</si>
  <si>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</si>
  <si>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</si>
  <si>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</si>
  <si>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</si>
  <si>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</si>
  <si>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</si>
  <si>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</si>
  <si>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</si>
  <si>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</si>
  <si>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</si>
  <si>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</si>
  <si>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</si>
  <si>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</si>
  <si>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</si>
  <si>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</si>
  <si>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</si>
  <si>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</si>
  <si>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</si>
  <si>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</si>
  <si>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</si>
  <si>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</si>
  <si>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</si>
  <si>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</si>
  <si>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</si>
  <si>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</si>
  <si>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</si>
  <si>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</si>
  <si>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</si>
  <si>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</si>
  <si>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</si>
  <si>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</si>
  <si>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</si>
  <si>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</si>
  <si>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</si>
  <si>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</si>
  <si>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</si>
  <si>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</si>
  <si>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</si>
  <si>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</si>
  <si>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</si>
  <si>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</si>
  <si>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</si>
  <si>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</si>
  <si>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</si>
  <si>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</si>
  <si>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</si>
  <si>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</si>
  <si>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</si>
  <si>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</si>
  <si>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</si>
  <si>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</si>
  <si>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</si>
  <si>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</si>
  <si>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</si>
  <si>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</si>
  <si>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</si>
  <si>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</si>
  <si>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</si>
  <si>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</si>
  <si>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</si>
  <si>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</si>
  <si>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</si>
  <si>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</si>
  <si>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</si>
  <si>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</si>
  <si>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</si>
  <si>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</si>
  <si>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</si>
  <si>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</si>
  <si>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</si>
  <si>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</si>
  <si>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</si>
  <si>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</si>
  <si>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</si>
  <si>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</si>
  <si>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</si>
  <si>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</si>
  <si>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</si>
  <si>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</si>
  <si>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</si>
  <si>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</si>
  <si>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</si>
  <si>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</si>
  <si>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</si>
  <si>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</si>
  <si>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</si>
  <si>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</si>
  <si>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</si>
  <si>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</si>
  <si>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</si>
  <si>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</si>
  <si>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</si>
  <si>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</si>
  <si>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</si>
  <si>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</si>
  <si>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</si>
  <si>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</si>
  <si>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</si>
  <si>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</si>
  <si>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</si>
  <si>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</si>
  <si>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</si>
  <si>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</si>
  <si>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</si>
  <si>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</si>
  <si>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</si>
  <si>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</si>
  <si>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</si>
  <si>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</si>
  <si>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</si>
  <si>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</si>
  <si>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</si>
  <si>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</si>
  <si>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</si>
  <si>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</si>
  <si>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</si>
  <si>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</si>
  <si>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</si>
  <si>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</si>
  <si>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</si>
  <si>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</si>
  <si>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</si>
  <si>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</si>
  <si>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</si>
  <si>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</si>
  <si>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</si>
  <si>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</si>
  <si>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</si>
  <si>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</si>
  <si>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</si>
  <si>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</si>
  <si>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</si>
  <si>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</si>
  <si>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</si>
  <si>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</si>
  <si>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</si>
  <si>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</si>
  <si>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</si>
  <si>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</si>
  <si>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</si>
  <si>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</si>
  <si>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</si>
  <si>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</si>
  <si>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</si>
  <si>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</si>
  <si>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</si>
  <si>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</si>
  <si>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</si>
  <si>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</si>
  <si>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</si>
  <si>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</si>
  <si>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</si>
  <si>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</si>
  <si>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</si>
  <si>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</si>
  <si>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</si>
  <si>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</si>
  <si>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</si>
  <si>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</si>
  <si>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</si>
  <si>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</si>
  <si>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</si>
  <si>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</si>
  <si>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</si>
  <si>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</si>
  <si>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</si>
  <si>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</si>
  <si>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</si>
  <si>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</si>
  <si>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</si>
  <si>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</si>
  <si>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</si>
  <si>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</si>
  <si>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</si>
  <si>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</si>
  <si>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</si>
  <si>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</si>
  <si>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</si>
  <si>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</si>
  <si>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</si>
  <si>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</si>
  <si>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</si>
  <si>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</si>
  <si>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</si>
  <si>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</si>
  <si>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</si>
  <si>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</si>
  <si>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</si>
  <si>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</si>
  <si>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</si>
  <si>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</si>
  <si>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</si>
  <si>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</si>
  <si>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</si>
  <si>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</si>
  <si>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</si>
  <si>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</si>
  <si>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</si>
  <si>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</si>
  <si>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</si>
  <si>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</si>
  <si>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</si>
  <si>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</si>
  <si>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</si>
  <si>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</si>
  <si>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</si>
  <si>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</si>
  <si>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</si>
  <si>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</si>
  <si>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</si>
  <si>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</si>
  <si>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</si>
  <si>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</si>
  <si>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</si>
  <si>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</si>
  <si>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</si>
  <si>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</si>
  <si>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</si>
  <si>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</si>
  <si>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</si>
  <si>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</si>
  <si>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</si>
  <si>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</si>
  <si>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</si>
  <si>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</si>
  <si>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</si>
  <si>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</si>
  <si>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</si>
  <si>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</si>
  <si>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</si>
  <si>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</si>
  <si>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</si>
  <si>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</si>
  <si>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</si>
  <si>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</si>
  <si>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</si>
  <si>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</si>
  <si>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</si>
  <si>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</si>
  <si>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</si>
  <si>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</si>
  <si>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</si>
  <si>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</si>
  <si>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</si>
  <si>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</si>
  <si>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</si>
  <si>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</si>
  <si>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</si>
  <si>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</si>
  <si>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</si>
  <si>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</si>
  <si>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</si>
  <si>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</si>
  <si>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</si>
  <si>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</si>
  <si>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</si>
  <si>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</si>
  <si>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</si>
  <si>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</si>
  <si>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</si>
  <si>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</si>
  <si>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</si>
  <si>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</si>
  <si>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</si>
  <si>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</si>
  <si>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</si>
  <si>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</si>
  <si>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</si>
  <si>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</si>
  <si>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</si>
  <si>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</si>
  <si>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</si>
  <si>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</si>
  <si>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</si>
  <si>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</si>
  <si>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</si>
  <si>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</si>
  <si>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</si>
  <si>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</si>
  <si>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</si>
  <si>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</si>
  <si>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</si>
  <si>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</si>
  <si>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</si>
  <si>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</si>
  <si>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</si>
  <si>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</si>
  <si>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</si>
  <si>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</si>
  <si>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</si>
  <si>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</si>
  <si>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</si>
  <si>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</si>
  <si>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</si>
  <si>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</si>
  <si>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</si>
  <si>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</si>
  <si>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</si>
  <si>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</si>
  <si>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</si>
  <si>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</si>
  <si>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</si>
  <si>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</si>
  <si>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</si>
  <si>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</si>
  <si>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</si>
  <si>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</si>
  <si>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</si>
  <si>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</si>
  <si>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</si>
  <si>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</si>
  <si>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</si>
  <si>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</si>
  <si>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</si>
  <si>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</si>
  <si>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</si>
  <si>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</si>
  <si>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</si>
  <si>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</si>
  <si>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</si>
  <si>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</si>
  <si>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</si>
  <si>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</si>
  <si>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</si>
  <si>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</si>
  <si>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</si>
  <si>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</si>
  <si>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</si>
  <si>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</si>
  <si>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</si>
  <si>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</si>
  <si>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</si>
  <si>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</si>
  <si>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</si>
  <si>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</si>
  <si>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</si>
  <si>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</si>
  <si>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</si>
  <si>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</si>
  <si>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</si>
  <si>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</si>
  <si>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</si>
  <si>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</si>
  <si>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</si>
  <si>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</si>
  <si>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</si>
  <si>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</si>
  <si>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</si>
  <si>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</si>
  <si>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</si>
  <si>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</si>
  <si>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</si>
  <si>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</si>
  <si>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</si>
  <si>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</si>
  <si>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</si>
  <si>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</si>
  <si>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</si>
  <si>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</si>
  <si>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</si>
  <si>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</si>
  <si>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</si>
  <si>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</si>
  <si>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</si>
  <si>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</si>
  <si>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</si>
  <si>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</si>
  <si>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</si>
  <si>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</si>
  <si>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</si>
  <si>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</si>
  <si>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</si>
  <si>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</si>
  <si>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</si>
  <si>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</si>
  <si>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</si>
  <si>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</si>
  <si>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</si>
  <si>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</si>
  <si>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</si>
  <si>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</si>
  <si>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</si>
  <si>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</si>
  <si>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</si>
  <si>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</si>
  <si>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</si>
  <si>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</si>
  <si>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</si>
  <si>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</si>
  <si>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</si>
  <si>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</si>
  <si>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</si>
  <si>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</si>
  <si>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</si>
  <si>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</si>
  <si>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</si>
  <si>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</si>
  <si>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</si>
  <si>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</si>
  <si>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</si>
  <si>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</si>
  <si>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</si>
  <si>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</si>
  <si>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</si>
  <si>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</si>
  <si>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</si>
  <si>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</si>
  <si>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</si>
  <si>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</si>
  <si>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</si>
  <si>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</si>
  <si>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</si>
  <si>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</si>
  <si>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</si>
  <si>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</si>
  <si>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</si>
  <si>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</si>
  <si>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</si>
  <si>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</si>
  <si>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</si>
  <si>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</si>
  <si>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</si>
  <si>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</si>
  <si>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</si>
  <si>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</si>
  <si>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</si>
  <si>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</si>
  <si>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</si>
  <si>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</si>
  <si>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</si>
  <si>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</si>
  <si>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</si>
  <si>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</si>
  <si>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</si>
  <si>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</si>
  <si>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</si>
  <si>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</si>
  <si>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</si>
  <si>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</si>
  <si>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</si>
  <si>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</si>
  <si>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</si>
  <si>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</si>
  <si>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</si>
  <si>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</si>
  <si>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</si>
  <si>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</si>
  <si>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</si>
  <si>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</si>
  <si>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</si>
  <si>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</si>
  <si>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</si>
  <si>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</si>
  <si>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</si>
  <si>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</si>
  <si>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</si>
  <si>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</si>
  <si>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</si>
  <si>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</si>
  <si>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</si>
  <si>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</si>
  <si>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</si>
  <si>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</si>
  <si>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</si>
  <si>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</si>
  <si>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</si>
  <si>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</si>
  <si>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</si>
  <si>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</si>
  <si>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</si>
  <si>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</si>
  <si>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</si>
  <si>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</si>
  <si>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</si>
  <si>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</si>
  <si>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</si>
  <si>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</si>
  <si>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</si>
  <si>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</si>
  <si>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</si>
  <si>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</si>
  <si>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</si>
  <si>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</si>
  <si>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</si>
  <si>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</si>
  <si>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</si>
  <si>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</si>
  <si>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</si>
  <si>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</si>
  <si>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</si>
  <si>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</si>
  <si>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</si>
  <si>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</si>
  <si>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</si>
  <si>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</si>
  <si>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</si>
  <si>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</si>
  <si>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</si>
  <si>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</si>
  <si>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</si>
  <si>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</si>
  <si>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</si>
  <si>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</si>
  <si>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</si>
  <si>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</si>
  <si>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</si>
  <si>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</si>
  <si>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</si>
  <si>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</si>
  <si>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</si>
  <si>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</si>
  <si>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</si>
  <si>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</si>
  <si>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</si>
  <si>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</si>
  <si>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</si>
  <si>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</si>
  <si>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</si>
  <si>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</si>
  <si>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</si>
  <si>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</si>
  <si>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</si>
  <si>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</si>
  <si>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</si>
  <si>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</si>
  <si>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</si>
  <si>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</si>
  <si>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</si>
  <si>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</si>
  <si>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</si>
  <si>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</si>
  <si>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</si>
  <si>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</si>
  <si>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</si>
  <si>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</si>
  <si>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</si>
  <si>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</si>
  <si>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</si>
  <si>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</si>
  <si>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</si>
  <si>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</si>
  <si>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</si>
  <si>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</si>
  <si>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</si>
  <si>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</si>
  <si>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</si>
  <si>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</si>
  <si>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</si>
  <si>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</si>
  <si>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</si>
  <si>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</si>
  <si>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</si>
  <si>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</si>
  <si>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</si>
  <si>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</si>
  <si>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</si>
  <si>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</si>
  <si>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</si>
  <si>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</si>
  <si>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</si>
  <si>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</si>
  <si>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</si>
  <si>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</si>
  <si>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</si>
  <si>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</si>
  <si>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</si>
  <si>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</si>
  <si>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</si>
  <si>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</si>
  <si>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</si>
  <si>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</si>
  <si>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</si>
  <si>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</si>
  <si>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</si>
  <si>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</si>
  <si>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</si>
  <si>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</si>
  <si>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</si>
  <si>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</si>
  <si>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</si>
  <si>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</si>
  <si>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</si>
  <si>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</si>
  <si>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</si>
  <si>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</si>
  <si>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</si>
  <si>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</si>
  <si>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</si>
  <si>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</si>
  <si>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</si>
  <si>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</si>
  <si>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</si>
  <si>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</si>
  <si>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</si>
  <si>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</si>
  <si>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</si>
  <si>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</si>
  <si>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</si>
  <si>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</si>
  <si>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</si>
  <si>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</si>
  <si>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</si>
  <si>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</si>
  <si>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</si>
  <si>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</si>
  <si>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</si>
  <si>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</si>
  <si>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</si>
  <si>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</si>
  <si>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</si>
  <si>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</si>
  <si>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</si>
  <si>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</si>
  <si>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</si>
  <si>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</si>
  <si>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</si>
  <si>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</si>
  <si>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</si>
  <si>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</si>
  <si>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</si>
  <si>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</si>
  <si>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</si>
  <si>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</si>
  <si>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</si>
  <si>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</si>
  <si>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</si>
  <si>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</si>
  <si>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</si>
  <si>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</si>
  <si>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</si>
  <si>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</si>
  <si>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</si>
  <si>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</si>
  <si>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</si>
  <si>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</si>
  <si>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</si>
  <si>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</si>
  <si>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</si>
  <si>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</si>
  <si>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</si>
  <si>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</si>
  <si>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</si>
  <si>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</si>
  <si>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</si>
  <si>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</si>
  <si>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</si>
  <si>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</si>
  <si>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</si>
  <si>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</si>
  <si>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</si>
  <si>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</si>
  <si>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</si>
  <si>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</si>
  <si>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</si>
  <si>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</si>
  <si>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</si>
  <si>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</si>
  <si>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</si>
  <si>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</si>
  <si>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</si>
  <si>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</si>
  <si>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</si>
  <si>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</si>
  <si>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</si>
  <si>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</si>
  <si>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</si>
  <si>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</si>
  <si>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</si>
  <si>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</si>
  <si>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</si>
  <si>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</si>
  <si>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</si>
  <si>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</si>
  <si>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</si>
  <si>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</si>
  <si>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</si>
  <si>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</si>
  <si>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</si>
  <si>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</si>
  <si>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</si>
  <si>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</si>
  <si>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</si>
  <si>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</si>
  <si>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</si>
  <si>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</si>
  <si>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</si>
  <si>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</si>
  <si>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</si>
  <si>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</si>
  <si>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</si>
  <si>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</si>
  <si>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</si>
  <si>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</si>
  <si>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</si>
  <si>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</si>
  <si>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</si>
  <si>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</si>
  <si>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</si>
  <si>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</si>
  <si>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</si>
  <si>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</si>
  <si>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</si>
  <si>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</si>
  <si>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</si>
  <si>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</si>
  <si>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</si>
  <si>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</si>
  <si>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</si>
  <si>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</si>
  <si>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</si>
  <si>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</si>
  <si>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</si>
  <si>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</si>
  <si>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</si>
  <si>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</si>
  <si>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</si>
  <si>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</si>
  <si>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</si>
  <si>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</si>
  <si>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</si>
  <si>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</si>
  <si>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</si>
  <si>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</si>
  <si>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</si>
  <si>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</si>
  <si>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</si>
  <si>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</si>
  <si>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</si>
  <si>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</si>
  <si>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</si>
  <si>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</si>
  <si>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</si>
  <si>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</si>
  <si>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</si>
  <si>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</si>
  <si>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</si>
  <si>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</si>
  <si>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</si>
  <si>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</si>
  <si>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</si>
  <si>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</si>
  <si>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</si>
  <si>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</si>
  <si>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</si>
  <si>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</si>
  <si>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</si>
  <si>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</si>
  <si>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</si>
  <si>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</si>
  <si>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</si>
  <si>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</si>
  <si>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</si>
  <si>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</si>
  <si>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</si>
  <si>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</si>
  <si>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</si>
  <si>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</si>
  <si>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</si>
  <si>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</si>
  <si>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</si>
  <si>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</si>
  <si>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</si>
  <si>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</si>
  <si>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</si>
  <si>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</si>
  <si>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</si>
  <si>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</si>
  <si>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</si>
  <si>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</si>
  <si>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</si>
  <si>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</si>
  <si>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</si>
  <si>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</si>
  <si>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</si>
  <si>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</si>
  <si>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</si>
  <si>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</si>
  <si>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</si>
  <si>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</si>
  <si>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</si>
  <si>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</si>
  <si>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</si>
  <si>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</si>
  <si>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</si>
  <si>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</si>
  <si>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</si>
  <si>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</si>
  <si>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</si>
  <si>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</si>
  <si>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</si>
  <si>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</si>
  <si>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</si>
  <si>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</si>
  <si>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</si>
  <si>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</si>
  <si>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</si>
  <si>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</si>
  <si>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</si>
  <si>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</si>
  <si>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</si>
  <si>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</si>
  <si>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</si>
  <si>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</si>
  <si>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</si>
  <si>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</si>
  <si>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</si>
  <si>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</si>
  <si>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</si>
  <si>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</si>
  <si>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</si>
  <si>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</si>
  <si>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</si>
  <si>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</si>
  <si>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</si>
  <si>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</si>
  <si>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</si>
  <si>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</si>
  <si>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</si>
  <si>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</si>
  <si>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</si>
  <si>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</si>
  <si>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</si>
  <si>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</si>
  <si>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</si>
  <si>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</si>
  <si>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</si>
  <si>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</si>
  <si>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</si>
  <si>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</si>
  <si>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</si>
  <si>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</si>
  <si>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</si>
  <si>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</si>
  <si>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</si>
  <si>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</si>
  <si>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</si>
  <si>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</si>
  <si>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</si>
  <si>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</si>
  <si>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</si>
  <si>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</si>
  <si>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</si>
  <si>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</si>
  <si>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</si>
  <si>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</si>
  <si>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</si>
  <si>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</si>
  <si>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</si>
  <si>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</si>
  <si>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</si>
  <si>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</si>
  <si>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</si>
  <si>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</si>
  <si>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</si>
  <si>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</si>
  <si>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</si>
  <si>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</si>
  <si>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</si>
  <si>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</si>
  <si>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</si>
  <si>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</si>
  <si>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</si>
  <si>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</si>
  <si>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</si>
  <si>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</si>
  <si>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</si>
  <si>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</si>
  <si>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</si>
  <si>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</si>
  <si>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</si>
  <si>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</si>
  <si>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</si>
  <si>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</si>
  <si>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</si>
  <si>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</si>
  <si>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</si>
  <si>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</si>
  <si>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</si>
  <si>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</si>
  <si>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</si>
  <si>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</si>
  <si>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</si>
  <si>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</si>
  <si>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</si>
  <si>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</si>
  <si>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</si>
  <si>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</si>
  <si>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</si>
  <si>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</si>
  <si>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</si>
  <si>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</si>
  <si>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</si>
  <si>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</si>
  <si>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</si>
  <si>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</si>
  <si>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</si>
  <si>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</si>
  <si>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</si>
  <si>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</si>
  <si>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</si>
  <si>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</si>
  <si>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</si>
  <si>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</si>
  <si>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</si>
  <si>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</si>
  <si>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</si>
  <si>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</si>
  <si>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</si>
  <si>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</si>
  <si>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</si>
  <si>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</si>
  <si>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</si>
  <si>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</si>
  <si>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</si>
  <si>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</si>
  <si>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</si>
  <si>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</si>
  <si>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</si>
  <si>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</si>
  <si>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</si>
  <si>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</si>
  <si>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</si>
  <si>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</si>
  <si>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</si>
  <si>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</si>
  <si>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</si>
  <si>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</si>
  <si>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</si>
  <si>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</si>
  <si>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</si>
  <si>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</si>
  <si>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</si>
  <si>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</si>
  <si>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</si>
  <si>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</si>
  <si>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</si>
  <si>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</si>
  <si>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</si>
  <si>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</si>
  <si>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</si>
  <si>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</si>
  <si>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</si>
  <si>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</si>
  <si>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</si>
  <si>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</si>
  <si>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</si>
  <si>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</si>
  <si>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</si>
  <si>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</si>
  <si>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</si>
  <si>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</si>
  <si>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</si>
  <si>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</si>
  <si>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</si>
  <si>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</si>
  <si>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</si>
  <si>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</si>
  <si>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</si>
  <si>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</si>
  <si>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</si>
  <si>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</si>
  <si>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</si>
  <si>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</si>
  <si>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</si>
  <si>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</si>
  <si>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</si>
  <si>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</si>
  <si>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</si>
  <si>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</si>
  <si>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</si>
  <si>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</si>
  <si>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</si>
  <si>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</si>
  <si>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</si>
  <si>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</si>
  <si>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</si>
  <si>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</si>
  <si>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</si>
  <si>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</si>
  <si>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</si>
  <si>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</si>
  <si>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</si>
  <si>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</si>
  <si>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</si>
  <si>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</si>
  <si>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</si>
  <si>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</si>
  <si>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</si>
  <si>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</si>
  <si>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</si>
  <si>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</si>
  <si>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</si>
  <si>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</si>
  <si>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</si>
  <si>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</si>
  <si>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</si>
  <si>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</si>
  <si>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</si>
  <si>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</si>
  <si>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</si>
  <si>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</si>
  <si>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</si>
  <si>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</si>
  <si>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</si>
  <si>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</si>
  <si>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</si>
  <si>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</si>
  <si>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</si>
  <si>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</si>
  <si>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</si>
  <si>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</si>
  <si>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</si>
  <si>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</si>
  <si>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</si>
  <si>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</si>
  <si>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</si>
  <si>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</si>
  <si>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</si>
  <si>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</si>
  <si>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</si>
  <si>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</si>
  <si>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</si>
  <si>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</si>
  <si>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</si>
  <si>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</si>
  <si>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</si>
  <si>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</si>
  <si>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</si>
  <si>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</si>
  <si>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</si>
  <si>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</si>
  <si>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</si>
  <si>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</si>
  <si>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</si>
  <si>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</si>
  <si>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</si>
  <si>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</si>
  <si>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</si>
  <si>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</si>
  <si>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</si>
  <si>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</si>
  <si>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</si>
  <si>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</si>
  <si>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</si>
  <si>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</si>
  <si>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</si>
  <si>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</si>
  <si>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</si>
  <si>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</si>
  <si>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</si>
  <si>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</si>
  <si>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</si>
  <si>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</si>
  <si>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</si>
  <si>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</si>
  <si>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</si>
  <si>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</si>
  <si>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</si>
  <si>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</si>
  <si>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</si>
  <si>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</si>
  <si>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</si>
  <si>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</si>
  <si>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</si>
  <si>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</si>
  <si>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</si>
  <si>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</si>
  <si>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</si>
  <si>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</si>
  <si>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</si>
  <si>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</si>
  <si>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</si>
  <si>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</si>
  <si>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</si>
  <si>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</si>
  <si>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</si>
  <si>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</si>
  <si>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</si>
  <si>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</si>
  <si>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</si>
  <si>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</si>
  <si>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</si>
  <si>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</si>
  <si>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</si>
  <si>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</si>
  <si>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</si>
  <si>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</si>
  <si>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</si>
  <si>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</si>
  <si>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</si>
  <si>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</si>
  <si>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</si>
  <si>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</si>
  <si>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</si>
  <si>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</si>
  <si>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</si>
  <si>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</si>
  <si>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</si>
  <si>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</si>
  <si>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</si>
  <si>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</si>
  <si>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</si>
  <si>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</si>
  <si>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</si>
  <si>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</si>
  <si>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</si>
  <si>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</si>
  <si>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</si>
  <si>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</si>
  <si>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</si>
  <si>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</si>
  <si>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</si>
  <si>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</si>
  <si>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</si>
  <si>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</si>
  <si>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</si>
  <si>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</si>
  <si>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</si>
  <si>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</si>
  <si>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</si>
  <si>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</si>
  <si>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</si>
  <si>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</si>
  <si>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</si>
  <si>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</si>
  <si>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</si>
  <si>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</si>
  <si>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</si>
  <si>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</si>
  <si>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</si>
  <si>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</si>
  <si>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</si>
  <si>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</si>
  <si>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</si>
  <si>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</si>
  <si>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</si>
  <si>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</si>
  <si>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</si>
  <si>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</si>
  <si>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</si>
  <si>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</si>
  <si>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</si>
  <si>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</si>
  <si>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</si>
  <si>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</si>
  <si>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</si>
  <si>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</si>
  <si>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</si>
  <si>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</si>
  <si>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</si>
  <si>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</si>
  <si>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</si>
  <si>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</si>
  <si>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</si>
  <si>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</si>
  <si>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</si>
  <si>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</si>
  <si>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</si>
  <si>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</si>
  <si>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</si>
  <si>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</si>
  <si>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</si>
  <si>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</si>
  <si>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</si>
  <si>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</si>
  <si>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</si>
  <si>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</si>
  <si>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</si>
  <si>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</si>
  <si>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</si>
  <si>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</si>
  <si>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</si>
  <si>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</si>
  <si>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</si>
  <si>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</si>
  <si>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</si>
  <si>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</si>
  <si>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</si>
  <si>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</si>
  <si>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</si>
  <si>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</si>
  <si>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</si>
  <si>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</si>
  <si>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</si>
  <si>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</si>
  <si>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</si>
  <si>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</si>
  <si>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</si>
  <si>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</si>
  <si>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</si>
  <si>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</si>
  <si>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</si>
  <si>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</si>
  <si>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</si>
  <si>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</si>
  <si>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</si>
  <si>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</si>
  <si>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</si>
  <si>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</si>
  <si>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</si>
  <si>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</si>
  <si>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</si>
  <si>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</si>
  <si>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</si>
  <si>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</si>
  <si>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</si>
  <si>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</si>
  <si>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</si>
  <si>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</si>
  <si>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</si>
  <si>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</si>
  <si>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</si>
  <si>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</si>
  <si>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</si>
  <si>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</si>
  <si>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</si>
  <si>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</si>
  <si>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</si>
  <si>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</si>
  <si>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</si>
  <si>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</si>
  <si>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</si>
  <si>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</si>
  <si>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</si>
  <si>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</si>
  <si>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</si>
  <si>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</si>
  <si>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</si>
  <si>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</si>
  <si>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</si>
  <si>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</si>
  <si>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</si>
  <si>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</si>
  <si>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</si>
  <si>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</si>
  <si>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</si>
  <si>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</si>
  <si>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</si>
  <si>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</si>
  <si>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</si>
  <si>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</si>
  <si>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</si>
  <si>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</si>
  <si>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</si>
  <si>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</si>
  <si>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</si>
  <si>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</si>
  <si>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</si>
  <si>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</si>
  <si>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</si>
  <si>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</si>
  <si>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</si>
  <si>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</si>
  <si>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</si>
  <si>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</si>
  <si>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</si>
  <si>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</si>
  <si>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</si>
  <si>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</si>
  <si>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</si>
  <si>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</si>
  <si>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</si>
  <si>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</si>
  <si>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</si>
  <si>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</si>
  <si>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</si>
  <si>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</si>
  <si>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</si>
  <si>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</si>
  <si>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</si>
  <si>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</si>
  <si>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</si>
  <si>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</si>
  <si>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</si>
  <si>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</si>
  <si>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</si>
  <si>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</si>
  <si>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</si>
  <si>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</si>
  <si>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</si>
  <si>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</si>
  <si>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</si>
  <si>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</si>
  <si>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</si>
  <si>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</si>
  <si>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</si>
  <si>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</si>
  <si>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</si>
  <si>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</si>
  <si>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</si>
  <si>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</si>
  <si>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</si>
  <si>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</si>
  <si>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</si>
  <si>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</si>
  <si>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</si>
  <si>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</si>
  <si>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</si>
  <si>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</si>
  <si>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</si>
  <si>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</si>
  <si>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</si>
  <si>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</si>
  <si>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</si>
  <si>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</si>
  <si>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</si>
  <si>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</si>
  <si>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</si>
  <si>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</si>
  <si>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</si>
  <si>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</si>
  <si>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</si>
  <si>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</si>
  <si>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</si>
  <si>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</si>
  <si>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</si>
  <si>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</si>
  <si>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</si>
  <si>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</si>
  <si>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</si>
  <si>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</si>
  <si>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</si>
  <si>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</si>
  <si>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</si>
  <si>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</si>
  <si>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</si>
  <si>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</si>
  <si>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</si>
  <si>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</si>
  <si>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</si>
  <si>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</si>
  <si>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</si>
  <si>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</si>
  <si>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</si>
  <si>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</si>
  <si>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</si>
  <si>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</si>
  <si>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</si>
  <si>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</si>
  <si>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</si>
  <si>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</si>
  <si>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</si>
  <si>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</si>
  <si>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</si>
  <si>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</si>
  <si>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</si>
  <si>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</si>
  <si>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</si>
  <si>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</si>
  <si>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</si>
  <si>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</si>
  <si>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</si>
  <si>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</si>
  <si>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</si>
  <si>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</si>
  <si>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</si>
  <si>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</si>
  <si>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</si>
  <si>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</si>
  <si>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</si>
  <si>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</si>
  <si>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</si>
  <si>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</si>
  <si>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</si>
  <si>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</si>
  <si>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</si>
  <si>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</si>
  <si>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</si>
  <si>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</si>
  <si>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</si>
  <si>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</si>
  <si>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</si>
  <si>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</si>
  <si>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</si>
  <si>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</si>
  <si>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</si>
  <si>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</si>
  <si>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</si>
  <si>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</si>
  <si>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</si>
  <si>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</si>
  <si>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</si>
  <si>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</si>
  <si>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</si>
  <si>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</si>
  <si>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</si>
  <si>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</si>
  <si>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</si>
  <si>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</si>
  <si>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</si>
  <si>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</si>
  <si>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</si>
  <si>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</si>
  <si>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</si>
  <si>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</si>
  <si>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</si>
  <si>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</si>
  <si>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</si>
  <si>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</si>
  <si>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</si>
  <si>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</si>
  <si>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</si>
  <si>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</si>
  <si>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</si>
  <si>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</si>
  <si>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</si>
  <si>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</si>
  <si>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</si>
  <si>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</si>
  <si>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</si>
  <si>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</si>
  <si>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</si>
  <si>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</si>
  <si>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</si>
  <si>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</si>
  <si>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</si>
  <si>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</si>
  <si>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</si>
  <si>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</si>
  <si>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</si>
  <si>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</si>
  <si>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</si>
  <si>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</si>
  <si>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</si>
  <si>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</si>
  <si>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</si>
  <si>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</si>
  <si>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</si>
  <si>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</si>
  <si>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</si>
  <si>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</si>
  <si>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</si>
  <si>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</si>
  <si>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</si>
  <si>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</si>
  <si>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</si>
  <si>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</si>
  <si>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</si>
  <si>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</si>
  <si>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</si>
  <si>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</si>
  <si>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</si>
  <si>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</si>
  <si>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</si>
  <si>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</si>
  <si>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</si>
  <si>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</si>
  <si>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</si>
  <si>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</si>
  <si>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</si>
  <si>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</si>
  <si>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</si>
  <si>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</si>
  <si>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</si>
  <si>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</si>
  <si>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</si>
  <si>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</si>
  <si>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</si>
  <si>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</si>
  <si>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</si>
  <si>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</si>
  <si>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</si>
  <si>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</si>
  <si>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</si>
  <si>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</si>
  <si>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</si>
  <si>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</si>
  <si>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</si>
  <si>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</si>
  <si>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</si>
  <si>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</si>
  <si>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</si>
  <si>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</si>
  <si>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</si>
  <si>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</si>
  <si>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</si>
  <si>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</si>
  <si>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</si>
  <si>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</si>
  <si>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</si>
  <si>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</si>
  <si>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</si>
  <si>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</si>
  <si>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</si>
  <si>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</si>
  <si>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</si>
  <si>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</si>
  <si>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</si>
  <si>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</si>
  <si>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</si>
  <si>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</si>
  <si>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</si>
  <si>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</si>
  <si>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</si>
  <si>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</si>
  <si>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</si>
  <si>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</si>
  <si>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</si>
  <si>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</si>
  <si>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</si>
  <si>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</si>
  <si>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</si>
  <si>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</si>
  <si>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</si>
  <si>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</si>
  <si>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</si>
  <si>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</si>
  <si>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</si>
  <si>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</si>
  <si>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</si>
  <si>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</si>
  <si>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</si>
  <si>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</si>
  <si>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</si>
  <si>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</si>
  <si>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</si>
  <si>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</si>
  <si>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</si>
  <si>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</si>
  <si>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</si>
  <si>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</si>
  <si>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</si>
  <si>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</si>
  <si>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</si>
  <si>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</si>
  <si>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</si>
  <si>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</si>
  <si>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</si>
  <si>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</si>
  <si>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</si>
  <si>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</si>
  <si>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</si>
  <si>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</si>
  <si>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</si>
  <si>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</si>
  <si>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</si>
  <si>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</si>
  <si>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</si>
  <si>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</si>
  <si>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</si>
  <si>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</si>
  <si>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</si>
  <si>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</si>
  <si>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</si>
  <si>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</si>
  <si>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</si>
  <si>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</si>
  <si>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</si>
  <si>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</si>
  <si>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</si>
  <si>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</si>
  <si>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</si>
  <si>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</si>
  <si>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</si>
  <si>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</si>
  <si>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</si>
  <si>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</si>
  <si>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</si>
  <si>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</si>
  <si>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</si>
  <si>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</si>
  <si>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</si>
  <si>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</si>
  <si>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</si>
  <si>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</si>
  <si>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</si>
  <si>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</si>
  <si>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</si>
  <si>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</si>
  <si>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</si>
  <si>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</si>
  <si>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</si>
  <si>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</si>
  <si>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</si>
  <si>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</si>
  <si>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</si>
  <si>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</si>
  <si>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</si>
  <si>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</si>
  <si>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</si>
  <si>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</si>
  <si>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</si>
  <si>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</si>
  <si>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</si>
  <si>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</si>
  <si>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</si>
  <si>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</si>
  <si>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</si>
  <si>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</si>
  <si>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</si>
  <si>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</si>
  <si>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</si>
  <si>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</si>
  <si>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</si>
  <si>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</si>
  <si>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</si>
  <si>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</si>
  <si>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</si>
  <si>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</si>
  <si>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</si>
  <si>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</si>
  <si>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</si>
  <si>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</si>
  <si>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</si>
  <si>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</si>
  <si>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</si>
  <si>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</si>
  <si>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</si>
  <si>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</si>
  <si>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</si>
  <si>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</si>
  <si>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</si>
  <si>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</si>
  <si>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</si>
  <si>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</si>
  <si>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</si>
  <si>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</si>
  <si>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</si>
  <si>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</si>
  <si>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</si>
  <si>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</si>
  <si>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</si>
  <si>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</si>
  <si>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</si>
  <si>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</si>
  <si>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</si>
  <si>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</si>
  <si>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</si>
  <si>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</si>
  <si>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</si>
  <si>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</si>
  <si>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</si>
  <si>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</si>
  <si>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</si>
  <si>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</si>
  <si>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</si>
  <si>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</si>
  <si>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</si>
  <si>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</si>
  <si>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</si>
  <si>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</si>
  <si>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</si>
  <si>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</si>
  <si>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</si>
  <si>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</si>
  <si>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</si>
  <si>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</si>
  <si>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</si>
  <si>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</si>
  <si>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</si>
  <si>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</si>
  <si>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</si>
  <si>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</si>
  <si>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</si>
  <si>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</si>
  <si>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</si>
  <si>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</si>
  <si>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</si>
  <si>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</si>
  <si>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</si>
  <si>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</si>
  <si>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</si>
  <si>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</si>
  <si>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</si>
  <si>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</si>
  <si>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</si>
  <si>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</si>
  <si>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</si>
  <si>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</si>
  <si>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</si>
  <si>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</si>
  <si>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</si>
  <si>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</si>
  <si>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</si>
  <si>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</si>
  <si>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</si>
  <si>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</si>
  <si>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</si>
  <si>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</si>
  <si>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</si>
  <si>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</si>
  <si>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</si>
  <si>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</si>
  <si>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</si>
  <si>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</si>
  <si>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</si>
  <si>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</si>
  <si>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</si>
  <si>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</si>
  <si>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</si>
  <si>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</si>
  <si>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</si>
  <si>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</si>
  <si>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</si>
  <si>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</si>
  <si>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</si>
  <si>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</si>
  <si>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</si>
  <si>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</si>
  <si>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</si>
  <si>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</si>
  <si>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</si>
  <si>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</si>
  <si>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</si>
  <si>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</si>
  <si>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</si>
  <si>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</si>
  <si>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</si>
  <si>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</si>
  <si>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</si>
  <si>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</si>
  <si>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</si>
  <si>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</si>
  <si>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</si>
  <si>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</si>
  <si>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</si>
  <si>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</si>
  <si>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</si>
  <si>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</si>
  <si>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</si>
  <si>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</si>
  <si>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</si>
  <si>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</si>
  <si>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</si>
  <si>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</si>
  <si>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</si>
  <si>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</si>
  <si>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</si>
  <si>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</si>
  <si>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</si>
  <si>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</si>
  <si>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</si>
  <si>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</si>
  <si>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</si>
  <si>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</si>
  <si>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</si>
  <si>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</si>
  <si>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</si>
  <si>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</si>
  <si>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</si>
  <si>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</si>
  <si>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</si>
  <si>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</si>
  <si>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</si>
  <si>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</si>
  <si>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</si>
  <si>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</si>
  <si>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</si>
  <si>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</si>
  <si>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</si>
  <si>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</si>
  <si>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</si>
  <si>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</si>
  <si>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</si>
  <si>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</si>
  <si>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</si>
  <si>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</si>
  <si>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</si>
  <si>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</si>
  <si>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</si>
  <si>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</si>
  <si>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</si>
  <si>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</si>
  <si>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</si>
  <si>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</si>
  <si>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</si>
  <si>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</si>
  <si>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</si>
  <si>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</si>
  <si>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</si>
  <si>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</si>
  <si>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</si>
  <si>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</si>
  <si>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</si>
  <si>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</si>
  <si>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</si>
  <si>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</si>
  <si>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</si>
  <si>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</si>
  <si>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</si>
  <si>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</si>
  <si>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</si>
  <si>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</si>
  <si>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</si>
  <si>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</si>
  <si>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</si>
  <si>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</si>
  <si>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</si>
  <si>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</si>
  <si>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</si>
  <si>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</si>
  <si>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</si>
  <si>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</si>
  <si>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</si>
  <si>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</si>
  <si>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</si>
  <si>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</si>
  <si>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</si>
  <si>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</si>
  <si>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</si>
  <si>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</si>
  <si>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</si>
  <si>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</si>
  <si>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</si>
  <si>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</si>
  <si>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</si>
  <si>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</si>
  <si>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</si>
  <si>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</si>
  <si>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</si>
  <si>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</si>
  <si>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</si>
  <si>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</si>
  <si>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</si>
  <si>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</si>
  <si>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</si>
  <si>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</si>
  <si>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</si>
  <si>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</si>
  <si>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</si>
  <si>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</si>
  <si>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</si>
  <si>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</si>
  <si>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</si>
  <si>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</si>
  <si>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</si>
  <si>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</si>
  <si>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</si>
  <si>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</si>
  <si>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</si>
  <si>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</si>
  <si>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</si>
  <si>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</si>
  <si>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</si>
  <si>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</si>
  <si>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</si>
  <si>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</si>
  <si>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</si>
  <si>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</si>
  <si>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</si>
  <si>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</si>
  <si>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</si>
  <si>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</si>
  <si>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</si>
  <si>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</si>
  <si>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</si>
  <si>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</si>
  <si>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</si>
  <si>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</si>
  <si>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</si>
  <si>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</si>
  <si>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</si>
  <si>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</si>
  <si>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</si>
  <si>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</si>
  <si>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</si>
  <si>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</si>
  <si>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</si>
  <si>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</si>
  <si>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</si>
  <si>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</si>
  <si>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</si>
  <si>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</si>
  <si>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</si>
  <si>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</si>
  <si>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</si>
  <si>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</si>
  <si>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</si>
  <si>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</si>
  <si>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</si>
  <si>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</si>
  <si>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</si>
  <si>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</si>
  <si>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</si>
  <si>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</si>
  <si>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</si>
  <si>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</si>
  <si>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</si>
  <si>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</si>
  <si>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</si>
  <si>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</si>
  <si>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</si>
  <si>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</si>
  <si>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</si>
  <si>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</si>
  <si>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</si>
  <si>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</si>
  <si>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</si>
  <si>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</si>
  <si>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</si>
  <si>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</si>
  <si>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</si>
  <si>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</si>
  <si>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</si>
  <si>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</si>
  <si>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</si>
  <si>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</si>
  <si>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</si>
  <si>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</si>
  <si>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</si>
  <si>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</si>
  <si>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</si>
  <si>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</si>
  <si>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</si>
  <si>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</si>
  <si>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</si>
  <si>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</si>
  <si>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</si>
  <si>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</si>
  <si>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</si>
  <si>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</si>
  <si>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</si>
  <si>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</si>
  <si>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</si>
  <si>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</si>
  <si>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</si>
  <si>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</si>
  <si>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</si>
  <si>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</si>
  <si>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</si>
  <si>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</si>
  <si>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</si>
  <si>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</si>
  <si>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</si>
  <si>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</si>
  <si>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</si>
  <si>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</si>
  <si>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</si>
  <si>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</si>
  <si>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</si>
  <si>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</si>
  <si>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</si>
  <si>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</si>
  <si>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</si>
  <si>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</si>
  <si>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</si>
  <si>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</si>
  <si>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</si>
  <si>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</si>
  <si>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</si>
  <si>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</si>
  <si>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</si>
  <si>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</si>
  <si>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</si>
  <si>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</si>
  <si>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</si>
  <si>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</si>
  <si>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</si>
  <si>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</si>
  <si>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</si>
  <si>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</si>
  <si>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</si>
  <si>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</si>
  <si>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</si>
  <si>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</si>
  <si>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</si>
  <si>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</si>
  <si>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</si>
  <si>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</si>
  <si>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</si>
  <si>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</si>
  <si>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</si>
  <si>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</si>
  <si>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</si>
  <si>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</si>
  <si>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</si>
  <si>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</si>
  <si>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</si>
  <si>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</si>
  <si>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</si>
  <si>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</si>
  <si>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</si>
  <si>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</si>
  <si>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</si>
  <si>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</si>
  <si>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</si>
  <si>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</si>
  <si>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</si>
  <si>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</si>
  <si>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</si>
  <si>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</si>
  <si>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</si>
  <si>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</si>
  <si>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</si>
  <si>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</si>
  <si>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</si>
  <si>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</si>
  <si>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</si>
  <si>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</si>
  <si>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</si>
  <si>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</si>
  <si>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</si>
  <si>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</si>
  <si>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</si>
  <si>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</si>
  <si>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</si>
  <si>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</si>
  <si>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</si>
  <si>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</si>
  <si>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</si>
  <si>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</si>
  <si>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</si>
  <si>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</si>
  <si>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</si>
  <si>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</si>
  <si>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</si>
  <si>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</si>
  <si>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</si>
  <si>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</si>
  <si>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</si>
  <si>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</si>
  <si>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</si>
  <si>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</si>
  <si>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</si>
  <si>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</si>
  <si>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</si>
  <si>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</si>
  <si>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</si>
  <si>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</si>
  <si>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</si>
  <si>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</si>
  <si>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</si>
  <si>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</si>
  <si>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</si>
  <si>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</si>
  <si>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</si>
  <si>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</si>
  <si>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</si>
  <si>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</si>
  <si>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</si>
  <si>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</si>
  <si>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</si>
  <si>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</si>
  <si>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</si>
  <si>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</si>
  <si>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</si>
  <si>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</si>
  <si>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</si>
  <si>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</si>
  <si>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</si>
  <si>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</si>
  <si>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</si>
  <si>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</si>
  <si>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</si>
  <si>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</si>
  <si>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</si>
  <si>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</si>
  <si>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</si>
  <si>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</si>
  <si>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</si>
  <si>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</si>
  <si>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</si>
  <si>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</si>
  <si>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</si>
  <si>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</si>
  <si>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</si>
  <si>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</si>
  <si>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</si>
  <si>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</si>
  <si>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</si>
  <si>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</si>
  <si>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</si>
  <si>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</si>
  <si>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</si>
  <si>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</si>
  <si>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</si>
  <si>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</si>
  <si>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</si>
  <si>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</si>
  <si>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</si>
  <si>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</si>
  <si>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</si>
  <si>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</si>
  <si>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</si>
  <si>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</si>
  <si>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</si>
  <si>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</si>
  <si>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</si>
  <si>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</si>
  <si>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</si>
  <si>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</si>
  <si>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</si>
  <si>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</si>
  <si>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</si>
  <si>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</si>
  <si>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</si>
  <si>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</si>
  <si>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</si>
  <si>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</si>
  <si>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</si>
  <si>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</si>
  <si>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</si>
  <si>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</si>
  <si>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</si>
  <si>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</si>
  <si>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</si>
  <si>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</si>
  <si>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</si>
  <si>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</si>
  <si>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</si>
  <si>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</si>
  <si>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</si>
  <si>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</si>
  <si>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</si>
  <si>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</si>
  <si>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</si>
  <si>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</si>
  <si>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</si>
  <si>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</si>
  <si>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</si>
  <si>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</si>
  <si>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</si>
  <si>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</si>
  <si>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</si>
  <si>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</si>
  <si>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</si>
  <si>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</si>
  <si>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</si>
  <si>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</si>
  <si>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</si>
  <si>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</si>
  <si>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</si>
  <si>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</si>
  <si>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</si>
  <si>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</si>
  <si>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</si>
  <si>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</si>
  <si>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</si>
  <si>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</si>
  <si>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</si>
  <si>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</si>
  <si>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</si>
  <si>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</si>
  <si>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</si>
  <si>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</si>
  <si>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</si>
  <si>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</si>
  <si>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</si>
  <si>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</si>
  <si>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</si>
  <si>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</si>
  <si>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</si>
  <si>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</si>
  <si>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</si>
  <si>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</si>
  <si>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</si>
  <si>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</si>
  <si>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</si>
  <si>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</si>
  <si>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</si>
  <si>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</si>
  <si>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</si>
  <si>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</si>
  <si>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</si>
  <si>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</si>
  <si>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</si>
  <si>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</si>
  <si>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</si>
  <si>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</si>
  <si>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</si>
  <si>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</si>
  <si>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</si>
  <si>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</si>
  <si>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</si>
  <si>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</si>
  <si>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</si>
  <si>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</si>
  <si>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</si>
  <si>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</si>
  <si>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</si>
  <si>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</si>
  <si>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</si>
  <si>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</si>
  <si>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</si>
  <si>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</si>
  <si>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</si>
  <si>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</si>
  <si>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</si>
  <si>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</si>
  <si>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</si>
  <si>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</si>
  <si>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</si>
  <si>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</si>
  <si>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</si>
  <si>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</si>
  <si>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</si>
  <si>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</si>
  <si>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</si>
  <si>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</si>
  <si>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</si>
  <si>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</si>
  <si>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</si>
  <si>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</si>
  <si>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</si>
  <si>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</si>
  <si>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</si>
  <si>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</si>
  <si>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</si>
  <si>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</si>
  <si>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</si>
  <si>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</si>
  <si>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</si>
  <si>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</si>
  <si>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</si>
  <si>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</si>
  <si>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</si>
  <si>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</si>
  <si>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</si>
  <si>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</si>
  <si>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</si>
  <si>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</si>
  <si>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</si>
  <si>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</si>
  <si>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</si>
  <si>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</si>
  <si>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</si>
  <si>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</si>
  <si>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</si>
  <si>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</si>
  <si>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</si>
  <si>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</si>
  <si>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</si>
  <si>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</si>
  <si>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</si>
  <si>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</si>
  <si>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</si>
  <si>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</si>
  <si>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</si>
  <si>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</si>
  <si>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</si>
  <si>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</si>
  <si>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</si>
  <si>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</si>
  <si>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</si>
  <si>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</si>
  <si>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</si>
  <si>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</si>
  <si>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</si>
  <si>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</si>
  <si>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</si>
  <si>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</si>
  <si>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</si>
  <si>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</si>
  <si>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</si>
  <si>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</si>
  <si>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</si>
  <si>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</si>
  <si>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</si>
  <si>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</si>
  <si>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</si>
  <si>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</si>
  <si>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</si>
  <si>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</si>
  <si>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</si>
  <si>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</si>
  <si>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</si>
  <si>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</si>
  <si>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</si>
  <si>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</si>
  <si>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</si>
  <si>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</si>
  <si>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</si>
  <si>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</si>
  <si>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</si>
  <si>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</si>
  <si>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</si>
  <si>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</si>
  <si>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</si>
  <si>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</si>
  <si>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</si>
  <si>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</si>
  <si>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</si>
  <si>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</si>
  <si>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</si>
  <si>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</si>
  <si>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</si>
  <si>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</si>
  <si>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</si>
  <si>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</si>
  <si>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</si>
  <si>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</si>
  <si>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</si>
  <si>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</si>
  <si>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</si>
  <si>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</si>
  <si>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</si>
  <si>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</si>
  <si>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</si>
  <si>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</si>
  <si>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</si>
  <si>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</si>
  <si>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</si>
  <si>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</si>
  <si>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</si>
  <si>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</si>
  <si>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</si>
  <si>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</si>
  <si>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</si>
  <si>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</si>
  <si>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</si>
  <si>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</si>
  <si>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</si>
  <si>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</si>
  <si>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</si>
  <si>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</si>
  <si>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</si>
  <si>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</si>
  <si>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</si>
  <si>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</si>
  <si>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</si>
  <si>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</si>
  <si>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</si>
  <si>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</si>
  <si>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</si>
  <si>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</si>
  <si>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</si>
  <si>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</si>
  <si>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</si>
  <si>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</si>
  <si>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</si>
  <si>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</si>
  <si>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</si>
  <si>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</si>
  <si>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</si>
  <si>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</si>
  <si>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</si>
  <si>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</si>
  <si>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</si>
  <si>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</si>
  <si>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</si>
  <si>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</si>
  <si>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</si>
  <si>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</si>
  <si>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</si>
  <si>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</si>
  <si>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</si>
  <si>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</si>
  <si>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</si>
  <si>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</si>
  <si>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</si>
  <si>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</si>
  <si>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</si>
  <si>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</si>
  <si>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</si>
  <si>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</si>
  <si>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</si>
  <si>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</si>
  <si>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</si>
  <si>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</si>
  <si>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</si>
  <si>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</si>
  <si>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</si>
  <si>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</si>
  <si>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</si>
  <si>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</si>
  <si>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</si>
  <si>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</si>
  <si>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</si>
  <si>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</si>
  <si>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</si>
  <si>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</si>
  <si>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</si>
  <si>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</si>
  <si>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</si>
  <si>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</si>
  <si>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</si>
  <si>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</si>
  <si>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</si>
  <si>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</si>
  <si>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</si>
  <si>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</si>
  <si>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</si>
  <si>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</si>
  <si>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</si>
  <si>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</si>
  <si>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</si>
  <si>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</si>
  <si>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</si>
  <si>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</si>
  <si>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</si>
  <si>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</si>
  <si>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</si>
  <si>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</si>
  <si>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</si>
  <si>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</si>
  <si>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</si>
  <si>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</si>
  <si>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</si>
  <si>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</si>
  <si>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</si>
  <si>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</si>
  <si>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</si>
  <si>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</si>
  <si>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</si>
  <si>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</si>
  <si>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</si>
  <si>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</si>
  <si>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</si>
  <si>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</si>
  <si>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</si>
  <si>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</si>
  <si>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</si>
  <si>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</si>
  <si>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</si>
  <si>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</si>
  <si>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</si>
  <si>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</si>
  <si>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</si>
  <si>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</si>
  <si>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</si>
  <si>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</si>
  <si>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</si>
  <si>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</si>
  <si>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</si>
  <si>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</si>
  <si>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</si>
  <si>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</si>
  <si>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</si>
  <si>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</si>
  <si>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</si>
  <si>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</si>
  <si>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</si>
  <si>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</si>
  <si>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</si>
  <si>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</si>
  <si>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</si>
  <si>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</si>
  <si>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</si>
  <si>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</si>
  <si>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</si>
  <si>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</si>
  <si>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</si>
  <si>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</si>
  <si>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</si>
  <si>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</si>
  <si>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</si>
  <si>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</si>
  <si>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</si>
  <si>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</si>
  <si>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</si>
  <si>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</si>
  <si>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</si>
  <si>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</si>
  <si>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</si>
  <si>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</si>
  <si>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</si>
  <si>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</si>
  <si>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</si>
  <si>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</si>
  <si>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</si>
  <si>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</si>
  <si>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</si>
  <si>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</si>
  <si>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</si>
  <si>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</si>
  <si>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</si>
  <si>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</si>
  <si>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</si>
  <si>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</si>
  <si>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</si>
  <si>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</si>
  <si>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</si>
  <si>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</si>
  <si>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</si>
  <si>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</si>
  <si>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</si>
  <si>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</si>
  <si>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</si>
  <si>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</si>
  <si>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</si>
  <si>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</si>
  <si>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</si>
  <si>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</si>
  <si>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</si>
  <si>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</si>
  <si>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</si>
  <si>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</si>
  <si>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</si>
  <si>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</si>
  <si>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</si>
  <si>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</si>
  <si>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</si>
  <si>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</si>
  <si>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</si>
  <si>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</si>
  <si>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</si>
  <si>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</si>
  <si>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</si>
  <si>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</si>
  <si>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</si>
  <si>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</si>
  <si>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</si>
  <si>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</si>
  <si>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</si>
  <si>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</si>
  <si>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</si>
  <si>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</si>
  <si>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</si>
  <si>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</si>
  <si>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</si>
  <si>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</si>
  <si>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</si>
  <si>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</si>
  <si>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</si>
  <si>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</si>
  <si>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</si>
  <si>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</si>
  <si>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</si>
  <si>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</si>
  <si>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</si>
  <si>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</si>
  <si>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</si>
  <si>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</si>
  <si>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</si>
  <si>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</si>
  <si>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</si>
  <si>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</si>
  <si>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</si>
  <si>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</si>
  <si>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</si>
  <si>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</si>
  <si>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</si>
  <si>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</si>
  <si>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</si>
  <si>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</si>
  <si>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</si>
  <si>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</si>
  <si>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</si>
  <si>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</si>
  <si>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</si>
  <si>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</si>
  <si>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</si>
  <si>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</si>
  <si>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</si>
  <si>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</si>
  <si>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</si>
  <si>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</si>
  <si>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</si>
  <si>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</si>
  <si>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</si>
  <si>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</si>
  <si>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</si>
  <si>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</si>
  <si>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</si>
  <si>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</si>
  <si>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</si>
  <si>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</si>
  <si>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</si>
  <si>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</si>
  <si>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</si>
  <si>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</si>
  <si>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</si>
  <si>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</si>
  <si>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</si>
  <si>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</si>
  <si>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</si>
  <si>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</si>
  <si>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</si>
  <si>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</si>
  <si>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</si>
  <si>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</si>
  <si>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</si>
  <si>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</si>
  <si>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</si>
  <si>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</si>
  <si>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</si>
  <si>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</si>
  <si>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</si>
  <si>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</si>
  <si>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</si>
  <si>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</si>
  <si>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</si>
  <si>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</si>
  <si>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</si>
  <si>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</si>
  <si>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</si>
  <si>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</si>
  <si>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</si>
  <si>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</si>
  <si>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</si>
  <si>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</si>
  <si>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</si>
  <si>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</si>
  <si>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</si>
  <si>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</si>
  <si>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</si>
  <si>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</si>
  <si>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</si>
  <si>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</si>
  <si>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</si>
  <si>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</si>
  <si>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</si>
  <si>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</si>
  <si>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</si>
  <si>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</si>
  <si>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</si>
  <si>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</si>
  <si>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</si>
  <si>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</si>
  <si>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</si>
  <si>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</si>
  <si>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</si>
  <si>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</si>
  <si>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</si>
  <si>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</si>
  <si>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</si>
  <si>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</si>
  <si>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</si>
  <si>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</si>
  <si>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</si>
  <si>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</si>
  <si>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</si>
  <si>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</si>
  <si>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</si>
  <si>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</si>
  <si>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</si>
  <si>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</si>
  <si>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</si>
  <si>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</si>
  <si>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</si>
  <si>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</si>
  <si>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</si>
  <si>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</si>
  <si>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</si>
  <si>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</si>
  <si>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</si>
  <si>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</si>
  <si>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</si>
  <si>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</si>
  <si>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</si>
  <si>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</si>
  <si>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</si>
  <si>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</si>
  <si>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</si>
  <si>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</si>
  <si>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</si>
  <si>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</si>
  <si>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</si>
  <si>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</si>
  <si>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</si>
  <si>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</si>
  <si>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</si>
  <si>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</si>
  <si>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</si>
  <si>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</si>
  <si>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</si>
  <si>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</si>
  <si>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</si>
  <si>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</si>
  <si>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</si>
  <si>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</si>
  <si>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</si>
  <si>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</si>
  <si>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</si>
  <si>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</si>
  <si>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</si>
  <si>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</si>
  <si>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</si>
  <si>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</si>
  <si>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</si>
  <si>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</si>
  <si>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</si>
  <si>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</si>
  <si>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</si>
  <si>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</si>
  <si>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</si>
  <si>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</si>
  <si>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</si>
  <si>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</si>
  <si>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</si>
  <si>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</si>
  <si>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</si>
  <si>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</si>
  <si>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</si>
  <si>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</si>
  <si>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</si>
  <si>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</si>
  <si>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</si>
  <si>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</si>
  <si>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</si>
  <si>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</si>
  <si>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</si>
  <si>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</si>
  <si>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</si>
  <si>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</si>
  <si>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</si>
  <si>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</si>
  <si>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</si>
  <si>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</si>
  <si>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</si>
  <si>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</si>
  <si>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</si>
  <si>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</si>
  <si>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</si>
  <si>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</si>
  <si>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</si>
  <si>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</si>
  <si>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</si>
  <si>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</si>
  <si>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</si>
  <si>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</si>
  <si>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</si>
  <si>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</si>
  <si>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</si>
  <si>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</si>
  <si>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</si>
  <si>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</si>
  <si>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</si>
  <si>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</si>
  <si>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</si>
  <si>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</si>
  <si>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</si>
  <si>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</si>
  <si>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</si>
  <si>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</si>
  <si>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</si>
  <si>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</si>
  <si>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</si>
  <si>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</si>
  <si>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</si>
  <si>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</si>
  <si>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</si>
  <si>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</si>
  <si>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</si>
  <si>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</si>
  <si>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</si>
  <si>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</si>
  <si>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</si>
  <si>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</si>
  <si>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</si>
  <si>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</si>
  <si>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</si>
  <si>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</si>
  <si>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</si>
  <si>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</si>
  <si>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</si>
  <si>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</si>
  <si>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</si>
  <si>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</si>
  <si>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</si>
  <si>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</si>
  <si>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</si>
  <si>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</si>
  <si>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</si>
  <si>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</si>
  <si>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</si>
  <si>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</si>
  <si>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</si>
  <si>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</si>
  <si>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</si>
  <si>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</si>
  <si>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</si>
  <si>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</si>
  <si>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</si>
  <si>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</si>
  <si>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</si>
  <si>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</si>
  <si>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</si>
  <si>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</si>
  <si>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</si>
  <si>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</si>
  <si>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</si>
  <si>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</si>
  <si>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</si>
  <si>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</si>
  <si>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</si>
  <si>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</si>
  <si>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</si>
  <si>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</si>
  <si>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</si>
  <si>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</si>
  <si>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</si>
  <si>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</si>
  <si>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</si>
  <si>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</si>
  <si>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</si>
  <si>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</si>
  <si>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</si>
  <si>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</si>
  <si>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</si>
  <si>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</si>
  <si>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</si>
  <si>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</si>
  <si>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</si>
  <si>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</si>
  <si>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</si>
  <si>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</si>
  <si>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</si>
  <si>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</si>
  <si>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</si>
  <si>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</si>
  <si>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</si>
  <si>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</si>
  <si>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</si>
  <si>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</si>
  <si>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</si>
  <si>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</si>
  <si>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</si>
  <si>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</si>
  <si>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</si>
  <si>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</si>
  <si>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</si>
  <si>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</si>
  <si>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</si>
  <si>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</si>
  <si>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</si>
  <si>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</si>
  <si>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</si>
  <si>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</si>
  <si>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</si>
  <si>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</si>
  <si>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</si>
  <si>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</si>
  <si>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</si>
  <si>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</si>
  <si>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</si>
  <si>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</si>
  <si>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</si>
  <si>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</si>
  <si>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</si>
  <si>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</si>
  <si>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</si>
  <si>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</si>
  <si>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</si>
  <si>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</si>
  <si>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</si>
  <si>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</si>
  <si>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</si>
  <si>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</si>
  <si>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</si>
  <si>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</si>
  <si>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</si>
  <si>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</si>
  <si>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</si>
  <si>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</si>
  <si>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</si>
  <si>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</si>
  <si>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</si>
  <si>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</si>
  <si>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</si>
  <si>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</si>
  <si>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</si>
  <si>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</si>
  <si>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</si>
  <si>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</si>
  <si>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</si>
  <si>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</si>
  <si>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</si>
  <si>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</si>
  <si>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</si>
  <si>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</si>
  <si>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</si>
  <si>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</si>
  <si>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</si>
  <si>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</si>
  <si>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</si>
  <si>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</si>
  <si>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</si>
  <si>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</si>
  <si>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</si>
  <si>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</si>
  <si>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</si>
  <si>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</si>
  <si>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</si>
  <si>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</si>
  <si>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</si>
  <si>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</si>
  <si>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</si>
  <si>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</si>
  <si>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</si>
  <si>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</si>
  <si>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</si>
  <si>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</si>
  <si>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</si>
  <si>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</si>
  <si>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</si>
  <si>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</si>
  <si>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</si>
  <si>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</si>
  <si>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</si>
  <si>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</si>
  <si>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</si>
  <si>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</si>
  <si>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</si>
  <si>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</si>
  <si>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</si>
  <si>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</si>
  <si>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</si>
  <si>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</si>
  <si>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</si>
  <si>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</si>
  <si>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</si>
  <si>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</si>
  <si>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</si>
  <si>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</si>
  <si>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</si>
  <si>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</si>
  <si>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</si>
  <si>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</si>
  <si>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</si>
  <si>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</si>
  <si>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</si>
  <si>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</si>
  <si>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</si>
  <si>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</si>
  <si>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</si>
  <si>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</si>
  <si>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</si>
  <si>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</si>
  <si>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</si>
  <si>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</si>
  <si>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</si>
  <si>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</si>
  <si>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</si>
  <si>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</si>
  <si>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</si>
  <si>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</si>
  <si>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</si>
  <si>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</si>
  <si>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</si>
  <si>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</si>
  <si>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</si>
  <si>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</si>
  <si>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</si>
  <si>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</si>
  <si>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</si>
  <si>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</si>
  <si>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</si>
  <si>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</si>
  <si>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</si>
  <si>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</si>
  <si>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</si>
  <si>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</si>
  <si>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</si>
  <si>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</si>
  <si>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</si>
  <si>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</si>
  <si>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</si>
  <si>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</si>
  <si>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</si>
  <si>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</si>
  <si>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</si>
  <si>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</si>
  <si>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</si>
  <si>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</si>
  <si>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</si>
  <si>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</si>
  <si>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</si>
  <si>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</si>
  <si>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</si>
  <si>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</si>
  <si>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</si>
  <si>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</si>
  <si>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</si>
  <si>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</si>
  <si>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</si>
  <si>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</si>
  <si>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</si>
  <si>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</si>
  <si>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</si>
  <si>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</si>
  <si>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</si>
  <si>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</si>
  <si>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</si>
  <si>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</si>
  <si>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</si>
  <si>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</si>
  <si>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</si>
  <si>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</si>
  <si>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</si>
  <si>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</si>
  <si>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</si>
  <si>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</si>
  <si>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</si>
  <si>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</si>
  <si>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</si>
  <si>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</si>
  <si>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</si>
  <si>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</si>
  <si>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</si>
  <si>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</si>
  <si>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</si>
  <si>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</si>
  <si>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</si>
  <si>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</si>
  <si>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</si>
  <si>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</si>
  <si>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</si>
  <si>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</si>
  <si>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</si>
  <si>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</si>
  <si>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</si>
  <si>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</si>
  <si>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</si>
  <si>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</si>
  <si>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</si>
  <si>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</si>
  <si>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</si>
  <si>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</si>
  <si>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</si>
  <si>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</si>
  <si>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</si>
  <si>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</si>
  <si>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</si>
  <si>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</si>
  <si>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</si>
  <si>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</si>
  <si>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</si>
  <si>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</si>
  <si>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</si>
  <si>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</si>
  <si>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</si>
  <si>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</si>
  <si>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</si>
  <si>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</si>
  <si>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</si>
  <si>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</si>
  <si>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</si>
  <si>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</si>
  <si>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</si>
  <si>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</si>
  <si>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</si>
  <si>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</si>
  <si>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</si>
  <si>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</si>
  <si>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</si>
  <si>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</si>
  <si>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</si>
  <si>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</si>
  <si>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</si>
  <si>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</si>
  <si>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</si>
  <si>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</si>
  <si>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</si>
  <si>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</si>
  <si>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</si>
  <si>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</si>
  <si>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</si>
  <si>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</si>
  <si>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</si>
  <si>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</si>
  <si>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</si>
  <si>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</si>
  <si>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</si>
  <si>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</si>
  <si>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</si>
  <si>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</si>
  <si>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</si>
  <si>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</si>
  <si>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</si>
  <si>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</si>
  <si>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</si>
  <si>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</si>
  <si>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</si>
  <si>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</si>
  <si>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</si>
  <si>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</si>
  <si>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</si>
  <si>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</si>
  <si>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</si>
  <si>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</si>
  <si>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</si>
  <si>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</si>
  <si>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</si>
  <si>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</si>
  <si>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</si>
  <si>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</si>
  <si>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</si>
  <si>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</si>
  <si>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</si>
  <si>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</si>
  <si>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</si>
  <si>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</si>
  <si>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</si>
  <si>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</si>
  <si>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</si>
  <si>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</si>
  <si>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</si>
  <si>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</si>
  <si>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</si>
  <si>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</si>
  <si>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</si>
  <si>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</si>
  <si>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</si>
  <si>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</si>
  <si>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</si>
  <si>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</si>
  <si>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</si>
  <si>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</si>
  <si>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</si>
  <si>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</si>
  <si>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</si>
  <si>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</si>
  <si>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</si>
  <si>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</si>
  <si>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</si>
  <si>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</si>
  <si>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</si>
  <si>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</si>
  <si>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</si>
  <si>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</si>
  <si>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</si>
  <si>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</si>
  <si>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</si>
  <si>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</si>
  <si>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</si>
  <si>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</si>
  <si>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</si>
  <si>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</si>
  <si>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</si>
  <si>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</si>
  <si>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</si>
  <si>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</si>
  <si>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</si>
  <si>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</si>
  <si>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</si>
  <si>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</si>
  <si>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</si>
  <si>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</si>
  <si>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</si>
  <si>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</si>
  <si>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</si>
  <si>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</si>
  <si>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</si>
  <si>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</si>
  <si>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</si>
  <si>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</si>
  <si>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</si>
  <si>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</si>
  <si>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</si>
  <si>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</si>
  <si>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</si>
  <si>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</si>
  <si>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</si>
  <si>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</si>
  <si>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</si>
  <si>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</si>
  <si>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</si>
  <si>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</si>
  <si>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</si>
  <si>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</si>
  <si>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</si>
  <si>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</si>
  <si>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</si>
  <si>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</si>
  <si>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</si>
  <si>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</si>
  <si>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</si>
  <si>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</si>
  <si>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</si>
  <si>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</si>
  <si>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</si>
  <si>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</si>
  <si>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</si>
  <si>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</si>
  <si>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</si>
  <si>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</si>
  <si>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</si>
  <si>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</si>
  <si>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</si>
  <si>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</si>
  <si>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</si>
  <si>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</si>
  <si>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</si>
  <si>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</si>
  <si>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</si>
  <si>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</si>
  <si>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</si>
  <si>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</si>
  <si>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</si>
  <si>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</si>
  <si>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</si>
  <si>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</si>
  <si>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</si>
  <si>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</si>
  <si>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</si>
  <si>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</si>
  <si>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</si>
  <si>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</si>
  <si>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</si>
  <si>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</si>
  <si>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</si>
  <si>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</si>
  <si>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</si>
  <si>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</si>
  <si>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</si>
  <si>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</si>
  <si>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</si>
  <si>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</si>
  <si>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</si>
  <si>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</si>
  <si>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</si>
  <si>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</si>
  <si>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</si>
  <si>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</si>
  <si>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</si>
  <si>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</si>
  <si>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</si>
  <si>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</si>
  <si>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</si>
  <si>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</si>
  <si>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</si>
  <si>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</si>
  <si>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</si>
  <si>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</si>
  <si>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</si>
  <si>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</si>
  <si>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</si>
  <si>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</si>
  <si>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</si>
  <si>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</si>
  <si>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</si>
  <si>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</si>
  <si>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</si>
  <si>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</si>
  <si>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</si>
  <si>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</si>
  <si>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</si>
  <si>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</si>
  <si>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</si>
  <si>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</si>
  <si>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</si>
  <si>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</si>
  <si>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</si>
  <si>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</si>
  <si>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</si>
  <si>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</si>
  <si>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</si>
  <si>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</si>
  <si>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</si>
  <si>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</si>
  <si>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</si>
  <si>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</si>
  <si>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</si>
  <si>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</si>
  <si>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</si>
  <si>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</si>
  <si>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</si>
  <si>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</si>
  <si>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</si>
  <si>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</si>
  <si>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</si>
  <si>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</si>
  <si>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</si>
  <si>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</si>
  <si>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</si>
  <si>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</si>
  <si>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</si>
  <si>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</si>
  <si>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</si>
  <si>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</si>
  <si>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</si>
  <si>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</si>
  <si>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</si>
  <si>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</si>
  <si>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</si>
  <si>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</si>
  <si>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</si>
  <si>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</si>
  <si>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</si>
  <si>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</si>
  <si>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</si>
  <si>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</si>
  <si>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</si>
  <si>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</si>
  <si>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</si>
  <si>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</si>
  <si>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</si>
  <si>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</si>
  <si>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</si>
  <si>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</si>
  <si>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</si>
  <si>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</si>
  <si>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</si>
  <si>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Number Successful </t>
  </si>
  <si>
    <t>Number Failed</t>
  </si>
  <si>
    <t>Number Canceled</t>
  </si>
  <si>
    <t>Total Projects</t>
  </si>
  <si>
    <t>Percentage Successful</t>
  </si>
  <si>
    <t>Percentage Canceled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</si>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</sst>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NumberFormat="1" applyFont="1" applyFill="1" applyBorder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7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theme="4"/>
      </font>
      <fill>
        <patternFill>
          <bgColor rgb="FF00B0F0"/>
        </patternFill>
      </fill>
    </dxf>
    <dxf>
      <font>
        <color theme="4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chemeClr val="tx2"/>
          </a:solidFill>
          <a:ln>
            <a:solidFill>
              <a:schemeClr val="tx2"/>
            </a:solidFill>
          </a:ln>
          <a:effectLst/>
        </c:spPr>
        <c:marker>
          <c:symbol val="none"/>
        </c:marker>
      </c:pivotFmt>
      <c:pivotFmt>
        <c:idx val="7"/>
        <c:spPr>
          <a:solidFill>
            <a:srgbClr val="FFC000"/>
          </a:solidFill>
          <a:ln>
            <a:solidFill>
              <a:srgbClr val="FFC000"/>
            </a:solidFill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</c:pivotFmt>
      <c:pivotFmt>
        <c:idx val="9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  <c:marker>
          <c:symbol val="none"/>
        </c:marker>
      </c:pivotFmt>
      <c:pivotFmt>
        <c:idx val="10"/>
        <c:spPr>
          <a:solidFill>
            <a:srgbClr val="FFC000"/>
          </a:solidFill>
          <a:ln>
            <a:solidFill>
              <a:srgbClr val="FFC000"/>
            </a:solidFill>
          </a:ln>
          <a:effectLst/>
        </c:spPr>
        <c:marker>
          <c:symbol val="none"/>
        </c:marker>
      </c:pivotFmt>
      <c:pivotFmt>
        <c:idx val="11"/>
        <c:spPr>
          <a:solidFill>
            <a:schemeClr val="tx2"/>
          </a:solidFill>
          <a:ln>
            <a:solidFill>
              <a:schemeClr val="tx2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CA-4905-8D06-37969098081F}"/>
            </c:ext>
          </c:extLst>
        </c:ser>
        <c:ser>
          <c:idx val="1"/>
          <c:order val="1"/>
          <c:tx>
            <c:strRef>
              <c:f>'1'!$C$3:$C$4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70C0"/>
              </a:solidFill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CA-4905-8D06-37969098081F}"/>
            </c:ext>
          </c:extLst>
        </c:ser>
        <c:ser>
          <c:idx val="2"/>
          <c:order val="2"/>
          <c:tx>
            <c:strRef>
              <c:f>'1'!$D$3:$D$4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rgbClr val="FFC000"/>
              </a:solidFill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CA-4905-8D06-37969098081F}"/>
            </c:ext>
          </c:extLst>
        </c:ser>
        <c:ser>
          <c:idx val="3"/>
          <c:order val="3"/>
          <c:tx>
            <c:strRef>
              <c:f>'1'!$E$3:$E$4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2"/>
            </a:solidFill>
            <a:ln>
              <a:solidFill>
                <a:schemeClr val="tx2"/>
              </a:solidFill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CA-4905-8D06-379690980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0764392"/>
        <c:axId val="700763408"/>
      </c:barChart>
      <c:catAx>
        <c:axId val="700764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763408"/>
        <c:crosses val="autoZero"/>
        <c:auto val="1"/>
        <c:lblAlgn val="ctr"/>
        <c:lblOffset val="100"/>
        <c:noMultiLvlLbl val="0"/>
      </c:catAx>
      <c:valAx>
        <c:axId val="70076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764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86-4875-994D-B8CC44CC0C0E}"/>
            </c:ext>
          </c:extLst>
        </c:ser>
        <c:ser>
          <c:idx val="1"/>
          <c:order val="1"/>
          <c:tx>
            <c:strRef>
              <c:f>'2'!$C$4:$C$5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86-4875-994D-B8CC44CC0C0E}"/>
            </c:ext>
          </c:extLst>
        </c:ser>
        <c:ser>
          <c:idx val="2"/>
          <c:order val="2"/>
          <c:tx>
            <c:strRef>
              <c:f>'2'!$D$4:$D$5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86-4875-994D-B8CC44CC0C0E}"/>
            </c:ext>
          </c:extLst>
        </c:ser>
        <c:ser>
          <c:idx val="3"/>
          <c:order val="3"/>
          <c:tx>
            <c:strRef>
              <c:f>'2'!$E$4:$E$5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86-4875-994D-B8CC44CC0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6975832"/>
        <c:axId val="606981408"/>
      </c:barChart>
      <c:catAx>
        <c:axId val="606975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81408"/>
        <c:crosses val="autoZero"/>
        <c:auto val="1"/>
        <c:lblAlgn val="ctr"/>
        <c:lblOffset val="100"/>
        <c:noMultiLvlLbl val="0"/>
      </c:catAx>
      <c:valAx>
        <c:axId val="60698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75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8F-4839-B1FA-1A7EF2AFB629}"/>
            </c:ext>
          </c:extLst>
        </c:ser>
        <c:ser>
          <c:idx val="1"/>
          <c:order val="1"/>
          <c:tx>
            <c:strRef>
              <c:f>'3'!$C$4:$C$5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8F-4839-B1FA-1A7EF2AFB629}"/>
            </c:ext>
          </c:extLst>
        </c:ser>
        <c:ser>
          <c:idx val="2"/>
          <c:order val="2"/>
          <c:tx>
            <c:strRef>
              <c:f>'3'!$D$4:$D$5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8F-4839-B1FA-1A7EF2AFB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856416"/>
        <c:axId val="720857072"/>
      </c:lineChart>
      <c:catAx>
        <c:axId val="72085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857072"/>
        <c:crosses val="autoZero"/>
        <c:auto val="1"/>
        <c:lblAlgn val="ctr"/>
        <c:lblOffset val="100"/>
        <c:noMultiLvlLbl val="0"/>
      </c:catAx>
      <c:valAx>
        <c:axId val="72085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85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91-4390-B540-A09F1A9F115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91-4390-B540-A09F1A9F115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91-4390-B540-A09F1A9F1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6592480"/>
        <c:axId val="616585592"/>
      </c:lineChart>
      <c:catAx>
        <c:axId val="61659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585592"/>
        <c:crosses val="autoZero"/>
        <c:auto val="1"/>
        <c:lblAlgn val="ctr"/>
        <c:lblOffset val="100"/>
        <c:noMultiLvlLbl val="0"/>
      </c:catAx>
      <c:valAx>
        <c:axId val="61658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59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471486</xdr:colOff>
      <xdr:row>2</xdr:row>
      <xdr:rowOff>28576</xdr:rowOff>
    </xdr:from>
    <xdr:to>
      <xdr:col>19</xdr:col>
      <xdr:colOff>390524</xdr:colOff>
      <xdr:row>29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4760</xdr:colOff>
      <xdr:row>2</xdr:row>
      <xdr:rowOff>47624</xdr:rowOff>
    </xdr:from>
    <xdr:to>
      <xdr:col>26</xdr:col>
      <xdr:colOff>553779</xdr:colOff>
      <xdr:row>33</xdr:row>
      <xdr:rowOff>22151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528636</xdr:colOff>
      <xdr:row>1</xdr:row>
      <xdr:rowOff>114300</xdr:rowOff>
    </xdr:from>
    <xdr:to>
      <xdr:col>17</xdr:col>
      <xdr:colOff>542925</xdr:colOff>
      <xdr:row>28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361949</xdr:colOff>
      <xdr:row>14</xdr:row>
      <xdr:rowOff>0</xdr:rowOff>
    </xdr:from>
    <xdr:to>
      <xdr:col>13</xdr:col>
      <xdr:colOff>209550</xdr:colOff>
      <xdr:row>40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attu, Vineeth Kumar" refreshedDate="43415.931470138887" createdVersion="6" refreshedVersion="6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attu, Vineeth Kumar" refreshedDate="43415.949603587964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Gattu, Vineeth Kumar" refreshedDate="43415.999226736109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4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1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7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60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9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60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10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8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2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2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2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200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9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70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4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50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60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2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1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7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7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8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7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7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70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1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9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4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6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2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5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2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2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1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1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8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9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9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70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5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2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N/A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N/A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2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7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8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N/A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N/A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N/A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5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N/A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N/A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1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N/A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N/A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N/A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N/A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6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8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N/A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6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N/A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N/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4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N/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N/A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6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3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N/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N/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N/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50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N/A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6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N/A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1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1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N/A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4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6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N/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N/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6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N/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N/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3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7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N/A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N/A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N/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N/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N/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6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2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N/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N/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N/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N/A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N/A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N/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N/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N/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6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N/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N/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N/A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N/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8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90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6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8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1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6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9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8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2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8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8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4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2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7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8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9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7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2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3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3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90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9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9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1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6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50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5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5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1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5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4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8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3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8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70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20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100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1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8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7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2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30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5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1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4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7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4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10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40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8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40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7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2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3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2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90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3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7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6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70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5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9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2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1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9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2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6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8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9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7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5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2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1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7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N/A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N/A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5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2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N/A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3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N/A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N/A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1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N/A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N/A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4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N/A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3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N/A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7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3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N/A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N/A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1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N/A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N/A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6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2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N/A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40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N/A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N/A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9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4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N/A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N/A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2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N/A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N/A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N/A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N/A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N/A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4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N/A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8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3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N/A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6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7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N/A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N/A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1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4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7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7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1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3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N/A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9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9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N/A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1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N/A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N/A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8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N/A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N/A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N/A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N/A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N/A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N/A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N/A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1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5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1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6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N/A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N/A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N/A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N/A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N/A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N/A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N/A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N/A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N/A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N/A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8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N/A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N/A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N/A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N/A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N/A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50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N/A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1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4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6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3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8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6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2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3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3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4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5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1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9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9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8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4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1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N/A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2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6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3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1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5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20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N/A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8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4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1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N/A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100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6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3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7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6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5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2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1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4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100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9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5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8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70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3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4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6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N/A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N/A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N/A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N/A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N/A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2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N/A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3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3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1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60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3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3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1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2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9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3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9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1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5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4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80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8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100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9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1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2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4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40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7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4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7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3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1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8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9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9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10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8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1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4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7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9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9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2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2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3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3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3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1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3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3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3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5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N/A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7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3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2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6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N/A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4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4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8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N/A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1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N/A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3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N/A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N/A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N/A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5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N/A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3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N/A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2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N/A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20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N/A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2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2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N/A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N/A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N/A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9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1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N/A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2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N/A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100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3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1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4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2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50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4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7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4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9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1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6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1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2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8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3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2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1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N/A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7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90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5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6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5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9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9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70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6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1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4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9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6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N/A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N/A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N/A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N/A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N/A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N/A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N/A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N/A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N/A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N/A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N/A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N/A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N/A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8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N/A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6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N/A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3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4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4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8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9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9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N/A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8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N/A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4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3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1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8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7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2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7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8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2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4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N/A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8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N/A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6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N/A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4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N/A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1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4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N/A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N/A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N/A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N/A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N/A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N/A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8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N/A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1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4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N/A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2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N/A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1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N/A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8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N/A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N/A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3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9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6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N/A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7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N/A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1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2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9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3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80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9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4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5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4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9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2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2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3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4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N/A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N/A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N/A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N/A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N/A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N/A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N/A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5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6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3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6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1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9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8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1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7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3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3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9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5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8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6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6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8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8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40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6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9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1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1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2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8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30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8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1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3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8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60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7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5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1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2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7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1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N/A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N/A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9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90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N/A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4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9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60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2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9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9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2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5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4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4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8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9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2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6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9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4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9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6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3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1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4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8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8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N/A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5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N/A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8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N/A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N/A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N/A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1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6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N/A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1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8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9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7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N/A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N/A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N/A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N/A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N/A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N/A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N/A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N/A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N/A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N/A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N/A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N/A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N/A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5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3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70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7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7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1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8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N/A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N/A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N/A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N/A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N/A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N/A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7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8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8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7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9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40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6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6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50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40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1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2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6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2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9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4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7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5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N/A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N/A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N/A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N/A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N/A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N/A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2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4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N/A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3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7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N/A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8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2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8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N/A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N/A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2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N/A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N/A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N/A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N/A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1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N/A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N/A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1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7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7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9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8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1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4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9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7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5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4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2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6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6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3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8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4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5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40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8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3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9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6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7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4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1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5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2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7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9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8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4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5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1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4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5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6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60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3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5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N/A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8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N/A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5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N/A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6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6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N/A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N/A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N/A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N/A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6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6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8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2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N/A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9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N/A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N/A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N/A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N/A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N/A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N/A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6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4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90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90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8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9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5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1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5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8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9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2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N/A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9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1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6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4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5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5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4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7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10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9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2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4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4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2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4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1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8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2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8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N/A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N/A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5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N/A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5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4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4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6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6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1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3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80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8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4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1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3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N/A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1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3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N/A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3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N/A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N/A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N/A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2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3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2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1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7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7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1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8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6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9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9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1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7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1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30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1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9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30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2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3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9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9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3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6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5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2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9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2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1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1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8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8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7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3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1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1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8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7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2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2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N/A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3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2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N/A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N/A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N/A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N/A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4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9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9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4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9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9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4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8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3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1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4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8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9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4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7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5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4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3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6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8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2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1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2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6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5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1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3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2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5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7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2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3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4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1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9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8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7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9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4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9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6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9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4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90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7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3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5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9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6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1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2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7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2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20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5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2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7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1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N/A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N/A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20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3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9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1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4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6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30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2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3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2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7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9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6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7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9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2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9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6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6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2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3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4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6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2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1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6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3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5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1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8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2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2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6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5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70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1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4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4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1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9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3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7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4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1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50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8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4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8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6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1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4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7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2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6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2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8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60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5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1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8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9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2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5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2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20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1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6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1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6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7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5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N/A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N/A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N/A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N/A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N/A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N/A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N/A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8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N/A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N/A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N/A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N/A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N/A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N/A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N/A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8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N/A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1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N/A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N/A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2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N/A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N/A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N/A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8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3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N/A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N/A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N/A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2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N/A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N/A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N/A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N/A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N/A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7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N/A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N/A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N/A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N/A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N/A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N/A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1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N/A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3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N/A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N/A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6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2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2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90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9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9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1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9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2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8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9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8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8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3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2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8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6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8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2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9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6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1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3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N/A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N/A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N/A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N/A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N/A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6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8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N/A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N/A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N/A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3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8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N/A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4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N/A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N/A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4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7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8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3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10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70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6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4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4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8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9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30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6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N/A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N/A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N/A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N/A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3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30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3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N/A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N/A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N/A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N/A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N/A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N/A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N/A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6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N/A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N/A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N/A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6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4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6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2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6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5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1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2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9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4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1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8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6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5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7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7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2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4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7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2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6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N/A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4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9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2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8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9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3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3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4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6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4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4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1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2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4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1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9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8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8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5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N/A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N/A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3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8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4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7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N/A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8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4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5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5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4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1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8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6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5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1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1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2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2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70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1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6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2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2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70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2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9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/A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8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6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/A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/A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8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/A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2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3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/A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/A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/A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/A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4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6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4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N/A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9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7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40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2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3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90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7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5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3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1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8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2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3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4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4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9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4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9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1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1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5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4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4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5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6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20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/A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/A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1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/A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/A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4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/A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6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/A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30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/A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30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/A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3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6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/A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/A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6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7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/A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2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/A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2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3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/A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6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/A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10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9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7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1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3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7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4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9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9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6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2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2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3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6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8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3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1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8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7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/A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/A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3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3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/A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1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2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/A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/A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/A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/A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1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1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9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9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6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70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5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5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9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1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9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4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1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10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6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9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6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4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9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3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9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3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9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7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4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5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7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1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8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5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1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3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8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2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6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1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7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7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2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9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60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4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8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/A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/A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/A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/A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100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6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8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8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1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5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3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4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6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4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1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/A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9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7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3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7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1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1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70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6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80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3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8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/A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3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5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7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/A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/A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4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4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4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9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/A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/A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/A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8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4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5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2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3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9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3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9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1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1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1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1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2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40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8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2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2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7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7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/A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8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3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/A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3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2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/A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3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/A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1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6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4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7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7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6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2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60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4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7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8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6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3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40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60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9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70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6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4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8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6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8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3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2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2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5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8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4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3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1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5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5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3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9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7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30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6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4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60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90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9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10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4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2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9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4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6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6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6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3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3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5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3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7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80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7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8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20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2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70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10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2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7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6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4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5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7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30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8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1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7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2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5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2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7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4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5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5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70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2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2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2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5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100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8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2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9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1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4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2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7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9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90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60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5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8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4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6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1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8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8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30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1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3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2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2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40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5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2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5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9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1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8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6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1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7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80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9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6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6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7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6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2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9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4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4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1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5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1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9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1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3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7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8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3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8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40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1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6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8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6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1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2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3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9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3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6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50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8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1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2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5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1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30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3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8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1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9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/A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7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7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8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/A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/A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8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/A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8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4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1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6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3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3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2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7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40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100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2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4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7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3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40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9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4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1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4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1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8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7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6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3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3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50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2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3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/A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8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1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6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/A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/A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/A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100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1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8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6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6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5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7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2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5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1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9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6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5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1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4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/A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/A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8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1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/A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9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/A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2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1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2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9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1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2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80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5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8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8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9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40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2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6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8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4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9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50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10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6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2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/A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6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/A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/A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/A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/A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5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/A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8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/A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/A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/A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/A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/A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8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9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6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/A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3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1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3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/A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2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4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2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3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/A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/A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3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/A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/A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2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/A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9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6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/A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/A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1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/A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/A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/A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/A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1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/A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3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8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6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3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6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/A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8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7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10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8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/A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8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/A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60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3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6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1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6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/A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/A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3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3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3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4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/A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3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/A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/A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/A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1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/A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8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3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/A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7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/A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2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4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6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/A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7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5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8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/A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9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/A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3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/A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/A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2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7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/A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1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6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/A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/A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/A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/A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7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6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/A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s v="plays"/>
  </r>
  <r>
    <m/>
    <m/>
    <m/>
    <m/>
    <m/>
    <x v="4"/>
    <x v="21"/>
    <m/>
    <m/>
    <m/>
    <m/>
    <m/>
    <m/>
    <x v="41"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2T22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4T20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5T22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15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10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10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5T23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7T19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07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11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18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4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1T00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12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3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2T22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4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3T19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5T19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2T21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3T01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4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d v="2015-04-03T08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15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2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d v="2015-07-31T23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d v="2017-01-17T19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d v="2014-09-19T13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0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4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3T19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18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6T19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d v="2014-08-31T22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8-31T21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d v="2015-02-08T14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15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d v="2015-10-06T10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17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17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16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4T19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d v="2014-12-21T11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d v="2015-10-16T21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d v="2010-07-17T04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d v="2012-06-07T09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d v="2015-05-23T16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d v="2010-02-22T17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d v="2013-03-25T13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4-30T22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d v="2012-08-31T21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d v="2012-03-10T10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4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09-30T22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d v="2016-04-08T13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d v="2014-12-01T03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d v="2013-02-01T13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2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d v="2014-02-05T18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3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3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4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2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0T22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5T21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06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4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06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1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09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3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11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3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1-30T19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1"/>
    <x v="2"/>
    <s v="web"/>
    <x v="588"/>
    <d v="2016-11-17T14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5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10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3T20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10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7T19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08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4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50"/>
    <x v="2"/>
    <s v="web"/>
    <x v="633"/>
    <d v="2016-06-17T18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18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d v="2014-10-28T20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d v="2016-03-17T12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d v="2015-07-26T13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d v="2016-10-31T16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d v="2016-12-07T23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d v="2014-10-31T07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d v="2017-02-19T23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d v="2014-09-13T08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4T19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d v="2014-11-30T19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d v="2012-04-08T13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8T23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d v="2013-12-20T05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d v="2015-06-20T22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d v="2013-05-03T08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5T20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15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3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1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3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0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3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11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1"/>
    <x v="4"/>
    <s v="rock"/>
    <x v="800"/>
    <d v="2014-09-11T05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5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18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8"/>
    <x v="4"/>
    <s v="rock"/>
    <x v="806"/>
    <d v="2011-09-07T11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4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1T23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8-31T20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08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"/>
    <x v="4"/>
    <s v="rock"/>
    <x v="814"/>
    <d v="2011-05-31T13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2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1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2"/>
    <x v="4"/>
    <s v="rock"/>
    <x v="822"/>
    <d v="2012-10-05T17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40"/>
    <x v="4"/>
    <s v="rock"/>
    <x v="824"/>
    <d v="2010-04-18T01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7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4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06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3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9"/>
    <x v="4"/>
    <s v="rock"/>
    <x v="835"/>
    <d v="2012-05-18T22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8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4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7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d v="2014-03-10T09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2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"/>
    <x v="4"/>
    <s v="metal"/>
    <x v="856"/>
    <d v="2016-10-25T14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d v="2015-04-15T17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3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4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5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2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3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2T20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3"/>
    <x v="4"/>
    <s v="jazz"/>
    <x v="905"/>
    <d v="2011-01-24T00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2T22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5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20"/>
    <x v="4"/>
    <s v="jazz"/>
    <x v="918"/>
    <d v="2014-12-01T17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17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4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17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15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d v="2016-04-18T09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d v="2017-02-18T18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d v="2016-01-17T13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d v="2016-06-04T10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15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d v="2016-02-11T12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d v="2016-10-06T10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d v="2014-08-15T15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09T17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3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d v="2016-07-12T13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d v="2015-11-21T12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d v="2015-10-16T23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08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d v="2015-04-04T16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d v="2015-12-16T13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05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5T19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1T20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14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d v="2014-01-03T23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16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2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d v="2014-04-24T14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14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10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15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d v="2014-11-14T16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16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06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18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2-01T00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12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6T21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2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d v="2014-06-28T14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d v="2015-05-17T13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d v="2017-03-11T08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15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d v="2014-05-30T17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d v="2015-10-31T22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d v="2016-10-20T06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d v="2016-12-03T19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d v="2016-03-31T23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d v="2011-08-06T09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5T21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6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9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8"/>
    <x v="4"/>
    <s v="rock"/>
    <x v="1262"/>
    <d v="2014-02-16T13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d v="2010-11-30T10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1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d v="2013-08-07T15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6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09T23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d v="2017-01-03T22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d v="2014-12-04T05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07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d v="2016-10-08T09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16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d v="2015-08-02T14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11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09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"/>
    <x v="4"/>
    <s v="rock"/>
    <x v="1371"/>
    <d v="2015-05-07T13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2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2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3"/>
    <x v="4"/>
    <s v="rock"/>
    <x v="1375"/>
    <d v="2017-01-14T20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6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9"/>
    <x v="4"/>
    <s v="rock"/>
    <x v="1377"/>
    <d v="2017-02-02T23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1"/>
    <x v="4"/>
    <s v="rock"/>
    <x v="1378"/>
    <d v="2016-08-01T13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06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9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d v="2016-04-29T07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d v="2016-10-17T11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1"/>
    <x v="4"/>
    <s v="rock"/>
    <x v="1390"/>
    <d v="2015-04-27T12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"/>
    <x v="4"/>
    <s v="rock"/>
    <x v="1391"/>
    <d v="2015-08-21T23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"/>
    <x v="4"/>
    <s v="rock"/>
    <x v="1392"/>
    <d v="2016-03-02T22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4"/>
    <x v="4"/>
    <s v="rock"/>
    <x v="1394"/>
    <d v="2017-02-28T22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d v="2015-02-22T07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12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d v="2016-10-09T05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05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11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18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0T19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15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0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08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d v="2014-12-19T23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17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d v="2015-04-03T10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d v="2013-05-01T16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3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d v="2014-06-20T16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d v="2017-03-14T08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05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06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18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d v="2016-04-03T11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7T19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18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9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1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4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17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"/>
    <x v="4"/>
    <s v="rock"/>
    <x v="1616"/>
    <d v="2012-11-22T17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4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4T23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4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5T23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2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6T00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8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18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2T20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8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3T19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7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16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7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"/>
    <x v="4"/>
    <s v="pop"/>
    <x v="1662"/>
    <d v="2011-12-31T00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4T23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08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6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"/>
    <x v="4"/>
    <s v="pop"/>
    <x v="1674"/>
    <d v="2016-08-18T01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"/>
    <x v="4"/>
    <s v="pop"/>
    <x v="1675"/>
    <d v="2011-10-16T17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1T20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"/>
    <x v="4"/>
    <s v="faith"/>
    <x v="1688"/>
    <d v="2017-04-09T06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8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5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6"/>
    <x v="4"/>
    <s v="faith"/>
    <x v="1703"/>
    <d v="2015-08-31T01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15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"/>
    <x v="4"/>
    <s v="faith"/>
    <x v="1709"/>
    <d v="2014-08-31T14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0T23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4T21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7"/>
    <x v="4"/>
    <s v="faith"/>
    <x v="1737"/>
    <d v="2015-07-20T17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4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d v="2015-11-13T10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15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2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d v="2016-07-14T17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d v="2016-02-25T11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08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d v="2014-08-13T18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d v="2014-10-23T18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d v="2015-04-04T09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d v="2015-02-05T11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4T02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07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0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d v="2015-03-01T16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d v="2014-08-21T16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d v="2016-07-03T02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d v="2016-07-25T14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d v="2017-01-30T01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11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15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10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6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"/>
    <x v="4"/>
    <s v="rock"/>
    <x v="1840"/>
    <d v="2013-05-06T23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"/>
    <x v="4"/>
    <s v="rock"/>
    <x v="1848"/>
    <d v="2011-07-31T01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6T00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3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5T22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1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d v="2015-06-04T00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1T18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d v="2010-11-01T19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08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d v="2016-06-06T12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1T22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d v="2015-04-18T16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d v="2013-08-19T03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3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8T23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d v="2015-03-01T10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2T23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16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d v="2014-07-31T21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d v="2016-11-23T03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d v="2015-06-10T23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d v="2015-03-30T13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d v="2010-03-15T16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d v="2016-11-30T23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d v="2013-05-23T10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d v="2016-02-26T06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13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d v="2013-07-25T11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d v="2010-09-10T22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7T21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15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2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17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6T23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5T22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18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09T19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18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d v="2014-12-05T13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0T19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15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d v="2012-05-19T12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"/>
    <x v="4"/>
    <s v="rock"/>
    <x v="2163"/>
    <d v="2015-06-07T22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16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9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"/>
    <x v="4"/>
    <s v="rock"/>
    <x v="2178"/>
    <d v="2017-01-18T10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7"/>
    <x v="4"/>
    <s v="rock"/>
    <x v="2179"/>
    <d v="2015-04-10T23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d v="2016-03-26T12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d v="2015-08-11T13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08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d v="2014-02-06T14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2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14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10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d v="2016-06-19T18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d v="2016-11-22T15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5T01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6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8T21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4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d v="2012-04-18T11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12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6"/>
    <x v="4"/>
    <s v="rock"/>
    <x v="2300"/>
    <d v="2012-06-28T12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18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d v="2014-03-08T17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15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1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17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8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16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5T19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3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d v="2016-03-05T14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2T19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d v="2015-04-11T01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16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d v="2014-11-09T20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1T22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4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8T23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d v="2014-11-03T03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d v="2013-01-13T17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d v="2011-01-15T20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16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2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06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d v="2012-12-24T18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1T21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11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15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2T16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15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15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2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08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0T16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d v="2016-02-10T17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18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0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2T21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d v="2017-04-05T13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d v="2017-04-05T14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d v="2013-05-27T01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3T22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0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18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2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d v="2015-08-07T11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1T18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19T21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d v="2016-09-02T12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d v="2014-01-11T16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16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7T23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1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08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d v="2015-08-05T06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17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05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d v="2014-11-23T17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06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2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6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d v="2016-02-05T23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12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"/>
    <x v="1"/>
    <s v="plays"/>
    <x v="2892"/>
    <d v="2014-08-25T16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8T21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1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4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2T23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d v="2015-03-08T22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d v="2014-08-31T10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6T22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9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d v="2015-01-06T01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3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3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d v="2017-01-19T10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d v="2014-10-06T11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3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d v="2015-03-20T10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d v="2016-10-31T22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d v="2013-12-29T02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18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d v="2015-06-13T19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8T01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3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17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8T21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d v="2016-08-23T03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4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13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3T23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07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18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d v="2014-11-06T19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15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17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0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15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d v="2014-11-26T02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d v="2014-06-13T17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09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2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4T21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09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2T17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d v="2016-05-03T22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d v="2015-07-12T05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d v="2015-06-21T12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06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d v="2015-07-16T12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d v="2015-10-30T16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12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d v="2016-01-29T00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d v="2016-08-15T15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d v="2016-08-01T01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d v="2016-04-13T16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7T19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3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d v="2014-07-04T20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d v="2014-10-10T16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3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d v="2017-02-24T20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15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d v="2016-03-01T18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2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09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d v="2016-02-05T17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d v="2015-02-05T07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d v="2014-08-01T01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d v="2016-05-20T06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19T18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d v="2016-04-28T10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16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09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d v="2014-10-02T09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d v="2015-03-04T09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9"/>
    <x v="1"/>
    <s v="plays"/>
    <x v="3533"/>
    <d v="2015-11-11T14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d v="2015-06-25T13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d v="2016-08-01T14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d v="2015-01-08T11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d v="2014-10-30T15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08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1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06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d v="2014-12-21T12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3T20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0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29T19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d v="2016-08-14T09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d v="2014-06-09T12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d v="2016-09-30T16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7T22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d v="2017-01-13T22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d v="2015-01-01T11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16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d v="2014-09-12T14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d v="2014-07-02T22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10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1T23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08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12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d v="2016-02-11T17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2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3"/>
    <x v="1"/>
    <s v="plays"/>
    <x v="3732"/>
    <d v="2015-01-24T07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8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1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4T22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15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9T00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d v="2016-11-29T01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d v="2014-09-26T23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14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2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1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1T22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d v="2015-03-31T22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d v="2016-01-19T17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15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d v="2016-08-02T23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"/>
    <x v="1"/>
    <s v="plays"/>
    <x v="3849"/>
    <d v="2015-06-11T13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0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"/>
    <x v="1"/>
    <s v="plays"/>
    <x v="3867"/>
    <d v="2016-06-18T14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d v="2014-07-30T18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17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9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3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3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4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1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07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8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09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10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08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17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60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4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1"/>
    <x v="1"/>
    <s v="plays"/>
    <x v="4003"/>
    <d v="2015-02-15T09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3"/>
    <x v="1"/>
    <s v="plays"/>
    <x v="4017"/>
    <d v="2014-09-04T11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"/>
    <x v="1"/>
    <s v="plays"/>
    <x v="4020"/>
    <d v="2015-03-23T22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16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8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"/>
    <x v="1"/>
    <s v="plays"/>
    <x v="4064"/>
    <d v="2015-04-29T09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9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0T23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"/>
    <x v="1"/>
    <s v="plays"/>
    <x v="4094"/>
    <d v="2014-10-21T23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18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6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72" firstHeaderRow="1" firstDataRow="2" firstDataCol="1"/>
  <pivotFields count="22">
    <pivotField showAll="0"/>
    <pivotField showAll="0"/>
    <pivotField showAll="0"/>
    <pivotField axis="axisRow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3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dataFields count="1">
    <dataField name="Count of state" fld="5" subtotal="count" baseField="3" baseItem="0"/>
  </dataFields>
  <pivotTableStyleInfo name="PivotStyleLight16" showRowHeaders="1" showColHeaders="1" showRowStripes="0" showColStripes="0" showLastColumn="1"/>
  <filters count="1">
    <filter fld="3" type="captionLessThan" evalOrder="-1" id="3" stringValue1="1000">
      <autoFilter ref="A1">
        <filterColumn colId="0">
          <customFilters>
            <customFilter operator="lessThan" val="1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T4115"/>
  <sheetViews>
    <sheetView tabSelected="1" topLeftCell="H1" zoomScale="77" zoomScaleNormal="77" workbookViewId="0">
      <selection activeCell="T2" sqref="T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2.5703125" customWidth="1"/>
    <col min="16" max="16" width="23.42578125" customWidth="1"/>
    <col min="17" max="17" width="27.7109375" customWidth="1"/>
    <col min="18" max="18" width="24.7109375" customWidth="1"/>
    <col min="19" max="19" width="40" customWidth="1"/>
    <col min="20" max="20" width="21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 0)</f>
        <v>137</v>
      </c>
      <c r="P2">
        <f>IF(L2=0, "N/A", ROUND(E2/L2, 0))</f>
        <v>64</v>
      </c>
      <c r="Q2" t="str">
        <f>LEFT(N2, SEARCH("/",N2,1)-1)</f>
        <v>film &amp; video</v>
      </c>
      <c r="R2" t="str">
        <f>RIGHT(N2,LEN(N2) - SEARCH("/", N2))</f>
        <v>television</v>
      </c>
      <c r="S2" s="9">
        <f>(J2/86400)+DATE(1970,1,1)+(-5/24)</f>
        <v>42176.798738425925</v>
      </c>
      <c r="T2" s="9">
        <f>(I2/86400)+DATE(1970,1,1)+(-5/24)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 0)</f>
        <v>143</v>
      </c>
      <c r="P3">
        <f t="shared" ref="P3:P66" si="1">IF(L3=0, "N/A", ROUND(E3/L3, 0))</f>
        <v>185</v>
      </c>
      <c r="Q3" t="str">
        <f t="shared" ref="Q3:Q66" si="2">LEFT(N3, SEARCH("/",N3,1)-1)</f>
        <v>film &amp; video</v>
      </c>
      <c r="R3" t="str">
        <f t="shared" ref="R3:R66" si="3">RIGHT(N3,LEN(N3) - SEARCH("/", N3))</f>
        <v>television</v>
      </c>
      <c r="S3" s="9">
        <f t="shared" ref="S3:S66" si="4">(J3/86400)+DATE(1970,1,1)+(-5/24)</f>
        <v>42766.392164351848</v>
      </c>
      <c r="T3" s="9">
        <f t="shared" ref="T3:T66" si="5">(I3/86400)+DATE(1970,1,1)+(-5/24)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42405.494016203702</v>
      </c>
      <c r="T4" s="9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</v>
      </c>
      <c r="Q5" t="str">
        <f t="shared" si="2"/>
        <v>film &amp; video</v>
      </c>
      <c r="R5" t="str">
        <f t="shared" si="3"/>
        <v>television</v>
      </c>
      <c r="S5" s="9">
        <f t="shared" si="4"/>
        <v>41828.306793981479</v>
      </c>
      <c r="T5" s="9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191</v>
      </c>
      <c r="Q6" t="str">
        <f t="shared" si="2"/>
        <v>film &amp; video</v>
      </c>
      <c r="R6" t="str">
        <f t="shared" si="3"/>
        <v>television</v>
      </c>
      <c r="S6" s="9">
        <f t="shared" si="4"/>
        <v>42327.625914351847</v>
      </c>
      <c r="T6" s="9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42563.724618055552</v>
      </c>
      <c r="T7" s="9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147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41793.864004629628</v>
      </c>
      <c r="T8" s="9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160</v>
      </c>
      <c r="Q9" t="str">
        <f t="shared" si="2"/>
        <v>film &amp; video</v>
      </c>
      <c r="R9" t="str">
        <f t="shared" si="3"/>
        <v>television</v>
      </c>
      <c r="S9" s="9">
        <f t="shared" si="4"/>
        <v>42515.838738425919</v>
      </c>
      <c r="T9" s="9">
        <f t="shared" si="5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42468.736249999994</v>
      </c>
      <c r="T10" s="9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42446.895185185182</v>
      </c>
      <c r="T11" s="9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159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41779.859710648147</v>
      </c>
      <c r="T12" s="9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42572.570162037031</v>
      </c>
      <c r="T13" s="9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60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41791.504918981482</v>
      </c>
      <c r="T14" s="9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110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42508.468854166662</v>
      </c>
      <c r="T15" s="9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148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41807.818148148144</v>
      </c>
      <c r="T16" s="9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22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42256.183541666665</v>
      </c>
      <c r="T17" s="9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172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41760.588090277779</v>
      </c>
      <c r="T18" s="9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42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41917.523402777777</v>
      </c>
      <c r="T19" s="9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41869.333981481475</v>
      </c>
      <c r="T20" s="9">
        <f t="shared" si="5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42175.608032407406</v>
      </c>
      <c r="T21" s="9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42200.549907407403</v>
      </c>
      <c r="T22" s="9">
        <f t="shared" si="5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200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41878.418854166666</v>
      </c>
      <c r="T23" s="9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41989.703009259254</v>
      </c>
      <c r="T24" s="9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42097.570613425924</v>
      </c>
      <c r="T25" s="9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42229.611840277772</v>
      </c>
      <c r="T26" s="9">
        <f t="shared" si="5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42317.816678240742</v>
      </c>
      <c r="T27" s="9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41828.307222222218</v>
      </c>
      <c r="T28" s="9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149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41928.956400462957</v>
      </c>
      <c r="T29" s="9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170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42324.755601851844</v>
      </c>
      <c r="T30" s="9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41812.464907407404</v>
      </c>
      <c r="T31" s="9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41842.084664351853</v>
      </c>
      <c r="T32" s="9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42376.583726851844</v>
      </c>
      <c r="T33" s="9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42461.419178240736</v>
      </c>
      <c r="T34" s="9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84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42286.452557870369</v>
      </c>
      <c r="T35" s="9">
        <f t="shared" si="5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50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41841.113437499997</v>
      </c>
      <c r="T36" s="9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42098.083495370367</v>
      </c>
      <c r="T37" s="9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42068.098668981482</v>
      </c>
      <c r="T38" s="9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160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42032.484710648147</v>
      </c>
      <c r="T39" s="9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42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41374.84888888889</v>
      </c>
      <c r="T40" s="9">
        <f t="shared" si="5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151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41753.838749999995</v>
      </c>
      <c r="T41" s="9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127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41789.005648148144</v>
      </c>
      <c r="T42" s="9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41887.360578703701</v>
      </c>
      <c r="T43" s="9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41971.430856481478</v>
      </c>
      <c r="T44" s="9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41802.582013888888</v>
      </c>
      <c r="T45" s="9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41873.890474537031</v>
      </c>
      <c r="T46" s="9">
        <f t="shared" si="5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42457.415590277778</v>
      </c>
      <c r="T47" s="9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42323.756643518514</v>
      </c>
      <c r="T48" s="9">
        <f t="shared" si="5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41932.611192129625</v>
      </c>
      <c r="T49" s="9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57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42033.308564814812</v>
      </c>
      <c r="T50" s="9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138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42270.968113425923</v>
      </c>
      <c r="T51" s="9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41995.544652777775</v>
      </c>
      <c r="T52" s="9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42196.72033564814</v>
      </c>
      <c r="T53" s="9">
        <f t="shared" si="5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41807.493587962963</v>
      </c>
      <c r="T54" s="9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41719.340798611105</v>
      </c>
      <c r="T55" s="9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42333.504872685182</v>
      </c>
      <c r="T56" s="9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42496.760601851849</v>
      </c>
      <c r="T57" s="9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42149.340555555558</v>
      </c>
      <c r="T58" s="9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42089.624560185184</v>
      </c>
      <c r="T59" s="9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41932.536712962959</v>
      </c>
      <c r="T60" s="9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607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42230.027499999997</v>
      </c>
      <c r="T61" s="9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</v>
      </c>
      <c r="Q62" t="str">
        <f t="shared" si="2"/>
        <v>film &amp; video</v>
      </c>
      <c r="R62" t="str">
        <f t="shared" si="3"/>
        <v>shorts</v>
      </c>
      <c r="S62" s="9">
        <f t="shared" si="4"/>
        <v>41701.693483796298</v>
      </c>
      <c r="T62" s="9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</v>
      </c>
      <c r="Q63" t="str">
        <f t="shared" si="2"/>
        <v>film &amp; video</v>
      </c>
      <c r="R63" t="str">
        <f t="shared" si="3"/>
        <v>shorts</v>
      </c>
      <c r="S63" s="9">
        <f t="shared" si="4"/>
        <v>41409.605983796289</v>
      </c>
      <c r="T63" s="9">
        <f t="shared" si="5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97</v>
      </c>
      <c r="Q64" t="str">
        <f t="shared" si="2"/>
        <v>film &amp; video</v>
      </c>
      <c r="R64" t="str">
        <f t="shared" si="3"/>
        <v>shorts</v>
      </c>
      <c r="S64" s="9">
        <f t="shared" si="4"/>
        <v>41311.591180555552</v>
      </c>
      <c r="T64" s="9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</v>
      </c>
      <c r="Q65" t="str">
        <f t="shared" si="2"/>
        <v>film &amp; video</v>
      </c>
      <c r="R65" t="str">
        <f t="shared" si="3"/>
        <v>shorts</v>
      </c>
      <c r="S65" s="9">
        <f t="shared" si="4"/>
        <v>41612.703854166662</v>
      </c>
      <c r="T65" s="9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87</v>
      </c>
      <c r="Q66" t="str">
        <f t="shared" si="2"/>
        <v>film &amp; video</v>
      </c>
      <c r="R66" t="str">
        <f t="shared" si="3"/>
        <v>shorts</v>
      </c>
      <c r="S66" s="9">
        <f t="shared" si="4"/>
        <v>41432.809965277775</v>
      </c>
      <c r="T66" s="9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 0)</f>
        <v>108</v>
      </c>
      <c r="P67">
        <f t="shared" ref="P67:P130" si="7">IF(L67=0, "N/A", ROUND(E67/L67, 0))</f>
        <v>132</v>
      </c>
      <c r="Q67" t="str">
        <f t="shared" ref="Q67:Q130" si="8">LEFT(N67, SEARCH("/",N67,1)-1)</f>
        <v>film &amp; video</v>
      </c>
      <c r="R67" t="str">
        <f t="shared" ref="R67:R130" si="9">RIGHT(N67,LEN(N67) - SEARCH("/", N67))</f>
        <v>shorts</v>
      </c>
      <c r="S67" s="9">
        <f t="shared" ref="S67:S130" si="10">(J67/86400)+DATE(1970,1,1)+(-5/24)</f>
        <v>41835.612893518519</v>
      </c>
      <c r="T67" s="9">
        <f t="shared" ref="T67:T130" si="11">(I67/86400)+DATE(1970,1,1)+(-5/24)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</v>
      </c>
      <c r="Q68" t="str">
        <f t="shared" si="8"/>
        <v>film &amp; video</v>
      </c>
      <c r="R68" t="str">
        <f t="shared" si="9"/>
        <v>shorts</v>
      </c>
      <c r="S68" s="9">
        <f t="shared" si="10"/>
        <v>42539.641435185178</v>
      </c>
      <c r="T68" s="9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</v>
      </c>
      <c r="Q69" t="str">
        <f t="shared" si="8"/>
        <v>film &amp; video</v>
      </c>
      <c r="R69" t="str">
        <f t="shared" si="9"/>
        <v>shorts</v>
      </c>
      <c r="S69" s="9">
        <f t="shared" si="10"/>
        <v>41075.375046296293</v>
      </c>
      <c r="T69" s="9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</v>
      </c>
      <c r="Q70" t="str">
        <f t="shared" si="8"/>
        <v>film &amp; video</v>
      </c>
      <c r="R70" t="str">
        <f t="shared" si="9"/>
        <v>shorts</v>
      </c>
      <c r="S70" s="9">
        <f t="shared" si="10"/>
        <v>41663.36100694444</v>
      </c>
      <c r="T70" s="9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</v>
      </c>
      <c r="Q71" t="str">
        <f t="shared" si="8"/>
        <v>film &amp; video</v>
      </c>
      <c r="R71" t="str">
        <f t="shared" si="9"/>
        <v>shorts</v>
      </c>
      <c r="S71" s="9">
        <f t="shared" si="10"/>
        <v>40785.979456018518</v>
      </c>
      <c r="T71" s="9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</v>
      </c>
      <c r="Q72" t="str">
        <f t="shared" si="8"/>
        <v>film &amp; video</v>
      </c>
      <c r="R72" t="str">
        <f t="shared" si="9"/>
        <v>shorts</v>
      </c>
      <c r="S72" s="9">
        <f t="shared" si="10"/>
        <v>40730.688020833331</v>
      </c>
      <c r="T72" s="9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70</v>
      </c>
      <c r="Q73" t="str">
        <f t="shared" si="8"/>
        <v>film &amp; video</v>
      </c>
      <c r="R73" t="str">
        <f t="shared" si="9"/>
        <v>shorts</v>
      </c>
      <c r="S73" s="9">
        <f t="shared" si="10"/>
        <v>40997.063159722216</v>
      </c>
      <c r="T73" s="9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</v>
      </c>
      <c r="Q74" t="str">
        <f t="shared" si="8"/>
        <v>film &amp; video</v>
      </c>
      <c r="R74" t="str">
        <f t="shared" si="9"/>
        <v>shorts</v>
      </c>
      <c r="S74" s="9">
        <f t="shared" si="10"/>
        <v>41207.801863425928</v>
      </c>
      <c r="T74" s="9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40587.548425925925</v>
      </c>
      <c r="T75" s="9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</v>
      </c>
      <c r="Q76" t="str">
        <f t="shared" si="8"/>
        <v>film &amp; video</v>
      </c>
      <c r="R76" t="str">
        <f t="shared" si="9"/>
        <v>shorts</v>
      </c>
      <c r="S76" s="9">
        <f t="shared" si="10"/>
        <v>42360.278877314813</v>
      </c>
      <c r="T76" s="9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86</v>
      </c>
      <c r="Q77" t="str">
        <f t="shared" si="8"/>
        <v>film &amp; video</v>
      </c>
      <c r="R77" t="str">
        <f t="shared" si="9"/>
        <v>shorts</v>
      </c>
      <c r="S77" s="9">
        <f t="shared" si="10"/>
        <v>41357.000833333332</v>
      </c>
      <c r="T77" s="9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31</v>
      </c>
      <c r="Q78" t="str">
        <f t="shared" si="8"/>
        <v>film &amp; video</v>
      </c>
      <c r="R78" t="str">
        <f t="shared" si="9"/>
        <v>shorts</v>
      </c>
      <c r="S78" s="9">
        <f t="shared" si="10"/>
        <v>40844.483310185184</v>
      </c>
      <c r="T78" s="9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</v>
      </c>
      <c r="Q79" t="str">
        <f t="shared" si="8"/>
        <v>film &amp; video</v>
      </c>
      <c r="R79" t="str">
        <f t="shared" si="9"/>
        <v>shorts</v>
      </c>
      <c r="S79" s="9">
        <f t="shared" si="10"/>
        <v>40996.936539351846</v>
      </c>
      <c r="T79" s="9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39</v>
      </c>
      <c r="Q80" t="str">
        <f t="shared" si="8"/>
        <v>film &amp; video</v>
      </c>
      <c r="R80" t="str">
        <f t="shared" si="9"/>
        <v>shorts</v>
      </c>
      <c r="S80" s="9">
        <f t="shared" si="10"/>
        <v>42604.522233796299</v>
      </c>
      <c r="T80" s="9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</v>
      </c>
      <c r="Q81" t="str">
        <f t="shared" si="8"/>
        <v>film &amp; video</v>
      </c>
      <c r="R81" t="str">
        <f t="shared" si="9"/>
        <v>shorts</v>
      </c>
      <c r="S81" s="9">
        <f t="shared" si="10"/>
        <v>41724.568206018514</v>
      </c>
      <c r="T81" s="9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274</v>
      </c>
      <c r="Q82" t="str">
        <f t="shared" si="8"/>
        <v>film &amp; video</v>
      </c>
      <c r="R82" t="str">
        <f t="shared" si="9"/>
        <v>shorts</v>
      </c>
      <c r="S82" s="9">
        <f t="shared" si="10"/>
        <v>41582.875648148147</v>
      </c>
      <c r="T82" s="9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</v>
      </c>
      <c r="Q83" t="str">
        <f t="shared" si="8"/>
        <v>film &amp; video</v>
      </c>
      <c r="R83" t="str">
        <f t="shared" si="9"/>
        <v>shorts</v>
      </c>
      <c r="S83" s="9">
        <f t="shared" si="10"/>
        <v>41099.950543981475</v>
      </c>
      <c r="T83" s="9">
        <f t="shared" si="11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</v>
      </c>
      <c r="Q84" t="str">
        <f t="shared" si="8"/>
        <v>film &amp; video</v>
      </c>
      <c r="R84" t="str">
        <f t="shared" si="9"/>
        <v>shorts</v>
      </c>
      <c r="S84" s="9">
        <f t="shared" si="10"/>
        <v>40795.611817129626</v>
      </c>
      <c r="T84" s="9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16</v>
      </c>
      <c r="Q85" t="str">
        <f t="shared" si="8"/>
        <v>film &amp; video</v>
      </c>
      <c r="R85" t="str">
        <f t="shared" si="9"/>
        <v>shorts</v>
      </c>
      <c r="S85" s="9">
        <f t="shared" si="10"/>
        <v>42042.407280092586</v>
      </c>
      <c r="T85" s="9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40648.54960648148</v>
      </c>
      <c r="T86" s="9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72</v>
      </c>
      <c r="Q87" t="str">
        <f t="shared" si="8"/>
        <v>film &amp; video</v>
      </c>
      <c r="R87" t="str">
        <f t="shared" si="9"/>
        <v>shorts</v>
      </c>
      <c r="S87" s="9">
        <f t="shared" si="10"/>
        <v>40778.917094907403</v>
      </c>
      <c r="T87" s="9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376</v>
      </c>
      <c r="Q88" t="str">
        <f t="shared" si="8"/>
        <v>film &amp; video</v>
      </c>
      <c r="R88" t="str">
        <f t="shared" si="9"/>
        <v>shorts</v>
      </c>
      <c r="S88" s="9">
        <f t="shared" si="10"/>
        <v>42291.347743055558</v>
      </c>
      <c r="T88" s="9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105</v>
      </c>
      <c r="Q89" t="str">
        <f t="shared" si="8"/>
        <v>film &amp; video</v>
      </c>
      <c r="R89" t="str">
        <f t="shared" si="9"/>
        <v>shorts</v>
      </c>
      <c r="S89" s="9">
        <f t="shared" si="10"/>
        <v>40322.331053240741</v>
      </c>
      <c r="T89" s="9">
        <f t="shared" si="11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41786.450590277775</v>
      </c>
      <c r="T90" s="9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</v>
      </c>
      <c r="Q91" t="str">
        <f t="shared" si="8"/>
        <v>film &amp; video</v>
      </c>
      <c r="R91" t="str">
        <f t="shared" si="9"/>
        <v>shorts</v>
      </c>
      <c r="S91" s="9">
        <f t="shared" si="10"/>
        <v>41402.543888888882</v>
      </c>
      <c r="T91" s="9">
        <f t="shared" si="11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</v>
      </c>
      <c r="Q92" t="str">
        <f t="shared" si="8"/>
        <v>film &amp; video</v>
      </c>
      <c r="R92" t="str">
        <f t="shared" si="9"/>
        <v>shorts</v>
      </c>
      <c r="S92" s="9">
        <f t="shared" si="10"/>
        <v>40706.089108796295</v>
      </c>
      <c r="T92" s="9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</v>
      </c>
      <c r="Q93" t="str">
        <f t="shared" si="8"/>
        <v>film &amp; video</v>
      </c>
      <c r="R93" t="str">
        <f t="shared" si="9"/>
        <v>shorts</v>
      </c>
      <c r="S93" s="9">
        <f t="shared" si="10"/>
        <v>40619.194027777776</v>
      </c>
      <c r="T93" s="9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</v>
      </c>
      <c r="Q94" t="str">
        <f t="shared" si="8"/>
        <v>film &amp; video</v>
      </c>
      <c r="R94" t="str">
        <f t="shared" si="9"/>
        <v>shorts</v>
      </c>
      <c r="S94" s="9">
        <f t="shared" si="10"/>
        <v>42720.990543981483</v>
      </c>
      <c r="T94" s="9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41065.649733796294</v>
      </c>
      <c r="T95" s="9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22</v>
      </c>
      <c r="Q96" t="str">
        <f t="shared" si="8"/>
        <v>film &amp; video</v>
      </c>
      <c r="R96" t="str">
        <f t="shared" si="9"/>
        <v>shorts</v>
      </c>
      <c r="S96" s="9">
        <f t="shared" si="10"/>
        <v>41716.509513888886</v>
      </c>
      <c r="T96" s="9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22</v>
      </c>
      <c r="Q97" t="str">
        <f t="shared" si="8"/>
        <v>film &amp; video</v>
      </c>
      <c r="R97" t="str">
        <f t="shared" si="9"/>
        <v>shorts</v>
      </c>
      <c r="S97" s="9">
        <f t="shared" si="10"/>
        <v>40934.796770833331</v>
      </c>
      <c r="T97" s="9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51</v>
      </c>
      <c r="Q98" t="str">
        <f t="shared" si="8"/>
        <v>film &amp; video</v>
      </c>
      <c r="R98" t="str">
        <f t="shared" si="9"/>
        <v>shorts</v>
      </c>
      <c r="S98" s="9">
        <f t="shared" si="10"/>
        <v>40324.45417824074</v>
      </c>
      <c r="T98" s="9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</v>
      </c>
      <c r="Q99" t="str">
        <f t="shared" si="8"/>
        <v>film &amp; video</v>
      </c>
      <c r="R99" t="str">
        <f t="shared" si="9"/>
        <v>shorts</v>
      </c>
      <c r="S99" s="9">
        <f t="shared" si="10"/>
        <v>40705.926874999997</v>
      </c>
      <c r="T99" s="9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57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41214.586504629631</v>
      </c>
      <c r="T100" s="9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41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41631.694432870368</v>
      </c>
      <c r="T101" s="9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41197.544976851852</v>
      </c>
      <c r="T102" s="9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41274.568402777775</v>
      </c>
      <c r="T103" s="9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118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40504.922835648147</v>
      </c>
      <c r="T104" s="9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41682.597569444442</v>
      </c>
      <c r="T105" s="9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40612.486874999995</v>
      </c>
      <c r="T106" s="9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42485.516435185178</v>
      </c>
      <c r="T107" s="9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40987.568298611106</v>
      </c>
      <c r="T108" s="9">
        <f t="shared" si="11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40635.774155092593</v>
      </c>
      <c r="T109" s="9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79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41365.404745370368</v>
      </c>
      <c r="T110" s="9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47</v>
      </c>
      <c r="Q111" t="str">
        <f t="shared" si="8"/>
        <v>film &amp; video</v>
      </c>
      <c r="R111" t="str">
        <f t="shared" si="9"/>
        <v>shorts</v>
      </c>
      <c r="S111" s="9">
        <f t="shared" si="10"/>
        <v>40569.817476851851</v>
      </c>
      <c r="T111" s="9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41557.741354166668</v>
      </c>
      <c r="T112" s="9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42125.124849537031</v>
      </c>
      <c r="T113" s="9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41717.834699074076</v>
      </c>
      <c r="T114" s="9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40753.550092592588</v>
      </c>
      <c r="T115" s="9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40861.065833333334</v>
      </c>
      <c r="T116" s="9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29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40918.530601851853</v>
      </c>
      <c r="T117" s="9">
        <f t="shared" si="11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70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40595.288831018515</v>
      </c>
      <c r="T118" s="9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40248.626666666663</v>
      </c>
      <c r="T119" s="9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145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40722.845324074071</v>
      </c>
      <c r="T120" s="9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92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40738.860949074071</v>
      </c>
      <c r="T121" s="9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42615.841516203705</v>
      </c>
      <c r="T122" s="9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42096.496643518512</v>
      </c>
      <c r="T123" s="9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str">
        <f t="shared" si="7"/>
        <v>N/A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42593.223460648143</v>
      </c>
      <c r="T124" s="9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41904.573657407404</v>
      </c>
      <c r="T125" s="9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str">
        <f t="shared" si="7"/>
        <v>N/A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42114.720393518517</v>
      </c>
      <c r="T126" s="9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12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42709.78564814815</v>
      </c>
      <c r="T127" s="9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107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42135.381215277775</v>
      </c>
      <c r="T128" s="9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48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42067.415983796294</v>
      </c>
      <c r="T129" s="9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42628.019594907404</v>
      </c>
      <c r="T130" s="9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 0)</f>
        <v>0</v>
      </c>
      <c r="P131" t="str">
        <f t="shared" ref="P131:P194" si="13">IF(L131=0, "N/A", ROUND(E131/L131, 0))</f>
        <v>N/A</v>
      </c>
      <c r="Q131" t="str">
        <f t="shared" ref="Q131:Q194" si="14">LEFT(N131, SEARCH("/",N131,1)-1)</f>
        <v>film &amp; video</v>
      </c>
      <c r="R131" t="str">
        <f t="shared" ref="R131:R194" si="15">RIGHT(N131,LEN(N131) - SEARCH("/", N131))</f>
        <v>science fiction</v>
      </c>
      <c r="S131" s="9">
        <f t="shared" ref="S131:S194" si="16">(J131/86400)+DATE(1970,1,1)+(-5/24)</f>
        <v>41882.728969907403</v>
      </c>
      <c r="T131" s="9">
        <f t="shared" ref="T131:T194" si="17">(I131/86400)+DATE(1970,1,1)+(-5/24)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str">
        <f t="shared" si="13"/>
        <v>N/A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41778.707083333335</v>
      </c>
      <c r="T132" s="9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str">
        <f t="shared" si="13"/>
        <v>N/A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42541.629178240742</v>
      </c>
      <c r="T133" s="9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95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41905.60424768518</v>
      </c>
      <c r="T134" s="9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str">
        <f t="shared" si="13"/>
        <v>N/A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42491.599351851844</v>
      </c>
      <c r="T135" s="9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str">
        <f t="shared" si="13"/>
        <v>N/A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42221.701597222222</v>
      </c>
      <c r="T136" s="9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81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41788.173576388886</v>
      </c>
      <c r="T137" s="9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str">
        <f t="shared" si="13"/>
        <v>N/A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42096.201782407406</v>
      </c>
      <c r="T138" s="9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str">
        <f t="shared" si="13"/>
        <v>N/A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42239.365659722222</v>
      </c>
      <c r="T139" s="9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42186.049085648141</v>
      </c>
      <c r="T140" s="9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42187.712638888886</v>
      </c>
      <c r="T141" s="9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str">
        <f t="shared" si="13"/>
        <v>N/A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42052.989953703705</v>
      </c>
      <c r="T142" s="9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42109.944710648146</v>
      </c>
      <c r="T143" s="9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41938.684930555552</v>
      </c>
      <c r="T144" s="9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str">
        <f t="shared" si="13"/>
        <v>N/A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42558.855810185181</v>
      </c>
      <c r="T145" s="9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56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42047.554074074076</v>
      </c>
      <c r="T146" s="9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38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42200.333935185183</v>
      </c>
      <c r="T147" s="9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42692.807847222219</v>
      </c>
      <c r="T148" s="9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str">
        <f t="shared" si="13"/>
        <v>N/A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41969.559490740743</v>
      </c>
      <c r="T149" s="9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42397.073333333326</v>
      </c>
      <c r="T150" s="9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41967.963773148142</v>
      </c>
      <c r="T151" s="9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42089.95349537037</v>
      </c>
      <c r="T152" s="9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42113.342488425922</v>
      </c>
      <c r="T153" s="9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41874.869212962956</v>
      </c>
      <c r="T154" s="9">
        <f t="shared" si="17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36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41933.377824074072</v>
      </c>
      <c r="T155" s="9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42115.339062499996</v>
      </c>
      <c r="T156" s="9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42168.351099537038</v>
      </c>
      <c r="T157" s="9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41793.916620370372</v>
      </c>
      <c r="T158" s="9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42396.703379629624</v>
      </c>
      <c r="T159" s="9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str">
        <f t="shared" si="13"/>
        <v>N/A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41903.868379629625</v>
      </c>
      <c r="T160" s="9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42514.226215277777</v>
      </c>
      <c r="T161" s="9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str">
        <f t="shared" si="13"/>
        <v>N/A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42171.70475694444</v>
      </c>
      <c r="T162" s="9">
        <f t="shared" si="17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41792.479108796295</v>
      </c>
      <c r="T163" s="9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44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41834.91847222222</v>
      </c>
      <c r="T164" s="9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str">
        <f t="shared" si="13"/>
        <v>N/A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42243.752939814811</v>
      </c>
      <c r="T165" s="9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41841.554409722223</v>
      </c>
      <c r="T166" s="9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str">
        <f t="shared" si="13"/>
        <v>N/A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42351.450509259252</v>
      </c>
      <c r="T167" s="9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42720.867615740739</v>
      </c>
      <c r="T168" s="9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6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42160.719155092585</v>
      </c>
      <c r="T169" s="9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42052.626967592594</v>
      </c>
      <c r="T170" s="9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41900.296979166662</v>
      </c>
      <c r="T171" s="9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33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42216.769479166665</v>
      </c>
      <c r="T172" s="9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42533.972384259258</v>
      </c>
      <c r="T173" s="9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str">
        <f t="shared" si="13"/>
        <v>N/A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42047.186608796292</v>
      </c>
      <c r="T174" s="9">
        <f t="shared" si="17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str">
        <f t="shared" si="13"/>
        <v>N/A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42033.364675925921</v>
      </c>
      <c r="T175" s="9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str">
        <f t="shared" si="13"/>
        <v>N/A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42072.55064814815</v>
      </c>
      <c r="T176" s="9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50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41855.569571759253</v>
      </c>
      <c r="T177" s="9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str">
        <f t="shared" si="13"/>
        <v>N/A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42191.615729166668</v>
      </c>
      <c r="T178" s="9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26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42069.839421296296</v>
      </c>
      <c r="T179" s="9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str">
        <f t="shared" si="13"/>
        <v>N/A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42304.747048611105</v>
      </c>
      <c r="T180" s="9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42402.872164351851</v>
      </c>
      <c r="T181" s="9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31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42067.782905092587</v>
      </c>
      <c r="T182" s="9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181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42147.533506944441</v>
      </c>
      <c r="T183" s="9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str">
        <f t="shared" si="13"/>
        <v>N/A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42711.803611111107</v>
      </c>
      <c r="T184" s="9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374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41939.601967592593</v>
      </c>
      <c r="T185" s="9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26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41825.58289351852</v>
      </c>
      <c r="T186" s="9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42570.702997685185</v>
      </c>
      <c r="T187" s="9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str">
        <f t="shared" si="13"/>
        <v>N/A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42767.604560185187</v>
      </c>
      <c r="T188" s="9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42182.02612268518</v>
      </c>
      <c r="T189" s="9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str">
        <f t="shared" si="13"/>
        <v>N/A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41856.974710648145</v>
      </c>
      <c r="T190" s="9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42556.482372685183</v>
      </c>
      <c r="T191" s="9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42527.442662037036</v>
      </c>
      <c r="T192" s="9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42239.233078703699</v>
      </c>
      <c r="T193" s="9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6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41899.583703703705</v>
      </c>
      <c r="T194" s="9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 0)</f>
        <v>0</v>
      </c>
      <c r="P195" t="str">
        <f t="shared" ref="P195:P258" si="19">IF(L195=0, "N/A", ROUND(E195/L195, 0))</f>
        <v>N/A</v>
      </c>
      <c r="Q195" t="str">
        <f t="shared" ref="Q195:Q258" si="20">LEFT(N195, SEARCH("/",N195,1)-1)</f>
        <v>film &amp; video</v>
      </c>
      <c r="R195" t="str">
        <f t="shared" ref="R195:R258" si="21">RIGHT(N195,LEN(N195) - SEARCH("/", N195))</f>
        <v>drama</v>
      </c>
      <c r="S195" s="9">
        <f t="shared" ref="S195:S258" si="22">(J195/86400)+DATE(1970,1,1)+(-5/24)</f>
        <v>41911.726458333331</v>
      </c>
      <c r="T195" s="9">
        <f t="shared" ref="T195:T258" si="23">(I195/86400)+DATE(1970,1,1)+(-5/24)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42375.788553240738</v>
      </c>
      <c r="T196" s="9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str">
        <f t="shared" si="19"/>
        <v>N/A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42135.462175925924</v>
      </c>
      <c r="T197" s="9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42259.334467592591</v>
      </c>
      <c r="T198" s="9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33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42741.640046296299</v>
      </c>
      <c r="T199" s="9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47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41887.175023148149</v>
      </c>
      <c r="T200" s="9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str">
        <f t="shared" si="19"/>
        <v>N/A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42583.915532407402</v>
      </c>
      <c r="T201" s="9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41866.875034722216</v>
      </c>
      <c r="T202" s="9">
        <f t="shared" si="23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42023.610289351847</v>
      </c>
      <c r="T203" s="9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str">
        <f t="shared" si="19"/>
        <v>N/A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42255.719490740739</v>
      </c>
      <c r="T204" s="9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41973.639629629623</v>
      </c>
      <c r="T205" s="9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118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42556.375034722216</v>
      </c>
      <c r="T206" s="9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42248.423865740733</v>
      </c>
      <c r="T207" s="9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str">
        <f t="shared" si="19"/>
        <v>N/A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42566.79609953703</v>
      </c>
      <c r="T208" s="9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41977.988865740735</v>
      </c>
      <c r="T209" s="9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str">
        <f t="shared" si="19"/>
        <v>N/A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41959.16165509259</v>
      </c>
      <c r="T210" s="9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str">
        <f t="shared" si="19"/>
        <v>N/A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42165.714525462965</v>
      </c>
      <c r="T211" s="9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92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42248.856388888882</v>
      </c>
      <c r="T212" s="9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186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42235.951585648145</v>
      </c>
      <c r="T213" s="9">
        <f t="shared" si="23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42416.672685185178</v>
      </c>
      <c r="T214" s="9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42202.385960648149</v>
      </c>
      <c r="T215" s="9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42009.432280092595</v>
      </c>
      <c r="T216" s="9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42375.021782407406</v>
      </c>
      <c r="T217" s="9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332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42066.750428240739</v>
      </c>
      <c r="T218" s="9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41970.432280092595</v>
      </c>
      <c r="T219" s="9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42079.420011574075</v>
      </c>
      <c r="T220" s="9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42429.118344907409</v>
      </c>
      <c r="T221" s="9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42195.435532407406</v>
      </c>
      <c r="T222" s="9">
        <f t="shared" si="23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str">
        <f t="shared" si="19"/>
        <v>N/A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42031.629212962966</v>
      </c>
      <c r="T223" s="9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42031.561550925922</v>
      </c>
      <c r="T224" s="9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str">
        <f t="shared" si="19"/>
        <v>N/A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42481.839699074073</v>
      </c>
      <c r="T225" s="9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str">
        <f t="shared" si="19"/>
        <v>N/A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42135.026921296296</v>
      </c>
      <c r="T226" s="9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str">
        <f t="shared" si="19"/>
        <v>N/A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42438.752939814811</v>
      </c>
      <c r="T227" s="9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42106.457685185182</v>
      </c>
      <c r="T228" s="9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str">
        <f t="shared" si="19"/>
        <v>N/A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42164.685659722221</v>
      </c>
      <c r="T229" s="9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str">
        <f t="shared" si="19"/>
        <v>N/A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42096.478067129625</v>
      </c>
      <c r="T230" s="9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str">
        <f t="shared" si="19"/>
        <v>N/A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42383.725659722222</v>
      </c>
      <c r="T231" s="9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42129.568877314814</v>
      </c>
      <c r="T232" s="9">
        <f t="shared" si="23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str">
        <f t="shared" si="19"/>
        <v>N/A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42341.75059027777</v>
      </c>
      <c r="T233" s="9">
        <f t="shared" si="23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16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42032.617430555554</v>
      </c>
      <c r="T234" s="9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str">
        <f t="shared" si="19"/>
        <v>N/A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42612.703379629624</v>
      </c>
      <c r="T235" s="9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42135.82707175926</v>
      </c>
      <c r="T236" s="9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str">
        <f t="shared" si="19"/>
        <v>N/A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42164.700196759259</v>
      </c>
      <c r="T237" s="9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str">
        <f t="shared" si="19"/>
        <v>N/A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42320.876145833332</v>
      </c>
      <c r="T238" s="9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42377.368854166663</v>
      </c>
      <c r="T239" s="9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str">
        <f t="shared" si="19"/>
        <v>N/A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42713.754166666666</v>
      </c>
      <c r="T240" s="9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42296.901967592588</v>
      </c>
      <c r="T241" s="9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118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41354.500127314815</v>
      </c>
      <c r="T242" s="9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41949.489629629628</v>
      </c>
      <c r="T243" s="9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40862.28460648148</v>
      </c>
      <c r="T244" s="9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41661.839166666665</v>
      </c>
      <c r="T245" s="9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40213.115266203698</v>
      </c>
      <c r="T246" s="9">
        <f t="shared" si="23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41106.844733796293</v>
      </c>
      <c r="T247" s="9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40480.155150462961</v>
      </c>
      <c r="T248" s="9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40430.395995370367</v>
      </c>
      <c r="T249" s="9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590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40870.566076388888</v>
      </c>
      <c r="T250" s="9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40332.715509259258</v>
      </c>
      <c r="T251" s="9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41401.357534722221</v>
      </c>
      <c r="T252" s="9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41013.579236111109</v>
      </c>
      <c r="T253" s="9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40266.454374999994</v>
      </c>
      <c r="T254" s="9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40924.44253472222</v>
      </c>
      <c r="T255" s="9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42263.744328703702</v>
      </c>
      <c r="T256" s="9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40588.318078703705</v>
      </c>
      <c r="T257" s="9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66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41319.560960648145</v>
      </c>
      <c r="T258" s="9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 0)</f>
        <v>107</v>
      </c>
      <c r="P259">
        <f t="shared" ref="P259:P322" si="25">IF(L259=0, "N/A", ROUND(E259/L259, 0))</f>
        <v>67</v>
      </c>
      <c r="Q259" t="str">
        <f t="shared" ref="Q259:Q322" si="26">LEFT(N259, SEARCH("/",N259,1)-1)</f>
        <v>film &amp; video</v>
      </c>
      <c r="R259" t="str">
        <f t="shared" ref="R259:R322" si="27">RIGHT(N259,LEN(N259) - SEARCH("/", N259))</f>
        <v>documentary</v>
      </c>
      <c r="S259" s="9">
        <f t="shared" ref="S259:S322" si="28">(J259/86400)+DATE(1970,1,1)+(-5/24)</f>
        <v>42479.418541666666</v>
      </c>
      <c r="T259" s="9">
        <f t="shared" ref="T259:T322" si="29">(I259/86400)+DATE(1970,1,1)+(-5/24)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40681.843356481477</v>
      </c>
      <c r="T260" s="9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42072.529733796291</v>
      </c>
      <c r="T261" s="9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40330.547210648147</v>
      </c>
      <c r="T262" s="9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98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41017.677129629628</v>
      </c>
      <c r="T263" s="9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40555.039675925924</v>
      </c>
      <c r="T264" s="9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31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41149.746458333328</v>
      </c>
      <c r="T265" s="9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65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41010.411979166667</v>
      </c>
      <c r="T266" s="9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96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40267.03738425926</v>
      </c>
      <c r="T267" s="9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40204.966516203705</v>
      </c>
      <c r="T268" s="9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79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41785.244201388887</v>
      </c>
      <c r="T269" s="9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40808.944189814814</v>
      </c>
      <c r="T270" s="9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42757.988680555551</v>
      </c>
      <c r="T271" s="9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58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40637.658217592594</v>
      </c>
      <c r="T272" s="9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41611.891909722217</v>
      </c>
      <c r="T273" s="9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82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40235.692025462959</v>
      </c>
      <c r="T274" s="9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40697.29011574074</v>
      </c>
      <c r="T275" s="9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40969.704039351847</v>
      </c>
      <c r="T276" s="9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41192.823680555557</v>
      </c>
      <c r="T277" s="9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40966.873541666668</v>
      </c>
      <c r="T278" s="9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42117.68309027778</v>
      </c>
      <c r="T279" s="9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98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41163.832627314812</v>
      </c>
      <c r="T280" s="9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88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42759.035833333335</v>
      </c>
      <c r="T281" s="9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55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41744.382349537038</v>
      </c>
      <c r="T282" s="9">
        <f t="shared" si="2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84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39949.955011574071</v>
      </c>
      <c r="T283" s="9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40194.711712962962</v>
      </c>
      <c r="T284" s="9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102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40675.501666666663</v>
      </c>
      <c r="T285" s="9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40904.529861111107</v>
      </c>
      <c r="T286" s="9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57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41506.547777777778</v>
      </c>
      <c r="T287" s="9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41313.607916666668</v>
      </c>
      <c r="T288" s="9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41184.069652777776</v>
      </c>
      <c r="T289" s="9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41050.960567129623</v>
      </c>
      <c r="T290" s="9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68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41550.248078703698</v>
      </c>
      <c r="T291" s="9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29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40526.160844907405</v>
      </c>
      <c r="T292" s="9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47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41376.560717592591</v>
      </c>
      <c r="T293" s="9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40812.594895833332</v>
      </c>
      <c r="T294" s="9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41719.459652777776</v>
      </c>
      <c r="T295" s="9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40342.876087962963</v>
      </c>
      <c r="T296" s="9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41518.796400462961</v>
      </c>
      <c r="T297" s="9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41134.267164351848</v>
      </c>
      <c r="T298" s="9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142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42089.519687499997</v>
      </c>
      <c r="T299" s="9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41709.255185185182</v>
      </c>
      <c r="T300" s="9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40469.016898148147</v>
      </c>
      <c r="T301" s="9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40626.751597222217</v>
      </c>
      <c r="T302" s="9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41312.529340277775</v>
      </c>
      <c r="T303" s="9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40933.648587962962</v>
      </c>
      <c r="T304" s="9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41031.862800925919</v>
      </c>
      <c r="T305" s="9">
        <f t="shared" si="2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41113.88653935185</v>
      </c>
      <c r="T306" s="9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40948.421863425923</v>
      </c>
      <c r="T307" s="9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41333.628854166665</v>
      </c>
      <c r="T308" s="9">
        <f t="shared" si="2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43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41282.736122685186</v>
      </c>
      <c r="T309" s="9">
        <f t="shared" si="2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63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40567.486226851848</v>
      </c>
      <c r="T310" s="9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90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41134.543217592589</v>
      </c>
      <c r="T311" s="9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29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40820.974803240737</v>
      </c>
      <c r="T312" s="9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139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40868.011481481481</v>
      </c>
      <c r="T313" s="9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41348.669351851851</v>
      </c>
      <c r="T314" s="9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40357.019606481481</v>
      </c>
      <c r="T315" s="9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41304.624861111108</v>
      </c>
      <c r="T316" s="9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201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41113.564050925925</v>
      </c>
      <c r="T317" s="9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41950.715243055551</v>
      </c>
      <c r="T318" s="9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96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41589.468553240738</v>
      </c>
      <c r="T319" s="9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50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41329.830451388887</v>
      </c>
      <c r="T320" s="9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40123.629965277774</v>
      </c>
      <c r="T321" s="9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135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42331.34297453703</v>
      </c>
      <c r="T322" s="9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 0)</f>
        <v>103</v>
      </c>
      <c r="P323">
        <f t="shared" ref="P323:P386" si="31">IF(L323=0, "N/A", ROUND(E323/L323, 0))</f>
        <v>107</v>
      </c>
      <c r="Q323" t="str">
        <f t="shared" ref="Q323:Q386" si="32">LEFT(N323, SEARCH("/",N323,1)-1)</f>
        <v>film &amp; video</v>
      </c>
      <c r="R323" t="str">
        <f t="shared" ref="R323:R386" si="33">RIGHT(N323,LEN(N323) - SEARCH("/", N323))</f>
        <v>documentary</v>
      </c>
      <c r="S323" s="9">
        <f t="shared" ref="S323:S386" si="34">(J323/86400)+DATE(1970,1,1)+(-5/24)</f>
        <v>42647.238263888888</v>
      </c>
      <c r="T323" s="9">
        <f t="shared" ref="T323:T386" si="35">(I323/86400)+DATE(1970,1,1)+(-5/24)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42473.361666666664</v>
      </c>
      <c r="T324" s="9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115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42697.113032407404</v>
      </c>
      <c r="T325" s="9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42184.417916666665</v>
      </c>
      <c r="T326" s="9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71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42688.979548611103</v>
      </c>
      <c r="T327" s="9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42775.106550925928</v>
      </c>
      <c r="T328" s="9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42058.026956018519</v>
      </c>
      <c r="T329" s="9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42278.738287037035</v>
      </c>
      <c r="T330" s="9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42291.258414351854</v>
      </c>
      <c r="T331" s="9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105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41379.307442129626</v>
      </c>
      <c r="T332" s="9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42507.373078703698</v>
      </c>
      <c r="T333" s="9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204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42263.471956018511</v>
      </c>
      <c r="T334" s="9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42437.428136574068</v>
      </c>
      <c r="T335" s="9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42101.474039351851</v>
      </c>
      <c r="T336" s="9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42101.529108796291</v>
      </c>
      <c r="T337" s="9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42291.387939814813</v>
      </c>
      <c r="T338" s="9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98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42046.920231481483</v>
      </c>
      <c r="T339" s="9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42559.547337962962</v>
      </c>
      <c r="T340" s="9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73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42093.551712962959</v>
      </c>
      <c r="T341" s="9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42772.460729166669</v>
      </c>
      <c r="T342" s="9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68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41894.671273148146</v>
      </c>
      <c r="T343" s="9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170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42459.572511574072</v>
      </c>
      <c r="T344" s="9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41926.529456018514</v>
      </c>
      <c r="T345" s="9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120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42111.762662037036</v>
      </c>
      <c r="T346" s="9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100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42114.735995370364</v>
      </c>
      <c r="T347" s="9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91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42261.291909722218</v>
      </c>
      <c r="T348" s="9">
        <f t="shared" si="35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118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42292.287141203698</v>
      </c>
      <c r="T349" s="9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87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42207.378657407404</v>
      </c>
      <c r="T350" s="9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72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42760.290601851848</v>
      </c>
      <c r="T351" s="9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130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42585.857743055552</v>
      </c>
      <c r="T352" s="9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45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42427.75641203703</v>
      </c>
      <c r="T353" s="9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41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41889.959120370368</v>
      </c>
      <c r="T354" s="9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104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42297.583553240744</v>
      </c>
      <c r="T355" s="9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42438.619456018518</v>
      </c>
      <c r="T356" s="9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247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41943.0855787037</v>
      </c>
      <c r="T357" s="9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42415.594826388886</v>
      </c>
      <c r="T358" s="9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42078.01385416666</v>
      </c>
      <c r="T359" s="9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42507.651863425919</v>
      </c>
      <c r="T360" s="9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41934.86215277778</v>
      </c>
      <c r="T361" s="9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140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42163.689583333333</v>
      </c>
      <c r="T362" s="9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110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41935.792893518512</v>
      </c>
      <c r="T363" s="9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140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41837.002210648148</v>
      </c>
      <c r="T364" s="9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348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40255.53629629629</v>
      </c>
      <c r="T365" s="9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41780.651296296295</v>
      </c>
      <c r="T366" s="9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240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41668.398136574069</v>
      </c>
      <c r="T367" s="9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41019.584699074076</v>
      </c>
      <c r="T368" s="9">
        <f t="shared" si="35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87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41355.368958333333</v>
      </c>
      <c r="T369" s="9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82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42043.397245370368</v>
      </c>
      <c r="T370" s="9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43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40893.3433912037</v>
      </c>
      <c r="T371" s="9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42711.586805555555</v>
      </c>
      <c r="T372" s="9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41261.559479166666</v>
      </c>
      <c r="T373" s="9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42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42425.368564814817</v>
      </c>
      <c r="T374" s="9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90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41078.703680555554</v>
      </c>
      <c r="T375" s="9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40757.680914351848</v>
      </c>
      <c r="T376" s="9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43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41657.77674768518</v>
      </c>
      <c r="T377" s="9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42576.244398148141</v>
      </c>
      <c r="T378" s="9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42292.042453703696</v>
      </c>
      <c r="T379" s="9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42370.363518518519</v>
      </c>
      <c r="T380" s="9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117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40987.479999999996</v>
      </c>
      <c r="T381" s="9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116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42367.511481481481</v>
      </c>
      <c r="T382" s="9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41085.48978009259</v>
      </c>
      <c r="T383" s="9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70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41144.501157407409</v>
      </c>
      <c r="T384" s="9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41754.90924768518</v>
      </c>
      <c r="T385" s="9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41980.573460648149</v>
      </c>
      <c r="T386" s="9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 0)</f>
        <v>106</v>
      </c>
      <c r="P387">
        <f t="shared" ref="P387:P450" si="37">IF(L387=0, "N/A", ROUND(E387/L387, 0))</f>
        <v>112</v>
      </c>
      <c r="Q387" t="str">
        <f t="shared" ref="Q387:Q450" si="38">LEFT(N387, SEARCH("/",N387,1)-1)</f>
        <v>film &amp; video</v>
      </c>
      <c r="R387" t="str">
        <f t="shared" ref="R387:R450" si="39">RIGHT(N387,LEN(N387) - SEARCH("/", N387))</f>
        <v>documentary</v>
      </c>
      <c r="S387" s="9">
        <f t="shared" ref="S387:S450" si="40">(J387/86400)+DATE(1970,1,1)+(-5/24)</f>
        <v>41934.376168981478</v>
      </c>
      <c r="T387" s="9">
        <f t="shared" ref="T387:T450" si="41">(I387/86400)+DATE(1970,1,1)+(-5/24)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42211.742951388886</v>
      </c>
      <c r="T388" s="9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145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42200.468263888884</v>
      </c>
      <c r="T389" s="9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89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42548.86782407407</v>
      </c>
      <c r="T390" s="9">
        <f t="shared" si="41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82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41673.854745370372</v>
      </c>
      <c r="T391" s="9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42111.828379629624</v>
      </c>
      <c r="T392" s="9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40864.833923611106</v>
      </c>
      <c r="T393" s="9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91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40763.508923611109</v>
      </c>
      <c r="T394" s="9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41526.500601851847</v>
      </c>
      <c r="T395" s="9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42417.60974537037</v>
      </c>
      <c r="T396" s="9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59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40990.700925925921</v>
      </c>
      <c r="T397" s="9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82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41082.356550925928</v>
      </c>
      <c r="T398" s="9">
        <f t="shared" si="41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40379.568101851852</v>
      </c>
      <c r="T399" s="9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42078.584791666661</v>
      </c>
      <c r="T400" s="9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225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42687.667442129627</v>
      </c>
      <c r="T401" s="9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41745.427627314813</v>
      </c>
      <c r="T402" s="9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40732.633912037032</v>
      </c>
      <c r="T403" s="9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42292.331215277773</v>
      </c>
      <c r="T404" s="9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40718.102326388886</v>
      </c>
      <c r="T405" s="9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41646.419699074067</v>
      </c>
      <c r="T406" s="9">
        <f t="shared" si="41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41673.876608796294</v>
      </c>
      <c r="T407" s="9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40637.95413194444</v>
      </c>
      <c r="T408" s="9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40806.662615740737</v>
      </c>
      <c r="T409" s="9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41543.527662037035</v>
      </c>
      <c r="T410" s="9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42543.654444444437</v>
      </c>
      <c r="T411" s="9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42113.773113425923</v>
      </c>
      <c r="T412" s="9">
        <f t="shared" si="41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126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41597.967638888884</v>
      </c>
      <c r="T413" s="9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58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41099.534467592588</v>
      </c>
      <c r="T414" s="9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79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41079.66910879629</v>
      </c>
      <c r="T415" s="9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41528.85491898148</v>
      </c>
      <c r="T416" s="9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41904.643541666665</v>
      </c>
      <c r="T417" s="9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41648.187858796293</v>
      </c>
      <c r="T418" s="9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41360.762268518512</v>
      </c>
      <c r="T419" s="9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217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42178.07403935185</v>
      </c>
      <c r="T420" s="9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41394.634108796294</v>
      </c>
      <c r="T421" s="9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5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41682.028136574074</v>
      </c>
      <c r="T422" s="9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42177.283055555548</v>
      </c>
      <c r="T423" s="9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41863.052048611113</v>
      </c>
      <c r="T424" s="9">
        <f t="shared" si="41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12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41400.717939814815</v>
      </c>
      <c r="T425" s="9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41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40934.167812499996</v>
      </c>
      <c r="T426" s="9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42275.652824074066</v>
      </c>
      <c r="T427" s="9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17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42400.503634259258</v>
      </c>
      <c r="T428" s="9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str">
        <f t="shared" si="37"/>
        <v>N/A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42285.700694444444</v>
      </c>
      <c r="T429" s="9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41778.558391203704</v>
      </c>
      <c r="T430" s="9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str">
        <f t="shared" si="37"/>
        <v>N/A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40070.693078703705</v>
      </c>
      <c r="T431" s="9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5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41512.898923611108</v>
      </c>
      <c r="T432" s="9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52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42526.662997685184</v>
      </c>
      <c r="T433" s="9">
        <f t="shared" si="41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42238.51829861111</v>
      </c>
      <c r="T434" s="9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str">
        <f t="shared" si="37"/>
        <v>N/A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42228.421550925923</v>
      </c>
      <c r="T435" s="9">
        <f t="shared" si="41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63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41576.626180555555</v>
      </c>
      <c r="T436" s="9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41500.539120370369</v>
      </c>
      <c r="T437" s="9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str">
        <f t="shared" si="37"/>
        <v>N/A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41456.154085648144</v>
      </c>
      <c r="T438" s="9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str">
        <f t="shared" si="37"/>
        <v>N/A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42591.110254629624</v>
      </c>
      <c r="T439" s="9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171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42296.052754629629</v>
      </c>
      <c r="T440" s="9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str">
        <f t="shared" si="37"/>
        <v>N/A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41919.553449074076</v>
      </c>
      <c r="T441" s="9">
        <f t="shared" si="41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42423.777233796289</v>
      </c>
      <c r="T442" s="9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str">
        <f t="shared" si="37"/>
        <v>N/A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41550.585601851846</v>
      </c>
      <c r="T443" s="9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394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42024.680358796293</v>
      </c>
      <c r="T444" s="9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41649.806724537033</v>
      </c>
      <c r="T445" s="9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40894.69862268518</v>
      </c>
      <c r="T446" s="9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42130.127025462956</v>
      </c>
      <c r="T447" s="9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48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42036.875231481477</v>
      </c>
      <c r="T448" s="9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41331.34679398148</v>
      </c>
      <c r="T449" s="9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41753.549710648142</v>
      </c>
      <c r="T450" s="9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 0)</f>
        <v>2</v>
      </c>
      <c r="P451">
        <f t="shared" ref="P451:P514" si="43">IF(L451=0, "N/A", ROUND(E451/L451, 0))</f>
        <v>9</v>
      </c>
      <c r="Q451" t="str">
        <f t="shared" ref="Q451:Q514" si="44">LEFT(N451, SEARCH("/",N451,1)-1)</f>
        <v>film &amp; video</v>
      </c>
      <c r="R451" t="str">
        <f t="shared" ref="R451:R514" si="45">RIGHT(N451,LEN(N451) - SEARCH("/", N451))</f>
        <v>animation</v>
      </c>
      <c r="S451" s="9">
        <f t="shared" ref="S451:S514" si="46">(J451/86400)+DATE(1970,1,1)+(-5/24)</f>
        <v>41534.359780092593</v>
      </c>
      <c r="T451" s="9">
        <f t="shared" ref="T451:T514" si="47">(I451/86400)+DATE(1970,1,1)+(-5/24)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57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41654.73842592592</v>
      </c>
      <c r="T452" s="9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str">
        <f t="shared" si="43"/>
        <v>N/A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41634.506840277776</v>
      </c>
      <c r="T453" s="9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42107.49554398148</v>
      </c>
      <c r="T454" s="9">
        <f t="shared" si="47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42038.616655092592</v>
      </c>
      <c r="T455" s="9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41938.508923611109</v>
      </c>
      <c r="T456" s="9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23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40970.794236111113</v>
      </c>
      <c r="T457" s="9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41547.486122685186</v>
      </c>
      <c r="T458" s="9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str">
        <f t="shared" si="43"/>
        <v>N/A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41837.559166666666</v>
      </c>
      <c r="T459" s="9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17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41378.491435185184</v>
      </c>
      <c r="T460" s="9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40800.432025462964</v>
      </c>
      <c r="T461" s="9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13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41759.334201388883</v>
      </c>
      <c r="T462" s="9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str">
        <f t="shared" si="43"/>
        <v>N/A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41407.638506944444</v>
      </c>
      <c r="T463" s="9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str">
        <f t="shared" si="43"/>
        <v>N/A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40704.918298611105</v>
      </c>
      <c r="T464" s="9">
        <f t="shared" si="47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40750.501770833333</v>
      </c>
      <c r="T465" s="9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42488.640451388885</v>
      </c>
      <c r="T466" s="9">
        <f t="shared" si="47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41800.911736111106</v>
      </c>
      <c r="T467" s="9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41129.734537037039</v>
      </c>
      <c r="T468" s="9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111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41135.471458333333</v>
      </c>
      <c r="T469" s="9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str">
        <f t="shared" si="43"/>
        <v>N/A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41040.959293981483</v>
      </c>
      <c r="T470" s="9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str">
        <f t="shared" si="43"/>
        <v>N/A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41827.781527777777</v>
      </c>
      <c r="T471" s="9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26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41604.959363425922</v>
      </c>
      <c r="T472" s="9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41703.513645833329</v>
      </c>
      <c r="T473" s="9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41844.714328703703</v>
      </c>
      <c r="T474" s="9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62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41869.489803240736</v>
      </c>
      <c r="T475" s="9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42753.120706018519</v>
      </c>
      <c r="T476" s="9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str">
        <f t="shared" si="43"/>
        <v>N/A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42099.877812500003</v>
      </c>
      <c r="T477" s="9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40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41757.76667824074</v>
      </c>
      <c r="T478" s="9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str">
        <f t="shared" si="43"/>
        <v>N/A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40987.626550925925</v>
      </c>
      <c r="T479" s="9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str">
        <f t="shared" si="43"/>
        <v>N/A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42065.702650462961</v>
      </c>
      <c r="T480" s="9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89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41904.199479166666</v>
      </c>
      <c r="T481" s="9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41465.29184027778</v>
      </c>
      <c r="T482" s="9">
        <f t="shared" si="47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41162.46399305555</v>
      </c>
      <c r="T483" s="9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42447.688541666663</v>
      </c>
      <c r="T484" s="9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41242.989259259259</v>
      </c>
      <c r="T485" s="9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14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42272.731157407405</v>
      </c>
      <c r="T486" s="9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41381.297442129631</v>
      </c>
      <c r="T487" s="9">
        <f t="shared" si="47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41761.734247685185</v>
      </c>
      <c r="T488" s="9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str">
        <f t="shared" si="43"/>
        <v>N/A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42669.386504629627</v>
      </c>
      <c r="T489" s="9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str">
        <f t="shared" si="43"/>
        <v>N/A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42713.84606481481</v>
      </c>
      <c r="T490" s="9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72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40882.273333333331</v>
      </c>
      <c r="T491" s="9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str">
        <f t="shared" si="43"/>
        <v>N/A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41113.760243055549</v>
      </c>
      <c r="T492" s="9">
        <f t="shared" si="47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str">
        <f t="shared" si="43"/>
        <v>N/A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42366.774293981478</v>
      </c>
      <c r="T493" s="9">
        <f t="shared" si="47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str">
        <f t="shared" si="43"/>
        <v>N/A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42595.826736111114</v>
      </c>
      <c r="T494" s="9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str">
        <f t="shared" si="43"/>
        <v>N/A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42114.517800925925</v>
      </c>
      <c r="T495" s="9">
        <f t="shared" si="47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41799.62228009259</v>
      </c>
      <c r="T496" s="9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str">
        <f t="shared" si="43"/>
        <v>N/A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42171.619270833333</v>
      </c>
      <c r="T497" s="9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41620.723078703704</v>
      </c>
      <c r="T498" s="9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41944.829456018517</v>
      </c>
      <c r="T499" s="9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40858.553807870368</v>
      </c>
      <c r="T500" s="9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40043.687129629623</v>
      </c>
      <c r="T501" s="9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54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40247.677673611106</v>
      </c>
      <c r="T502" s="9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str">
        <f t="shared" si="43"/>
        <v>N/A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40703.026053240741</v>
      </c>
      <c r="T503" s="9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58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40956.345196759255</v>
      </c>
      <c r="T504" s="9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13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41991.318321759252</v>
      </c>
      <c r="T505" s="9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40949.775312499994</v>
      </c>
      <c r="T506" s="9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42317.889884259253</v>
      </c>
      <c r="T507" s="9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41466.343981481477</v>
      </c>
      <c r="T508" s="9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41156.750659722216</v>
      </c>
      <c r="T509" s="9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40994.815983796296</v>
      </c>
      <c r="T510" s="9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42153.423263888886</v>
      </c>
      <c r="T511" s="9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str">
        <f t="shared" si="43"/>
        <v>N/A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42399.968043981477</v>
      </c>
      <c r="T512" s="9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41340.09469907407</v>
      </c>
      <c r="T513" s="9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6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42649.533877314818</v>
      </c>
      <c r="T514" s="9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 0)</f>
        <v>14</v>
      </c>
      <c r="P515">
        <f t="shared" ref="P515:P578" si="49">IF(L515=0, "N/A", ROUND(E515/L515, 0))</f>
        <v>102</v>
      </c>
      <c r="Q515" t="str">
        <f t="shared" ref="Q515:Q578" si="50">LEFT(N515, SEARCH("/",N515,1)-1)</f>
        <v>film &amp; video</v>
      </c>
      <c r="R515" t="str">
        <f t="shared" ref="R515:R578" si="51">RIGHT(N515,LEN(N515) - SEARCH("/", N515))</f>
        <v>animation</v>
      </c>
      <c r="S515" s="9">
        <f t="shared" ref="S515:S578" si="52">(J515/86400)+DATE(1970,1,1)+(-5/24)</f>
        <v>42552.445659722223</v>
      </c>
      <c r="T515" s="9">
        <f t="shared" ref="T515:T578" si="53">(I515/86400)+DATE(1970,1,1)+(-5/24)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17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41830.405636574069</v>
      </c>
      <c r="T516" s="9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42327.282418981478</v>
      </c>
      <c r="T517" s="9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str">
        <f t="shared" si="49"/>
        <v>N/A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42091.570370370369</v>
      </c>
      <c r="T518" s="9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42738.406956018516</v>
      </c>
      <c r="T519" s="9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str">
        <f t="shared" si="49"/>
        <v>N/A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42223.407685185179</v>
      </c>
      <c r="T520" s="9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41218.183113425919</v>
      </c>
      <c r="T521" s="9">
        <f t="shared" si="53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</v>
      </c>
      <c r="Q522" t="str">
        <f t="shared" si="50"/>
        <v>theater</v>
      </c>
      <c r="R522" t="str">
        <f t="shared" si="51"/>
        <v>plays</v>
      </c>
      <c r="S522" s="9">
        <f t="shared" si="52"/>
        <v>42318.493761574071</v>
      </c>
      <c r="T522" s="9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</v>
      </c>
      <c r="Q523" t="str">
        <f t="shared" si="50"/>
        <v>theater</v>
      </c>
      <c r="R523" t="str">
        <f t="shared" si="51"/>
        <v>plays</v>
      </c>
      <c r="S523" s="9">
        <f t="shared" si="52"/>
        <v>42645.884479166663</v>
      </c>
      <c r="T523" s="9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111</v>
      </c>
      <c r="Q524" t="str">
        <f t="shared" si="50"/>
        <v>theater</v>
      </c>
      <c r="R524" t="str">
        <f t="shared" si="51"/>
        <v>plays</v>
      </c>
      <c r="S524" s="9">
        <f t="shared" si="52"/>
        <v>42429.832465277774</v>
      </c>
      <c r="T524" s="9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72</v>
      </c>
      <c r="Q525" t="str">
        <f t="shared" si="50"/>
        <v>theater</v>
      </c>
      <c r="R525" t="str">
        <f t="shared" si="51"/>
        <v>plays</v>
      </c>
      <c r="S525" s="9">
        <f t="shared" si="52"/>
        <v>42237.924490740734</v>
      </c>
      <c r="T525" s="9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</v>
      </c>
      <c r="Q526" t="str">
        <f t="shared" si="50"/>
        <v>theater</v>
      </c>
      <c r="R526" t="str">
        <f t="shared" si="51"/>
        <v>plays</v>
      </c>
      <c r="S526" s="9">
        <f t="shared" si="52"/>
        <v>42492.508900462963</v>
      </c>
      <c r="T526" s="9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41850.192604166667</v>
      </c>
      <c r="T527" s="9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</v>
      </c>
      <c r="Q528" t="str">
        <f t="shared" si="50"/>
        <v>theater</v>
      </c>
      <c r="R528" t="str">
        <f t="shared" si="51"/>
        <v>plays</v>
      </c>
      <c r="S528" s="9">
        <f t="shared" si="52"/>
        <v>42192.383611111109</v>
      </c>
      <c r="T528" s="9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64</v>
      </c>
      <c r="Q529" t="str">
        <f t="shared" si="50"/>
        <v>theater</v>
      </c>
      <c r="R529" t="str">
        <f t="shared" si="51"/>
        <v>plays</v>
      </c>
      <c r="S529" s="9">
        <f t="shared" si="52"/>
        <v>42752.997291666667</v>
      </c>
      <c r="T529" s="9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</v>
      </c>
      <c r="Q530" t="str">
        <f t="shared" si="50"/>
        <v>theater</v>
      </c>
      <c r="R530" t="str">
        <f t="shared" si="51"/>
        <v>plays</v>
      </c>
      <c r="S530" s="9">
        <f t="shared" si="52"/>
        <v>42155.71188657407</v>
      </c>
      <c r="T530" s="9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87</v>
      </c>
      <c r="Q531" t="str">
        <f t="shared" si="50"/>
        <v>theater</v>
      </c>
      <c r="R531" t="str">
        <f t="shared" si="51"/>
        <v>plays</v>
      </c>
      <c r="S531" s="9">
        <f t="shared" si="52"/>
        <v>42724.822847222218</v>
      </c>
      <c r="T531" s="9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127</v>
      </c>
      <c r="Q532" t="str">
        <f t="shared" si="50"/>
        <v>theater</v>
      </c>
      <c r="R532" t="str">
        <f t="shared" si="51"/>
        <v>plays</v>
      </c>
      <c r="S532" s="9">
        <f t="shared" si="52"/>
        <v>42157.382731481477</v>
      </c>
      <c r="T532" s="9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</v>
      </c>
      <c r="Q533" t="str">
        <f t="shared" si="50"/>
        <v>theater</v>
      </c>
      <c r="R533" t="str">
        <f t="shared" si="51"/>
        <v>plays</v>
      </c>
      <c r="S533" s="9">
        <f t="shared" si="52"/>
        <v>42675.856817129628</v>
      </c>
      <c r="T533" s="9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</v>
      </c>
      <c r="Q534" t="str">
        <f t="shared" si="50"/>
        <v>theater</v>
      </c>
      <c r="R534" t="str">
        <f t="shared" si="51"/>
        <v>plays</v>
      </c>
      <c r="S534" s="9">
        <f t="shared" si="52"/>
        <v>42472.798703703702</v>
      </c>
      <c r="T534" s="9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118</v>
      </c>
      <c r="Q535" t="str">
        <f t="shared" si="50"/>
        <v>theater</v>
      </c>
      <c r="R535" t="str">
        <f t="shared" si="51"/>
        <v>plays</v>
      </c>
      <c r="S535" s="9">
        <f t="shared" si="52"/>
        <v>42482.226446759254</v>
      </c>
      <c r="T535" s="9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</v>
      </c>
      <c r="Q536" t="str">
        <f t="shared" si="50"/>
        <v>theater</v>
      </c>
      <c r="R536" t="str">
        <f t="shared" si="51"/>
        <v>plays</v>
      </c>
      <c r="S536" s="9">
        <f t="shared" si="52"/>
        <v>42270.602662037032</v>
      </c>
      <c r="T536" s="9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35</v>
      </c>
      <c r="Q537" t="str">
        <f t="shared" si="50"/>
        <v>theater</v>
      </c>
      <c r="R537" t="str">
        <f t="shared" si="51"/>
        <v>plays</v>
      </c>
      <c r="S537" s="9">
        <f t="shared" si="52"/>
        <v>42711.336863425924</v>
      </c>
      <c r="T537" s="9">
        <f t="shared" si="53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</v>
      </c>
      <c r="Q538" t="str">
        <f t="shared" si="50"/>
        <v>theater</v>
      </c>
      <c r="R538" t="str">
        <f t="shared" si="51"/>
        <v>plays</v>
      </c>
      <c r="S538" s="9">
        <f t="shared" si="52"/>
        <v>42179.136655092589</v>
      </c>
      <c r="T538" s="9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41</v>
      </c>
      <c r="Q539" t="str">
        <f t="shared" si="50"/>
        <v>theater</v>
      </c>
      <c r="R539" t="str">
        <f t="shared" si="51"/>
        <v>plays</v>
      </c>
      <c r="S539" s="9">
        <f t="shared" si="52"/>
        <v>42282.560081018521</v>
      </c>
      <c r="T539" s="9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</v>
      </c>
      <c r="Q540" t="str">
        <f t="shared" si="50"/>
        <v>theater</v>
      </c>
      <c r="R540" t="str">
        <f t="shared" si="51"/>
        <v>plays</v>
      </c>
      <c r="S540" s="9">
        <f t="shared" si="52"/>
        <v>42473.586377314808</v>
      </c>
      <c r="T540" s="9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</v>
      </c>
      <c r="Q541" t="str">
        <f t="shared" si="50"/>
        <v>theater</v>
      </c>
      <c r="R541" t="str">
        <f t="shared" si="51"/>
        <v>plays</v>
      </c>
      <c r="S541" s="9">
        <f t="shared" si="52"/>
        <v>42534.841516203705</v>
      </c>
      <c r="T541" s="9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42009.608865740738</v>
      </c>
      <c r="T542" s="9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42275.838356481479</v>
      </c>
      <c r="T543" s="9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42433.529120370367</v>
      </c>
      <c r="T544" s="9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41913.88381944444</v>
      </c>
      <c r="T545" s="9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42525.448611111111</v>
      </c>
      <c r="T546" s="9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403</v>
      </c>
      <c r="Q547" t="str">
        <f t="shared" si="50"/>
        <v>technology</v>
      </c>
      <c r="R547" t="str">
        <f t="shared" si="51"/>
        <v>web</v>
      </c>
      <c r="S547" s="9">
        <f t="shared" si="52"/>
        <v>42283.38413194444</v>
      </c>
      <c r="T547" s="9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42249.459664351853</v>
      </c>
      <c r="T548" s="9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str">
        <f t="shared" si="49"/>
        <v>N/A</v>
      </c>
      <c r="Q549" t="str">
        <f t="shared" si="50"/>
        <v>technology</v>
      </c>
      <c r="R549" t="str">
        <f t="shared" si="51"/>
        <v>web</v>
      </c>
      <c r="S549" s="9">
        <f t="shared" si="52"/>
        <v>42380.488009259258</v>
      </c>
      <c r="T549" s="9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42276.695</v>
      </c>
      <c r="T550" s="9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9</v>
      </c>
      <c r="Q551" t="str">
        <f t="shared" si="50"/>
        <v>technology</v>
      </c>
      <c r="R551" t="str">
        <f t="shared" si="51"/>
        <v>web</v>
      </c>
      <c r="S551" s="9">
        <f t="shared" si="52"/>
        <v>42163.428495370368</v>
      </c>
      <c r="T551" s="9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9</v>
      </c>
      <c r="Q552" t="str">
        <f t="shared" si="50"/>
        <v>technology</v>
      </c>
      <c r="R552" t="str">
        <f t="shared" si="51"/>
        <v>web</v>
      </c>
      <c r="S552" s="9">
        <f t="shared" si="52"/>
        <v>42753.47042824074</v>
      </c>
      <c r="T552" s="9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</v>
      </c>
      <c r="Q553" t="str">
        <f t="shared" si="50"/>
        <v>technology</v>
      </c>
      <c r="R553" t="str">
        <f t="shared" si="51"/>
        <v>web</v>
      </c>
      <c r="S553" s="9">
        <f t="shared" si="52"/>
        <v>42173.067407407405</v>
      </c>
      <c r="T553" s="9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str">
        <f t="shared" si="49"/>
        <v>N/A</v>
      </c>
      <c r="Q554" t="str">
        <f t="shared" si="50"/>
        <v>technology</v>
      </c>
      <c r="R554" t="str">
        <f t="shared" si="51"/>
        <v>web</v>
      </c>
      <c r="S554" s="9">
        <f t="shared" si="52"/>
        <v>42318.408518518518</v>
      </c>
      <c r="T554" s="9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21</v>
      </c>
      <c r="Q555" t="str">
        <f t="shared" si="50"/>
        <v>technology</v>
      </c>
      <c r="R555" t="str">
        <f t="shared" si="51"/>
        <v>web</v>
      </c>
      <c r="S555" s="9">
        <f t="shared" si="52"/>
        <v>41927.511469907404</v>
      </c>
      <c r="T555" s="9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</v>
      </c>
      <c r="Q556" t="str">
        <f t="shared" si="50"/>
        <v>technology</v>
      </c>
      <c r="R556" t="str">
        <f t="shared" si="51"/>
        <v>web</v>
      </c>
      <c r="S556" s="9">
        <f t="shared" si="52"/>
        <v>41901.476527777777</v>
      </c>
      <c r="T556" s="9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str">
        <f t="shared" si="49"/>
        <v>N/A</v>
      </c>
      <c r="Q557" t="str">
        <f t="shared" si="50"/>
        <v>technology</v>
      </c>
      <c r="R557" t="str">
        <f t="shared" si="51"/>
        <v>web</v>
      </c>
      <c r="S557" s="9">
        <f t="shared" si="52"/>
        <v>42503.145173611112</v>
      </c>
      <c r="T557" s="9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42345.651817129627</v>
      </c>
      <c r="T558" s="9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</v>
      </c>
      <c r="Q559" t="str">
        <f t="shared" si="50"/>
        <v>technology</v>
      </c>
      <c r="R559" t="str">
        <f t="shared" si="51"/>
        <v>web</v>
      </c>
      <c r="S559" s="9">
        <f t="shared" si="52"/>
        <v>42676.733831018515</v>
      </c>
      <c r="T559" s="9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str">
        <f t="shared" si="49"/>
        <v>N/A</v>
      </c>
      <c r="Q560" t="str">
        <f t="shared" si="50"/>
        <v>technology</v>
      </c>
      <c r="R560" t="str">
        <f t="shared" si="51"/>
        <v>web</v>
      </c>
      <c r="S560" s="9">
        <f t="shared" si="52"/>
        <v>42057.674826388888</v>
      </c>
      <c r="T560" s="9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42321.074768518512</v>
      </c>
      <c r="T561" s="9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41960.563020833331</v>
      </c>
      <c r="T562" s="9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28</v>
      </c>
      <c r="Q563" t="str">
        <f t="shared" si="50"/>
        <v>technology</v>
      </c>
      <c r="R563" t="str">
        <f t="shared" si="51"/>
        <v>web</v>
      </c>
      <c r="S563" s="9">
        <f t="shared" si="52"/>
        <v>42268.450381944444</v>
      </c>
      <c r="T563" s="9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str">
        <f t="shared" si="49"/>
        <v>N/A</v>
      </c>
      <c r="Q564" t="str">
        <f t="shared" si="50"/>
        <v>technology</v>
      </c>
      <c r="R564" t="str">
        <f t="shared" si="51"/>
        <v>web</v>
      </c>
      <c r="S564" s="9">
        <f t="shared" si="52"/>
        <v>42692.180729166663</v>
      </c>
      <c r="T564" s="9">
        <f t="shared" si="53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42021.861655092587</v>
      </c>
      <c r="T565" s="9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42411.734664351847</v>
      </c>
      <c r="T566" s="9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str">
        <f t="shared" si="49"/>
        <v>N/A</v>
      </c>
      <c r="Q567" t="str">
        <f t="shared" si="50"/>
        <v>technology</v>
      </c>
      <c r="R567" t="str">
        <f t="shared" si="51"/>
        <v>web</v>
      </c>
      <c r="S567" s="9">
        <f t="shared" si="52"/>
        <v>42165.576956018514</v>
      </c>
      <c r="T567" s="9">
        <f t="shared" si="53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42535.476076388884</v>
      </c>
      <c r="T568" s="9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str">
        <f t="shared" si="49"/>
        <v>N/A</v>
      </c>
      <c r="Q569" t="str">
        <f t="shared" si="50"/>
        <v>technology</v>
      </c>
      <c r="R569" t="str">
        <f t="shared" si="51"/>
        <v>web</v>
      </c>
      <c r="S569" s="9">
        <f t="shared" si="52"/>
        <v>41975.634189814817</v>
      </c>
      <c r="T569" s="9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42348.713229166664</v>
      </c>
      <c r="T570" s="9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42340.639027777775</v>
      </c>
      <c r="T571" s="9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42388.589918981474</v>
      </c>
      <c r="T572" s="9">
        <f t="shared" si="53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42192.607905092591</v>
      </c>
      <c r="T573" s="9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str">
        <f t="shared" si="49"/>
        <v>N/A</v>
      </c>
      <c r="Q574" t="str">
        <f t="shared" si="50"/>
        <v>technology</v>
      </c>
      <c r="R574" t="str">
        <f t="shared" si="51"/>
        <v>web</v>
      </c>
      <c r="S574" s="9">
        <f t="shared" si="52"/>
        <v>42282.507962962962</v>
      </c>
      <c r="T574" s="9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</v>
      </c>
      <c r="Q575" t="str">
        <f t="shared" si="50"/>
        <v>technology</v>
      </c>
      <c r="R575" t="str">
        <f t="shared" si="51"/>
        <v>web</v>
      </c>
      <c r="S575" s="9">
        <f t="shared" si="52"/>
        <v>41962.841793981475</v>
      </c>
      <c r="T575" s="9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42632.235034722216</v>
      </c>
      <c r="T576" s="9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65</v>
      </c>
      <c r="Q577" t="str">
        <f t="shared" si="50"/>
        <v>technology</v>
      </c>
      <c r="R577" t="str">
        <f t="shared" si="51"/>
        <v>web</v>
      </c>
      <c r="S577" s="9">
        <f t="shared" si="52"/>
        <v>42138.484293981477</v>
      </c>
      <c r="T577" s="9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42031.263333333329</v>
      </c>
      <c r="T578" s="9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 0)</f>
        <v>0</v>
      </c>
      <c r="P579">
        <f t="shared" ref="P579:P642" si="55">IF(L579=0, "N/A", ROUND(E579/L579, 0))</f>
        <v>10</v>
      </c>
      <c r="Q579" t="str">
        <f t="shared" ref="Q579:Q642" si="56">LEFT(N579, SEARCH("/",N579,1)-1)</f>
        <v>technology</v>
      </c>
      <c r="R579" t="str">
        <f t="shared" ref="R579:R642" si="57">RIGHT(N579,LEN(N579) - SEARCH("/", N579))</f>
        <v>web</v>
      </c>
      <c r="S579" s="9">
        <f t="shared" ref="S579:S642" si="58">(J579/86400)+DATE(1970,1,1)+(-5/24)</f>
        <v>42450.380810185183</v>
      </c>
      <c r="T579" s="9">
        <f t="shared" ref="T579:T642" si="59">(I579/86400)+DATE(1970,1,1)+(-5/24)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42230.370289351849</v>
      </c>
      <c r="T580" s="9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41968.643784722219</v>
      </c>
      <c r="T581" s="9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42605.699849537035</v>
      </c>
      <c r="T582" s="9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str">
        <f t="shared" si="55"/>
        <v>N/A</v>
      </c>
      <c r="Q583" t="str">
        <f t="shared" si="56"/>
        <v>technology</v>
      </c>
      <c r="R583" t="str">
        <f t="shared" si="57"/>
        <v>web</v>
      </c>
      <c r="S583" s="9">
        <f t="shared" si="58"/>
        <v>42187.804444444446</v>
      </c>
      <c r="T583" s="9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str">
        <f t="shared" si="55"/>
        <v>N/A</v>
      </c>
      <c r="Q584" t="str">
        <f t="shared" si="56"/>
        <v>technology</v>
      </c>
      <c r="R584" t="str">
        <f t="shared" si="57"/>
        <v>web</v>
      </c>
      <c r="S584" s="9">
        <f t="shared" si="58"/>
        <v>42055.531469907401</v>
      </c>
      <c r="T584" s="9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42052.730173611104</v>
      </c>
      <c r="T585" s="9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42049.508287037032</v>
      </c>
      <c r="T586" s="9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str">
        <f t="shared" si="55"/>
        <v>N/A</v>
      </c>
      <c r="Q587" t="str">
        <f t="shared" si="56"/>
        <v>technology</v>
      </c>
      <c r="R587" t="str">
        <f t="shared" si="57"/>
        <v>web</v>
      </c>
      <c r="S587" s="9">
        <f t="shared" si="58"/>
        <v>42283.182604166665</v>
      </c>
      <c r="T587" s="9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42020.645914351851</v>
      </c>
      <c r="T588" s="9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</v>
      </c>
      <c r="Q589" t="str">
        <f t="shared" si="56"/>
        <v>technology</v>
      </c>
      <c r="R589" t="str">
        <f t="shared" si="57"/>
        <v>web</v>
      </c>
      <c r="S589" s="9">
        <f t="shared" si="58"/>
        <v>42080.548993055556</v>
      </c>
      <c r="T589" s="9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151</v>
      </c>
      <c r="Q590" t="str">
        <f t="shared" si="56"/>
        <v>technology</v>
      </c>
      <c r="R590" t="str">
        <f t="shared" si="57"/>
        <v>web</v>
      </c>
      <c r="S590" s="9">
        <f t="shared" si="58"/>
        <v>42631.561180555553</v>
      </c>
      <c r="T590" s="9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42178.406238425923</v>
      </c>
      <c r="T591" s="9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25</v>
      </c>
      <c r="Q592" t="str">
        <f t="shared" si="56"/>
        <v>technology</v>
      </c>
      <c r="R592" t="str">
        <f t="shared" si="57"/>
        <v>web</v>
      </c>
      <c r="S592" s="9">
        <f t="shared" si="58"/>
        <v>42377.34642361111</v>
      </c>
      <c r="T592" s="9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31</v>
      </c>
      <c r="Q593" t="str">
        <f t="shared" si="56"/>
        <v>technology</v>
      </c>
      <c r="R593" t="str">
        <f t="shared" si="57"/>
        <v>web</v>
      </c>
      <c r="S593" s="9">
        <f t="shared" si="58"/>
        <v>42177.334837962961</v>
      </c>
      <c r="T593" s="9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41946.023842592593</v>
      </c>
      <c r="T594" s="9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</v>
      </c>
      <c r="Q595" t="str">
        <f t="shared" si="56"/>
        <v>technology</v>
      </c>
      <c r="R595" t="str">
        <f t="shared" si="57"/>
        <v>web</v>
      </c>
      <c r="S595" s="9">
        <f t="shared" si="58"/>
        <v>42070.469270833331</v>
      </c>
      <c r="T595" s="9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42446.571828703702</v>
      </c>
      <c r="T596" s="9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</v>
      </c>
      <c r="Q597" t="str">
        <f t="shared" si="56"/>
        <v>technology</v>
      </c>
      <c r="R597" t="str">
        <f t="shared" si="57"/>
        <v>web</v>
      </c>
      <c r="S597" s="9">
        <f t="shared" si="58"/>
        <v>42082.861550925925</v>
      </c>
      <c r="T597" s="9">
        <f t="shared" si="5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42646.688564814809</v>
      </c>
      <c r="T598" s="9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42545.496932870366</v>
      </c>
      <c r="T599" s="9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</v>
      </c>
      <c r="Q600" t="str">
        <f t="shared" si="56"/>
        <v>technology</v>
      </c>
      <c r="R600" t="str">
        <f t="shared" si="57"/>
        <v>web</v>
      </c>
      <c r="S600" s="9">
        <f t="shared" si="58"/>
        <v>41947.793761574074</v>
      </c>
      <c r="T600" s="9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16</v>
      </c>
      <c r="Q601" t="str">
        <f t="shared" si="56"/>
        <v>technology</v>
      </c>
      <c r="R601" t="str">
        <f t="shared" si="57"/>
        <v>web</v>
      </c>
      <c r="S601" s="9">
        <f t="shared" si="58"/>
        <v>42047.604189814818</v>
      </c>
      <c r="T601" s="9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42073.589837962958</v>
      </c>
      <c r="T602" s="9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</v>
      </c>
      <c r="Q603" t="str">
        <f t="shared" si="56"/>
        <v>technology</v>
      </c>
      <c r="R603" t="str">
        <f t="shared" si="57"/>
        <v>web</v>
      </c>
      <c r="S603" s="9">
        <f t="shared" si="58"/>
        <v>41969.64975694444</v>
      </c>
      <c r="T603" s="9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str">
        <f t="shared" si="55"/>
        <v>N/A</v>
      </c>
      <c r="Q604" t="str">
        <f t="shared" si="56"/>
        <v>technology</v>
      </c>
      <c r="R604" t="str">
        <f t="shared" si="57"/>
        <v>web</v>
      </c>
      <c r="S604" s="9">
        <f t="shared" si="58"/>
        <v>42143.585821759254</v>
      </c>
      <c r="T604" s="9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</v>
      </c>
      <c r="Q605" t="str">
        <f t="shared" si="56"/>
        <v>technology</v>
      </c>
      <c r="R605" t="str">
        <f t="shared" si="57"/>
        <v>web</v>
      </c>
      <c r="S605" s="9">
        <f t="shared" si="58"/>
        <v>41835.430821759255</v>
      </c>
      <c r="T605" s="9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str">
        <f t="shared" si="55"/>
        <v>N/A</v>
      </c>
      <c r="Q606" t="str">
        <f t="shared" si="56"/>
        <v>technology</v>
      </c>
      <c r="R606" t="str">
        <f t="shared" si="57"/>
        <v>web</v>
      </c>
      <c r="S606" s="9">
        <f t="shared" si="58"/>
        <v>41848.827037037037</v>
      </c>
      <c r="T606" s="9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</v>
      </c>
      <c r="Q607" t="str">
        <f t="shared" si="56"/>
        <v>technology</v>
      </c>
      <c r="R607" t="str">
        <f t="shared" si="57"/>
        <v>web</v>
      </c>
      <c r="S607" s="9">
        <f t="shared" si="58"/>
        <v>42194.149398148147</v>
      </c>
      <c r="T607" s="9">
        <f t="shared" si="5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42102.442233796297</v>
      </c>
      <c r="T608" s="9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str">
        <f t="shared" si="55"/>
        <v>N/A</v>
      </c>
      <c r="Q609" t="str">
        <f t="shared" si="56"/>
        <v>technology</v>
      </c>
      <c r="R609" t="str">
        <f t="shared" si="57"/>
        <v>web</v>
      </c>
      <c r="S609" s="9">
        <f t="shared" si="58"/>
        <v>42300.617314814815</v>
      </c>
      <c r="T609" s="9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</v>
      </c>
      <c r="Q610" t="str">
        <f t="shared" si="56"/>
        <v>technology</v>
      </c>
      <c r="R610" t="str">
        <f t="shared" si="57"/>
        <v>web</v>
      </c>
      <c r="S610" s="9">
        <f t="shared" si="58"/>
        <v>42140.712731481479</v>
      </c>
      <c r="T610" s="9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42306.825740740744</v>
      </c>
      <c r="T611" s="9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str">
        <f t="shared" si="55"/>
        <v>N/A</v>
      </c>
      <c r="Q612" t="str">
        <f t="shared" si="56"/>
        <v>technology</v>
      </c>
      <c r="R612" t="str">
        <f t="shared" si="57"/>
        <v>web</v>
      </c>
      <c r="S612" s="9">
        <f t="shared" si="58"/>
        <v>42086.622523148144</v>
      </c>
      <c r="T612" s="9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str">
        <f t="shared" si="55"/>
        <v>N/A</v>
      </c>
      <c r="Q613" t="str">
        <f t="shared" si="56"/>
        <v>technology</v>
      </c>
      <c r="R613" t="str">
        <f t="shared" si="57"/>
        <v>web</v>
      </c>
      <c r="S613" s="9">
        <f t="shared" si="58"/>
        <v>42328.352280092593</v>
      </c>
      <c r="T613" s="9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str">
        <f t="shared" si="55"/>
        <v>N/A</v>
      </c>
      <c r="Q614" t="str">
        <f t="shared" si="56"/>
        <v>technology</v>
      </c>
      <c r="R614" t="str">
        <f t="shared" si="57"/>
        <v>web</v>
      </c>
      <c r="S614" s="9">
        <f t="shared" si="58"/>
        <v>42584.823449074072</v>
      </c>
      <c r="T614" s="9">
        <f t="shared" si="5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106</v>
      </c>
      <c r="Q615" t="str">
        <f t="shared" si="56"/>
        <v>technology</v>
      </c>
      <c r="R615" t="str">
        <f t="shared" si="57"/>
        <v>web</v>
      </c>
      <c r="S615" s="9">
        <f t="shared" si="58"/>
        <v>42247.288425925923</v>
      </c>
      <c r="T615" s="9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str">
        <f t="shared" si="55"/>
        <v>N/A</v>
      </c>
      <c r="Q616" t="str">
        <f t="shared" si="56"/>
        <v>technology</v>
      </c>
      <c r="R616" t="str">
        <f t="shared" si="57"/>
        <v>web</v>
      </c>
      <c r="S616" s="9">
        <f t="shared" si="58"/>
        <v>42514.853472222218</v>
      </c>
      <c r="T616" s="9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str">
        <f t="shared" si="55"/>
        <v>N/A</v>
      </c>
      <c r="Q617" t="str">
        <f t="shared" si="56"/>
        <v>technology</v>
      </c>
      <c r="R617" t="str">
        <f t="shared" si="57"/>
        <v>web</v>
      </c>
      <c r="S617" s="9">
        <f t="shared" si="58"/>
        <v>42241.913877314808</v>
      </c>
      <c r="T617" s="9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str">
        <f t="shared" si="55"/>
        <v>N/A</v>
      </c>
      <c r="Q618" t="str">
        <f t="shared" si="56"/>
        <v>technology</v>
      </c>
      <c r="R618" t="str">
        <f t="shared" si="57"/>
        <v>web</v>
      </c>
      <c r="S618" s="9">
        <f t="shared" si="58"/>
        <v>42761.167905092589</v>
      </c>
      <c r="T618" s="9">
        <f t="shared" si="5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42087.134756944441</v>
      </c>
      <c r="T619" s="9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str">
        <f t="shared" si="55"/>
        <v>N/A</v>
      </c>
      <c r="Q620" t="str">
        <f t="shared" si="56"/>
        <v>technology</v>
      </c>
      <c r="R620" t="str">
        <f t="shared" si="57"/>
        <v>web</v>
      </c>
      <c r="S620" s="9">
        <f t="shared" si="58"/>
        <v>42317.60188657407</v>
      </c>
      <c r="T620" s="9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41908.442013888889</v>
      </c>
      <c r="T621" s="9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41831.508541666662</v>
      </c>
      <c r="T622" s="9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42528.779363425921</v>
      </c>
      <c r="T623" s="9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38</v>
      </c>
      <c r="Q624" t="str">
        <f t="shared" si="56"/>
        <v>technology</v>
      </c>
      <c r="R624" t="str">
        <f t="shared" si="57"/>
        <v>web</v>
      </c>
      <c r="S624" s="9">
        <f t="shared" si="58"/>
        <v>42532.566412037035</v>
      </c>
      <c r="T624" s="9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str">
        <f t="shared" si="55"/>
        <v>N/A</v>
      </c>
      <c r="Q625" t="str">
        <f t="shared" si="56"/>
        <v>technology</v>
      </c>
      <c r="R625" t="str">
        <f t="shared" si="57"/>
        <v>web</v>
      </c>
      <c r="S625" s="9">
        <f t="shared" si="58"/>
        <v>42121.800891203697</v>
      </c>
      <c r="T625" s="9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str">
        <f t="shared" si="55"/>
        <v>N/A</v>
      </c>
      <c r="Q626" t="str">
        <f t="shared" si="56"/>
        <v>technology</v>
      </c>
      <c r="R626" t="str">
        <f t="shared" si="57"/>
        <v>web</v>
      </c>
      <c r="S626" s="9">
        <f t="shared" si="58"/>
        <v>42108.78056712963</v>
      </c>
      <c r="T626" s="9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str">
        <f t="shared" si="55"/>
        <v>N/A</v>
      </c>
      <c r="Q627" t="str">
        <f t="shared" si="56"/>
        <v>technology</v>
      </c>
      <c r="R627" t="str">
        <f t="shared" si="57"/>
        <v>web</v>
      </c>
      <c r="S627" s="9">
        <f t="shared" si="58"/>
        <v>42790.687233796292</v>
      </c>
      <c r="T627" s="9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</v>
      </c>
      <c r="Q628" t="str">
        <f t="shared" si="56"/>
        <v>technology</v>
      </c>
      <c r="R628" t="str">
        <f t="shared" si="57"/>
        <v>web</v>
      </c>
      <c r="S628" s="9">
        <f t="shared" si="58"/>
        <v>42198.351145833331</v>
      </c>
      <c r="T628" s="9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42384.098506944443</v>
      </c>
      <c r="T629" s="9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str">
        <f t="shared" si="55"/>
        <v>N/A</v>
      </c>
      <c r="Q630" t="str">
        <f t="shared" si="56"/>
        <v>technology</v>
      </c>
      <c r="R630" t="str">
        <f t="shared" si="57"/>
        <v>web</v>
      </c>
      <c r="S630" s="9">
        <f t="shared" si="58"/>
        <v>41803.484456018516</v>
      </c>
      <c r="T630" s="9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117</v>
      </c>
      <c r="Q631" t="str">
        <f t="shared" si="56"/>
        <v>technology</v>
      </c>
      <c r="R631" t="str">
        <f t="shared" si="57"/>
        <v>web</v>
      </c>
      <c r="S631" s="9">
        <f t="shared" si="58"/>
        <v>42474.429490740738</v>
      </c>
      <c r="T631" s="9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42223.411122685182</v>
      </c>
      <c r="T632" s="9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77</v>
      </c>
      <c r="Q633" t="str">
        <f t="shared" si="56"/>
        <v>technology</v>
      </c>
      <c r="R633" t="str">
        <f t="shared" si="57"/>
        <v>web</v>
      </c>
      <c r="S633" s="9">
        <f t="shared" si="58"/>
        <v>42489.563993055555</v>
      </c>
      <c r="T633" s="9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str">
        <f t="shared" si="55"/>
        <v>N/A</v>
      </c>
      <c r="Q634" t="str">
        <f t="shared" si="56"/>
        <v>technology</v>
      </c>
      <c r="R634" t="str">
        <f t="shared" si="57"/>
        <v>web</v>
      </c>
      <c r="S634" s="9">
        <f t="shared" si="58"/>
        <v>42303.450983796291</v>
      </c>
      <c r="T634" s="9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50</v>
      </c>
      <c r="Q635" t="str">
        <f t="shared" si="56"/>
        <v>technology</v>
      </c>
      <c r="R635" t="str">
        <f t="shared" si="57"/>
        <v>web</v>
      </c>
      <c r="S635" s="9">
        <f t="shared" si="58"/>
        <v>42507.090995370367</v>
      </c>
      <c r="T635" s="9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42031.720243055555</v>
      </c>
      <c r="T636" s="9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42075.883819444447</v>
      </c>
      <c r="T637" s="9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42131.247106481482</v>
      </c>
      <c r="T638" s="9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str">
        <f t="shared" si="55"/>
        <v>N/A</v>
      </c>
      <c r="Q639" t="str">
        <f t="shared" si="56"/>
        <v>technology</v>
      </c>
      <c r="R639" t="str">
        <f t="shared" si="57"/>
        <v>web</v>
      </c>
      <c r="S639" s="9">
        <f t="shared" si="58"/>
        <v>42762.75368055555</v>
      </c>
      <c r="T639" s="9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42759.384976851848</v>
      </c>
      <c r="T640" s="9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41865.374942129631</v>
      </c>
      <c r="T641" s="9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51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42683.211979166663</v>
      </c>
      <c r="T642" s="9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 0)</f>
        <v>119</v>
      </c>
      <c r="P643">
        <f t="shared" ref="P643:P706" si="61">IF(L643=0, "N/A", ROUND(E643/L643, 0))</f>
        <v>151</v>
      </c>
      <c r="Q643" t="str">
        <f t="shared" ref="Q643:Q706" si="62">LEFT(N643, SEARCH("/",N643,1)-1)</f>
        <v>technology</v>
      </c>
      <c r="R643" t="str">
        <f t="shared" ref="R643:R706" si="63">RIGHT(N643,LEN(N643) - SEARCH("/", N643))</f>
        <v>wearables</v>
      </c>
      <c r="S643" s="9">
        <f t="shared" ref="S643:S706" si="64">(J643/86400)+DATE(1970,1,1)+(-5/24)</f>
        <v>42199.361666666664</v>
      </c>
      <c r="T643" s="9">
        <f t="shared" ref="T643:T706" si="65">(I643/86400)+DATE(1970,1,1)+(-5/24)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42199.442986111106</v>
      </c>
      <c r="T644" s="9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42100.43373842592</v>
      </c>
      <c r="T645" s="9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41898.457627314812</v>
      </c>
      <c r="T646" s="9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24</v>
      </c>
      <c r="Q647" t="str">
        <f t="shared" si="62"/>
        <v>technology</v>
      </c>
      <c r="R647" t="str">
        <f t="shared" si="63"/>
        <v>wearables</v>
      </c>
      <c r="S647" s="9">
        <f t="shared" si="64"/>
        <v>42563.817986111106</v>
      </c>
      <c r="T647" s="9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41832.644293981481</v>
      </c>
      <c r="T648" s="9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126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42416.559594907405</v>
      </c>
      <c r="T649" s="9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41891.485046296293</v>
      </c>
      <c r="T650" s="9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43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41877.703854166662</v>
      </c>
      <c r="T651" s="9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41931.828518518516</v>
      </c>
      <c r="T652" s="9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</v>
      </c>
      <c r="Q653" t="str">
        <f t="shared" si="62"/>
        <v>technology</v>
      </c>
      <c r="R653" t="str">
        <f t="shared" si="63"/>
        <v>wearables</v>
      </c>
      <c r="S653" s="9">
        <f t="shared" si="64"/>
        <v>41955.809155092589</v>
      </c>
      <c r="T653" s="9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108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42675.482060185182</v>
      </c>
      <c r="T654" s="9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96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42199.410185185181</v>
      </c>
      <c r="T655" s="9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32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42163.748993055553</v>
      </c>
      <c r="T656" s="9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43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42045.748981481483</v>
      </c>
      <c r="T657" s="9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123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42417.596284722218</v>
      </c>
      <c r="T658" s="9">
        <f t="shared" si="65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42331.637407407405</v>
      </c>
      <c r="T659" s="9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</v>
      </c>
      <c r="Q660" t="str">
        <f t="shared" si="62"/>
        <v>technology</v>
      </c>
      <c r="R660" t="str">
        <f t="shared" si="63"/>
        <v>wearables</v>
      </c>
      <c r="S660" s="9">
        <f t="shared" si="64"/>
        <v>42178.952418981477</v>
      </c>
      <c r="T660" s="9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144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42209.385358796295</v>
      </c>
      <c r="T661" s="9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85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41922.533321759256</v>
      </c>
      <c r="T662" s="9">
        <f t="shared" si="65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11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42636.437025462961</v>
      </c>
      <c r="T663" s="9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41990.229710648149</v>
      </c>
      <c r="T664" s="9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42173.634907407402</v>
      </c>
      <c r="T665" s="9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42077.458043981482</v>
      </c>
      <c r="T666" s="9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42688.503020833326</v>
      </c>
      <c r="T667" s="9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41838.623819444438</v>
      </c>
      <c r="T668" s="9">
        <f t="shared" si="65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179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42632.165081018517</v>
      </c>
      <c r="T669" s="9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42090.622939814813</v>
      </c>
      <c r="T670" s="9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42527.417337962957</v>
      </c>
      <c r="T671" s="9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42506.501388888886</v>
      </c>
      <c r="T672" s="9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789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41984.484398148146</v>
      </c>
      <c r="T673" s="9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41974.011157407404</v>
      </c>
      <c r="T674" s="9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41838.6321412037</v>
      </c>
      <c r="T675" s="9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8</v>
      </c>
      <c r="Q676" t="str">
        <f t="shared" si="62"/>
        <v>technology</v>
      </c>
      <c r="R676" t="str">
        <f t="shared" si="63"/>
        <v>wearables</v>
      </c>
      <c r="S676" s="9">
        <f t="shared" si="64"/>
        <v>41802.907719907402</v>
      </c>
      <c r="T676" s="9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41975.722268518519</v>
      </c>
      <c r="T677" s="9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42012.559965277775</v>
      </c>
      <c r="T678" s="9">
        <f t="shared" si="65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42504.195543981477</v>
      </c>
      <c r="T679" s="9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42481.168263888881</v>
      </c>
      <c r="T680" s="9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94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42556.487372685187</v>
      </c>
      <c r="T681" s="9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151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41864.293182870366</v>
      </c>
      <c r="T682" s="9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42639.597268518519</v>
      </c>
      <c r="T683" s="9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42778.556967592587</v>
      </c>
      <c r="T684" s="9">
        <f t="shared" si="65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42634.691712962966</v>
      </c>
      <c r="T685" s="9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41809.26494212963</v>
      </c>
      <c r="T686" s="9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41971.658240740733</v>
      </c>
      <c r="T687" s="9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str">
        <f t="shared" si="61"/>
        <v>N/A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42189.464930555558</v>
      </c>
      <c r="T688" s="9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592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42711.542280092595</v>
      </c>
      <c r="T689" s="9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406</v>
      </c>
      <c r="Q690" t="str">
        <f t="shared" si="62"/>
        <v>technology</v>
      </c>
      <c r="R690" t="str">
        <f t="shared" si="63"/>
        <v>wearables</v>
      </c>
      <c r="S690" s="9">
        <f t="shared" si="64"/>
        <v>42261.896446759252</v>
      </c>
      <c r="T690" s="9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42675.459456018514</v>
      </c>
      <c r="T691" s="9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73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42579.426400462959</v>
      </c>
      <c r="T692" s="9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42157.819976851846</v>
      </c>
      <c r="T693" s="9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42696.167395833334</v>
      </c>
      <c r="T694" s="9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42094.599849537037</v>
      </c>
      <c r="T695" s="9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42737.455543981479</v>
      </c>
      <c r="T696" s="9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41913.312731481477</v>
      </c>
      <c r="T697" s="9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41815.718773148146</v>
      </c>
      <c r="T698" s="9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42388.314687500002</v>
      </c>
      <c r="T699" s="9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531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41866.722743055558</v>
      </c>
      <c r="T700" s="9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41563.277175925927</v>
      </c>
      <c r="T701" s="9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42715.480104166665</v>
      </c>
      <c r="T702" s="9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41813.454629629625</v>
      </c>
      <c r="T703" s="9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125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42668.518368055556</v>
      </c>
      <c r="T704" s="9">
        <f t="shared" si="65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120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42711.742465277777</v>
      </c>
      <c r="T705" s="9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</v>
      </c>
      <c r="Q706" t="str">
        <f t="shared" si="62"/>
        <v>technology</v>
      </c>
      <c r="R706" t="str">
        <f t="shared" si="63"/>
        <v>wearables</v>
      </c>
      <c r="S706" s="9">
        <f t="shared" si="64"/>
        <v>42725.984583333331</v>
      </c>
      <c r="T706" s="9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 0)</f>
        <v>1</v>
      </c>
      <c r="P707">
        <f t="shared" ref="P707:P770" si="67">IF(L707=0, "N/A", ROUND(E707/L707, 0))</f>
        <v>195</v>
      </c>
      <c r="Q707" t="str">
        <f t="shared" ref="Q707:Q770" si="68">LEFT(N707, SEARCH("/",N707,1)-1)</f>
        <v>technology</v>
      </c>
      <c r="R707" t="str">
        <f t="shared" ref="R707:R770" si="69">RIGHT(N707,LEN(N707) - SEARCH("/", N707))</f>
        <v>wearables</v>
      </c>
      <c r="S707" s="9">
        <f t="shared" ref="S707:S770" si="70">(J707/86400)+DATE(1970,1,1)+(-5/24)</f>
        <v>42726.283310185179</v>
      </c>
      <c r="T707" s="9">
        <f t="shared" ref="T707:T770" si="71">(I707/86400)+DATE(1970,1,1)+(-5/24)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str">
        <f t="shared" si="67"/>
        <v>N/A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42676.786840277775</v>
      </c>
      <c r="T708" s="9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118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42696.45517361111</v>
      </c>
      <c r="T709" s="9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24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41835.372685185182</v>
      </c>
      <c r="T710" s="9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31</v>
      </c>
      <c r="Q711" t="str">
        <f t="shared" si="68"/>
        <v>technology</v>
      </c>
      <c r="R711" t="str">
        <f t="shared" si="69"/>
        <v>wearables</v>
      </c>
      <c r="S711" s="9">
        <f t="shared" si="70"/>
        <v>41947.832858796297</v>
      </c>
      <c r="T711" s="9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str">
        <f t="shared" si="67"/>
        <v>N/A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41837.776643518519</v>
      </c>
      <c r="T712" s="9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100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42678.250787037039</v>
      </c>
      <c r="T713" s="9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42384.472592592589</v>
      </c>
      <c r="T714" s="9">
        <f t="shared" si="71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42496.320972222216</v>
      </c>
      <c r="T715" s="9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42734.579652777778</v>
      </c>
      <c r="T716" s="9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116</v>
      </c>
      <c r="Q717" t="str">
        <f t="shared" si="68"/>
        <v>technology</v>
      </c>
      <c r="R717" t="str">
        <f t="shared" si="69"/>
        <v>wearables</v>
      </c>
      <c r="S717" s="9">
        <f t="shared" si="70"/>
        <v>42272.8824074074</v>
      </c>
      <c r="T717" s="9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41940.450312499997</v>
      </c>
      <c r="T718" s="9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41857.645856481475</v>
      </c>
      <c r="T719" s="9">
        <f t="shared" si="71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23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42752.637118055551</v>
      </c>
      <c r="T720" s="9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42408.83189814815</v>
      </c>
      <c r="T721" s="9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67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40909.440868055557</v>
      </c>
      <c r="T722" s="9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41807.363506944443</v>
      </c>
      <c r="T723" s="9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216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40977.596967592588</v>
      </c>
      <c r="T724" s="9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55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42184.608206018514</v>
      </c>
      <c r="T725" s="9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52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40694.430127314808</v>
      </c>
      <c r="T726" s="9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42321.417962962958</v>
      </c>
      <c r="T727" s="9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41345.834340277775</v>
      </c>
      <c r="T728" s="9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41246.811909722222</v>
      </c>
      <c r="T729" s="9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61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40731.629131944443</v>
      </c>
      <c r="T730" s="9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44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41110.97755787037</v>
      </c>
      <c r="T731" s="9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100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40854.536932870367</v>
      </c>
      <c r="T732" s="9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89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40879.587349537032</v>
      </c>
      <c r="T733" s="9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5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41486.21598379629</v>
      </c>
      <c r="T734" s="9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18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41598.211712962962</v>
      </c>
      <c r="T735" s="9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42101.956249999996</v>
      </c>
      <c r="T736" s="9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41945.821134259255</v>
      </c>
      <c r="T737" s="9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41579.525925925926</v>
      </c>
      <c r="T738" s="9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57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41667.066979166666</v>
      </c>
      <c r="T739" s="9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41943.39576388889</v>
      </c>
      <c r="T740" s="9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41829.294317129628</v>
      </c>
      <c r="T741" s="9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170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42161.93844907407</v>
      </c>
      <c r="T742" s="9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41401.439884259256</v>
      </c>
      <c r="T743" s="9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41689.709629629629</v>
      </c>
      <c r="T744" s="9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40990.500983796293</v>
      </c>
      <c r="T745" s="9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83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41226.748877314814</v>
      </c>
      <c r="T746" s="9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54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41367.363946759258</v>
      </c>
      <c r="T747" s="9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41156.834594907406</v>
      </c>
      <c r="T748" s="9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41988.340497685182</v>
      </c>
      <c r="T749" s="9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46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41831.638495370367</v>
      </c>
      <c r="T750" s="9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96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42733.732986111114</v>
      </c>
      <c r="T751" s="9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41299.669814814813</v>
      </c>
      <c r="T752" s="9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40713.422164351847</v>
      </c>
      <c r="T753" s="9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42639.213159722225</v>
      </c>
      <c r="T754" s="9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42019.381840277776</v>
      </c>
      <c r="T755" s="9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41249.54075231481</v>
      </c>
      <c r="T756" s="9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41383.396724537037</v>
      </c>
      <c r="T757" s="9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40590.558553240735</v>
      </c>
      <c r="T758" s="9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41234.846226851849</v>
      </c>
      <c r="T759" s="9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40429.628101851849</v>
      </c>
      <c r="T760" s="9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41789.121979166666</v>
      </c>
      <c r="T761" s="9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str">
        <f t="shared" si="67"/>
        <v>N/A</v>
      </c>
      <c r="Q762" t="str">
        <f t="shared" si="68"/>
        <v>publishing</v>
      </c>
      <c r="R762" t="str">
        <f t="shared" si="69"/>
        <v>fiction</v>
      </c>
      <c r="S762" s="9">
        <f t="shared" si="70"/>
        <v>42670.555706018517</v>
      </c>
      <c r="T762" s="9">
        <f t="shared" si="71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</v>
      </c>
      <c r="Q763" t="str">
        <f t="shared" si="68"/>
        <v>publishing</v>
      </c>
      <c r="R763" t="str">
        <f t="shared" si="69"/>
        <v>fiction</v>
      </c>
      <c r="S763" s="9">
        <f t="shared" si="70"/>
        <v>41642.543124999997</v>
      </c>
      <c r="T763" s="9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str">
        <f t="shared" si="67"/>
        <v>N/A</v>
      </c>
      <c r="Q764" t="str">
        <f t="shared" si="68"/>
        <v>publishing</v>
      </c>
      <c r="R764" t="str">
        <f t="shared" si="69"/>
        <v>fiction</v>
      </c>
      <c r="S764" s="9">
        <f t="shared" si="70"/>
        <v>42690.65011574074</v>
      </c>
      <c r="T764" s="9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41471.238518518519</v>
      </c>
      <c r="T765" s="9">
        <f t="shared" si="71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str">
        <f t="shared" si="67"/>
        <v>N/A</v>
      </c>
      <c r="Q766" t="str">
        <f t="shared" si="68"/>
        <v>publishing</v>
      </c>
      <c r="R766" t="str">
        <f t="shared" si="69"/>
        <v>fiction</v>
      </c>
      <c r="S766" s="9">
        <f t="shared" si="70"/>
        <v>42226.964826388888</v>
      </c>
      <c r="T766" s="9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41901.334305555552</v>
      </c>
      <c r="T767" s="9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str">
        <f t="shared" si="67"/>
        <v>N/A</v>
      </c>
      <c r="Q768" t="str">
        <f t="shared" si="68"/>
        <v>publishing</v>
      </c>
      <c r="R768" t="str">
        <f t="shared" si="69"/>
        <v>fiction</v>
      </c>
      <c r="S768" s="9">
        <f t="shared" si="70"/>
        <v>42021.57503472222</v>
      </c>
      <c r="T768" s="9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42114.935300925928</v>
      </c>
      <c r="T769" s="9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str">
        <f t="shared" si="67"/>
        <v>N/A</v>
      </c>
      <c r="Q770" t="str">
        <f t="shared" si="68"/>
        <v>publishing</v>
      </c>
      <c r="R770" t="str">
        <f t="shared" si="69"/>
        <v>fiction</v>
      </c>
      <c r="S770" s="9">
        <f t="shared" si="70"/>
        <v>41593.998726851853</v>
      </c>
      <c r="T770" s="9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 0)</f>
        <v>41</v>
      </c>
      <c r="P771">
        <f t="shared" ref="P771:P834" si="73">IF(L771=0, "N/A", ROUND(E771/L771, 0))</f>
        <v>32</v>
      </c>
      <c r="Q771" t="str">
        <f t="shared" ref="Q771:Q834" si="74">LEFT(N771, SEARCH("/",N771,1)-1)</f>
        <v>publishing</v>
      </c>
      <c r="R771" t="str">
        <f t="shared" ref="R771:R834" si="75">RIGHT(N771,LEN(N771) - SEARCH("/", N771))</f>
        <v>fiction</v>
      </c>
      <c r="S771" s="9">
        <f t="shared" ref="S771:S834" si="76">(J771/86400)+DATE(1970,1,1)+(-5/24)</f>
        <v>41604.788124999999</v>
      </c>
      <c r="T771" s="9">
        <f t="shared" ref="T771:T834" si="77">(I771/86400)+DATE(1970,1,1)+(-5/24)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str">
        <f t="shared" si="73"/>
        <v>N/A</v>
      </c>
      <c r="Q772" t="str">
        <f t="shared" si="74"/>
        <v>publishing</v>
      </c>
      <c r="R772" t="str">
        <f t="shared" si="75"/>
        <v>fiction</v>
      </c>
      <c r="S772" s="9">
        <f t="shared" si="76"/>
        <v>41289.791307870364</v>
      </c>
      <c r="T772" s="9">
        <f t="shared" si="77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42349.615763888891</v>
      </c>
      <c r="T773" s="9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40067.848599537036</v>
      </c>
      <c r="T774" s="9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42100.527604166666</v>
      </c>
      <c r="T775" s="9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41663.571967592587</v>
      </c>
      <c r="T776" s="9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40862.851793981477</v>
      </c>
      <c r="T777" s="9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42250.477372685178</v>
      </c>
      <c r="T778" s="9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41456.772881944438</v>
      </c>
      <c r="T779" s="9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41729.493981481479</v>
      </c>
      <c r="T780" s="9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67</v>
      </c>
      <c r="Q781" t="str">
        <f t="shared" si="74"/>
        <v>publishing</v>
      </c>
      <c r="R781" t="str">
        <f t="shared" si="75"/>
        <v>fiction</v>
      </c>
      <c r="S781" s="9">
        <f t="shared" si="76"/>
        <v>40436.475752314815</v>
      </c>
      <c r="T781" s="9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39</v>
      </c>
      <c r="Q782" t="str">
        <f t="shared" si="74"/>
        <v>music</v>
      </c>
      <c r="R782" t="str">
        <f t="shared" si="75"/>
        <v>rock</v>
      </c>
      <c r="S782" s="9">
        <f t="shared" si="76"/>
        <v>40636.465567129628</v>
      </c>
      <c r="T782" s="9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43</v>
      </c>
      <c r="Q783" t="str">
        <f t="shared" si="74"/>
        <v>music</v>
      </c>
      <c r="R783" t="str">
        <f t="shared" si="75"/>
        <v>rock</v>
      </c>
      <c r="S783" s="9">
        <f t="shared" si="76"/>
        <v>41402.792523148142</v>
      </c>
      <c r="T783" s="9">
        <f t="shared" si="77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41116.549791666665</v>
      </c>
      <c r="T784" s="9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</v>
      </c>
      <c r="Q785" t="str">
        <f t="shared" si="74"/>
        <v>music</v>
      </c>
      <c r="R785" t="str">
        <f t="shared" si="75"/>
        <v>rock</v>
      </c>
      <c r="S785" s="9">
        <f t="shared" si="76"/>
        <v>40987.565381944441</v>
      </c>
      <c r="T785" s="9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103</v>
      </c>
      <c r="Q786" t="str">
        <f t="shared" si="74"/>
        <v>music</v>
      </c>
      <c r="R786" t="str">
        <f t="shared" si="75"/>
        <v>rock</v>
      </c>
      <c r="S786" s="9">
        <f t="shared" si="76"/>
        <v>41674.941192129627</v>
      </c>
      <c r="T786" s="9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</v>
      </c>
      <c r="Q787" t="str">
        <f t="shared" si="74"/>
        <v>music</v>
      </c>
      <c r="R787" t="str">
        <f t="shared" si="75"/>
        <v>rock</v>
      </c>
      <c r="S787" s="9">
        <f t="shared" si="76"/>
        <v>41303.38559027778</v>
      </c>
      <c r="T787" s="9">
        <f t="shared" si="77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</v>
      </c>
      <c r="Q788" t="str">
        <f t="shared" si="74"/>
        <v>music</v>
      </c>
      <c r="R788" t="str">
        <f t="shared" si="75"/>
        <v>rock</v>
      </c>
      <c r="S788" s="9">
        <f t="shared" si="76"/>
        <v>40982.847615740735</v>
      </c>
      <c r="T788" s="9">
        <f t="shared" si="77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81</v>
      </c>
      <c r="Q789" t="str">
        <f t="shared" si="74"/>
        <v>music</v>
      </c>
      <c r="R789" t="str">
        <f t="shared" si="75"/>
        <v>rock</v>
      </c>
      <c r="S789" s="9">
        <f t="shared" si="76"/>
        <v>41549.419282407405</v>
      </c>
      <c r="T789" s="9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60</v>
      </c>
      <c r="Q790" t="str">
        <f t="shared" si="74"/>
        <v>music</v>
      </c>
      <c r="R790" t="str">
        <f t="shared" si="75"/>
        <v>rock</v>
      </c>
      <c r="S790" s="9">
        <f t="shared" si="76"/>
        <v>41058.798472222217</v>
      </c>
      <c r="T790" s="9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133</v>
      </c>
      <c r="Q791" t="str">
        <f t="shared" si="74"/>
        <v>music</v>
      </c>
      <c r="R791" t="str">
        <f t="shared" si="75"/>
        <v>rock</v>
      </c>
      <c r="S791" s="9">
        <f t="shared" si="76"/>
        <v>41276.977777777771</v>
      </c>
      <c r="T791" s="9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93</v>
      </c>
      <c r="Q792" t="str">
        <f t="shared" si="74"/>
        <v>music</v>
      </c>
      <c r="R792" t="str">
        <f t="shared" si="75"/>
        <v>rock</v>
      </c>
      <c r="S792" s="9">
        <f t="shared" si="76"/>
        <v>41275.839571759258</v>
      </c>
      <c r="T792" s="9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61</v>
      </c>
      <c r="Q793" t="str">
        <f t="shared" si="74"/>
        <v>music</v>
      </c>
      <c r="R793" t="str">
        <f t="shared" si="75"/>
        <v>rock</v>
      </c>
      <c r="S793" s="9">
        <f t="shared" si="76"/>
        <v>41557.572291666664</v>
      </c>
      <c r="T793" s="9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42</v>
      </c>
      <c r="Q794" t="str">
        <f t="shared" si="74"/>
        <v>music</v>
      </c>
      <c r="R794" t="str">
        <f t="shared" si="75"/>
        <v>rock</v>
      </c>
      <c r="S794" s="9">
        <f t="shared" si="76"/>
        <v>41555.665312499994</v>
      </c>
      <c r="T794" s="9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</v>
      </c>
      <c r="Q795" t="str">
        <f t="shared" si="74"/>
        <v>music</v>
      </c>
      <c r="R795" t="str">
        <f t="shared" si="75"/>
        <v>rock</v>
      </c>
      <c r="S795" s="9">
        <f t="shared" si="76"/>
        <v>41442.532916666663</v>
      </c>
      <c r="T795" s="9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159</v>
      </c>
      <c r="Q796" t="str">
        <f t="shared" si="74"/>
        <v>music</v>
      </c>
      <c r="R796" t="str">
        <f t="shared" si="75"/>
        <v>rock</v>
      </c>
      <c r="S796" s="9">
        <f t="shared" si="76"/>
        <v>40735.906678240739</v>
      </c>
      <c r="T796" s="9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</v>
      </c>
      <c r="Q797" t="str">
        <f t="shared" si="74"/>
        <v>music</v>
      </c>
      <c r="R797" t="str">
        <f t="shared" si="75"/>
        <v>rock</v>
      </c>
      <c r="S797" s="9">
        <f t="shared" si="76"/>
        <v>40963.404699074068</v>
      </c>
      <c r="T797" s="9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113</v>
      </c>
      <c r="Q798" t="str">
        <f t="shared" si="74"/>
        <v>music</v>
      </c>
      <c r="R798" t="str">
        <f t="shared" si="75"/>
        <v>rock</v>
      </c>
      <c r="S798" s="9">
        <f t="shared" si="76"/>
        <v>41502.674594907403</v>
      </c>
      <c r="T798" s="9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</v>
      </c>
      <c r="Q799" t="str">
        <f t="shared" si="74"/>
        <v>music</v>
      </c>
      <c r="R799" t="str">
        <f t="shared" si="75"/>
        <v>rock</v>
      </c>
      <c r="S799" s="9">
        <f t="shared" si="76"/>
        <v>40996.785740740735</v>
      </c>
      <c r="T799" s="9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</v>
      </c>
      <c r="Q800" t="str">
        <f t="shared" si="74"/>
        <v>music</v>
      </c>
      <c r="R800" t="str">
        <f t="shared" si="75"/>
        <v>rock</v>
      </c>
      <c r="S800" s="9">
        <f t="shared" si="76"/>
        <v>41882.381793981483</v>
      </c>
      <c r="T800" s="9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179</v>
      </c>
      <c r="Q801" t="str">
        <f t="shared" si="74"/>
        <v>music</v>
      </c>
      <c r="R801" t="str">
        <f t="shared" si="75"/>
        <v>rock</v>
      </c>
      <c r="S801" s="9">
        <f t="shared" si="76"/>
        <v>40996.458865740737</v>
      </c>
      <c r="T801" s="9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41</v>
      </c>
      <c r="Q802" t="str">
        <f t="shared" si="74"/>
        <v>music</v>
      </c>
      <c r="R802" t="str">
        <f t="shared" si="75"/>
        <v>rock</v>
      </c>
      <c r="S802" s="9">
        <f t="shared" si="76"/>
        <v>41863.225162037037</v>
      </c>
      <c r="T802" s="9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44</v>
      </c>
      <c r="Q803" t="str">
        <f t="shared" si="74"/>
        <v>music</v>
      </c>
      <c r="R803" t="str">
        <f t="shared" si="75"/>
        <v>rock</v>
      </c>
      <c r="S803" s="9">
        <f t="shared" si="76"/>
        <v>40695.587037037032</v>
      </c>
      <c r="T803" s="9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</v>
      </c>
      <c r="Q804" t="str">
        <f t="shared" si="74"/>
        <v>music</v>
      </c>
      <c r="R804" t="str">
        <f t="shared" si="75"/>
        <v>rock</v>
      </c>
      <c r="S804" s="9">
        <f t="shared" si="76"/>
        <v>41122.813935185179</v>
      </c>
      <c r="T804" s="9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75</v>
      </c>
      <c r="Q805" t="str">
        <f t="shared" si="74"/>
        <v>music</v>
      </c>
      <c r="R805" t="str">
        <f t="shared" si="75"/>
        <v>rock</v>
      </c>
      <c r="S805" s="9">
        <f t="shared" si="76"/>
        <v>40665.741643518515</v>
      </c>
      <c r="T805" s="9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306</v>
      </c>
      <c r="Q806" t="str">
        <f t="shared" si="74"/>
        <v>music</v>
      </c>
      <c r="R806" t="str">
        <f t="shared" si="75"/>
        <v>rock</v>
      </c>
      <c r="S806" s="9">
        <f t="shared" si="76"/>
        <v>40729.897291666661</v>
      </c>
      <c r="T806" s="9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</v>
      </c>
      <c r="Q807" t="str">
        <f t="shared" si="74"/>
        <v>music</v>
      </c>
      <c r="R807" t="str">
        <f t="shared" si="75"/>
        <v>rock</v>
      </c>
      <c r="S807" s="9">
        <f t="shared" si="76"/>
        <v>40690.614722222221</v>
      </c>
      <c r="T807" s="9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118</v>
      </c>
      <c r="Q808" t="str">
        <f t="shared" si="74"/>
        <v>music</v>
      </c>
      <c r="R808" t="str">
        <f t="shared" si="75"/>
        <v>rock</v>
      </c>
      <c r="S808" s="9">
        <f t="shared" si="76"/>
        <v>40763.483090277776</v>
      </c>
      <c r="T808" s="9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74</v>
      </c>
      <c r="Q809" t="str">
        <f t="shared" si="74"/>
        <v>music</v>
      </c>
      <c r="R809" t="str">
        <f t="shared" si="75"/>
        <v>rock</v>
      </c>
      <c r="S809" s="9">
        <f t="shared" si="76"/>
        <v>42759.420266203706</v>
      </c>
      <c r="T809" s="9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105</v>
      </c>
      <c r="Q810" t="str">
        <f t="shared" si="74"/>
        <v>music</v>
      </c>
      <c r="R810" t="str">
        <f t="shared" si="75"/>
        <v>rock</v>
      </c>
      <c r="S810" s="9">
        <f t="shared" si="76"/>
        <v>41961.892199074071</v>
      </c>
      <c r="T810" s="9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80</v>
      </c>
      <c r="Q811" t="str">
        <f t="shared" si="74"/>
        <v>music</v>
      </c>
      <c r="R811" t="str">
        <f t="shared" si="75"/>
        <v>rock</v>
      </c>
      <c r="S811" s="9">
        <f t="shared" si="76"/>
        <v>41628.625347222223</v>
      </c>
      <c r="T811" s="9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</v>
      </c>
      <c r="Q812" t="str">
        <f t="shared" si="74"/>
        <v>music</v>
      </c>
      <c r="R812" t="str">
        <f t="shared" si="75"/>
        <v>rock</v>
      </c>
      <c r="S812" s="9">
        <f t="shared" si="76"/>
        <v>41122.847939814812</v>
      </c>
      <c r="T812" s="9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87</v>
      </c>
      <c r="Q813" t="str">
        <f t="shared" si="74"/>
        <v>music</v>
      </c>
      <c r="R813" t="str">
        <f t="shared" si="75"/>
        <v>rock</v>
      </c>
      <c r="S813" s="9">
        <f t="shared" si="76"/>
        <v>41443.435208333329</v>
      </c>
      <c r="T813" s="9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28</v>
      </c>
      <c r="Q814" t="str">
        <f t="shared" si="74"/>
        <v>music</v>
      </c>
      <c r="R814" t="str">
        <f t="shared" si="75"/>
        <v>rock</v>
      </c>
      <c r="S814" s="9">
        <f t="shared" si="76"/>
        <v>41281.809629629628</v>
      </c>
      <c r="T814" s="9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9">
        <f t="shared" si="76"/>
        <v>41080.751909722218</v>
      </c>
      <c r="T815" s="9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</v>
      </c>
      <c r="Q816" t="str">
        <f t="shared" si="74"/>
        <v>music</v>
      </c>
      <c r="R816" t="str">
        <f t="shared" si="75"/>
        <v>rock</v>
      </c>
      <c r="S816" s="9">
        <f t="shared" si="76"/>
        <v>40679.534733796296</v>
      </c>
      <c r="T816" s="9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100</v>
      </c>
      <c r="Q817" t="str">
        <f t="shared" si="74"/>
        <v>music</v>
      </c>
      <c r="R817" t="str">
        <f t="shared" si="75"/>
        <v>rock</v>
      </c>
      <c r="S817" s="9">
        <f t="shared" si="76"/>
        <v>41914.70952546296</v>
      </c>
      <c r="T817" s="9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</v>
      </c>
      <c r="Q818" t="str">
        <f t="shared" si="74"/>
        <v>music</v>
      </c>
      <c r="R818" t="str">
        <f t="shared" si="75"/>
        <v>rock</v>
      </c>
      <c r="S818" s="9">
        <f t="shared" si="76"/>
        <v>41341.662534722222</v>
      </c>
      <c r="T818" s="9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</v>
      </c>
      <c r="Q819" t="str">
        <f t="shared" si="74"/>
        <v>music</v>
      </c>
      <c r="R819" t="str">
        <f t="shared" si="75"/>
        <v>rock</v>
      </c>
      <c r="S819" s="9">
        <f t="shared" si="76"/>
        <v>40925.391331018516</v>
      </c>
      <c r="T819" s="9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29</v>
      </c>
      <c r="Q820" t="str">
        <f t="shared" si="74"/>
        <v>music</v>
      </c>
      <c r="R820" t="str">
        <f t="shared" si="75"/>
        <v>rock</v>
      </c>
      <c r="S820" s="9">
        <f t="shared" si="76"/>
        <v>41120.67454861111</v>
      </c>
      <c r="T820" s="9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</v>
      </c>
      <c r="Q821" t="str">
        <f t="shared" si="74"/>
        <v>music</v>
      </c>
      <c r="R821" t="str">
        <f t="shared" si="75"/>
        <v>rock</v>
      </c>
      <c r="S821" s="9">
        <f t="shared" si="76"/>
        <v>41619.789976851847</v>
      </c>
      <c r="T821" s="9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71</v>
      </c>
      <c r="Q822" t="str">
        <f t="shared" si="74"/>
        <v>music</v>
      </c>
      <c r="R822" t="str">
        <f t="shared" si="75"/>
        <v>rock</v>
      </c>
      <c r="S822" s="9">
        <f t="shared" si="76"/>
        <v>41768.633587962962</v>
      </c>
      <c r="T822" s="9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</v>
      </c>
      <c r="Q823" t="str">
        <f t="shared" si="74"/>
        <v>music</v>
      </c>
      <c r="R823" t="str">
        <f t="shared" si="75"/>
        <v>rock</v>
      </c>
      <c r="S823" s="9">
        <f t="shared" si="76"/>
        <v>42093.71371527778</v>
      </c>
      <c r="T823" s="9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52</v>
      </c>
      <c r="Q824" t="str">
        <f t="shared" si="74"/>
        <v>music</v>
      </c>
      <c r="R824" t="str">
        <f t="shared" si="75"/>
        <v>rock</v>
      </c>
      <c r="S824" s="9">
        <f t="shared" si="76"/>
        <v>41157.739004629628</v>
      </c>
      <c r="T824" s="9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44</v>
      </c>
      <c r="Q825" t="str">
        <f t="shared" si="74"/>
        <v>music</v>
      </c>
      <c r="R825" t="str">
        <f t="shared" si="75"/>
        <v>rock</v>
      </c>
      <c r="S825" s="9">
        <f t="shared" si="76"/>
        <v>42055.764490740738</v>
      </c>
      <c r="T825" s="9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40</v>
      </c>
      <c r="Q826" t="str">
        <f t="shared" si="74"/>
        <v>music</v>
      </c>
      <c r="R826" t="str">
        <f t="shared" si="75"/>
        <v>rock</v>
      </c>
      <c r="S826" s="9">
        <f t="shared" si="76"/>
        <v>40250.033773148149</v>
      </c>
      <c r="T826" s="9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127</v>
      </c>
      <c r="Q827" t="str">
        <f t="shared" si="74"/>
        <v>music</v>
      </c>
      <c r="R827" t="str">
        <f t="shared" si="75"/>
        <v>rock</v>
      </c>
      <c r="S827" s="9">
        <f t="shared" si="76"/>
        <v>41186.098194444443</v>
      </c>
      <c r="T827" s="9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114</v>
      </c>
      <c r="Q828" t="str">
        <f t="shared" si="74"/>
        <v>music</v>
      </c>
      <c r="R828" t="str">
        <f t="shared" si="75"/>
        <v>rock</v>
      </c>
      <c r="S828" s="9">
        <f t="shared" si="76"/>
        <v>40972.830208333333</v>
      </c>
      <c r="T828" s="9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</v>
      </c>
      <c r="Q829" t="str">
        <f t="shared" si="74"/>
        <v>music</v>
      </c>
      <c r="R829" t="str">
        <f t="shared" si="75"/>
        <v>rock</v>
      </c>
      <c r="S829" s="9">
        <f t="shared" si="76"/>
        <v>40927.265127314815</v>
      </c>
      <c r="T829" s="9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37</v>
      </c>
      <c r="Q830" t="str">
        <f t="shared" si="74"/>
        <v>music</v>
      </c>
      <c r="R830" t="str">
        <f t="shared" si="75"/>
        <v>rock</v>
      </c>
      <c r="S830" s="9">
        <f t="shared" si="76"/>
        <v>41072.842384259253</v>
      </c>
      <c r="T830" s="9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33</v>
      </c>
      <c r="Q831" t="str">
        <f t="shared" si="74"/>
        <v>music</v>
      </c>
      <c r="R831" t="str">
        <f t="shared" si="75"/>
        <v>rock</v>
      </c>
      <c r="S831" s="9">
        <f t="shared" si="76"/>
        <v>42504.593055555553</v>
      </c>
      <c r="T831" s="9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61</v>
      </c>
      <c r="Q832" t="str">
        <f t="shared" si="74"/>
        <v>music</v>
      </c>
      <c r="R832" t="str">
        <f t="shared" si="75"/>
        <v>rock</v>
      </c>
      <c r="S832" s="9">
        <f t="shared" si="76"/>
        <v>41325.317418981482</v>
      </c>
      <c r="T832" s="9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40996.438587962963</v>
      </c>
      <c r="T833" s="9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98</v>
      </c>
      <c r="Q834" t="str">
        <f t="shared" si="74"/>
        <v>music</v>
      </c>
      <c r="R834" t="str">
        <f t="shared" si="75"/>
        <v>rock</v>
      </c>
      <c r="S834" s="9">
        <f t="shared" si="76"/>
        <v>40869.466840277775</v>
      </c>
      <c r="T834" s="9">
        <f t="shared" si="77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 0)</f>
        <v>102</v>
      </c>
      <c r="P835">
        <f t="shared" ref="P835:P898" si="79">IF(L835=0, "N/A", ROUND(E835/L835, 0))</f>
        <v>149</v>
      </c>
      <c r="Q835" t="str">
        <f t="shared" ref="Q835:Q898" si="80">LEFT(N835, SEARCH("/",N835,1)-1)</f>
        <v>music</v>
      </c>
      <c r="R835" t="str">
        <f t="shared" ref="R835:R898" si="81">RIGHT(N835,LEN(N835) - SEARCH("/", N835))</f>
        <v>rock</v>
      </c>
      <c r="S835" s="9">
        <f t="shared" ref="S835:S898" si="82">(J835/86400)+DATE(1970,1,1)+(-5/24)</f>
        <v>41718.669849537036</v>
      </c>
      <c r="T835" s="9">
        <f t="shared" ref="T835:T898" si="83">(I835/86400)+DATE(1970,1,1)+(-5/24)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</v>
      </c>
      <c r="Q836" t="str">
        <f t="shared" si="80"/>
        <v>music</v>
      </c>
      <c r="R836" t="str">
        <f t="shared" si="81"/>
        <v>rock</v>
      </c>
      <c r="S836" s="9">
        <f t="shared" si="82"/>
        <v>41422.614490740736</v>
      </c>
      <c r="T836" s="9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59</v>
      </c>
      <c r="Q837" t="str">
        <f t="shared" si="80"/>
        <v>music</v>
      </c>
      <c r="R837" t="str">
        <f t="shared" si="81"/>
        <v>rock</v>
      </c>
      <c r="S837" s="9">
        <f t="shared" si="82"/>
        <v>41005.249513888884</v>
      </c>
      <c r="T837" s="9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110</v>
      </c>
      <c r="Q838" t="str">
        <f t="shared" si="80"/>
        <v>music</v>
      </c>
      <c r="R838" t="str">
        <f t="shared" si="81"/>
        <v>rock</v>
      </c>
      <c r="S838" s="9">
        <f t="shared" si="82"/>
        <v>41523.848587962959</v>
      </c>
      <c r="T838" s="9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</v>
      </c>
      <c r="Q839" t="str">
        <f t="shared" si="80"/>
        <v>music</v>
      </c>
      <c r="R839" t="str">
        <f t="shared" si="81"/>
        <v>rock</v>
      </c>
      <c r="S839" s="9">
        <f t="shared" si="82"/>
        <v>41730.79006944444</v>
      </c>
      <c r="T839" s="9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48</v>
      </c>
      <c r="Q840" t="str">
        <f t="shared" si="80"/>
        <v>music</v>
      </c>
      <c r="R840" t="str">
        <f t="shared" si="81"/>
        <v>rock</v>
      </c>
      <c r="S840" s="9">
        <f t="shared" si="82"/>
        <v>40895.689641203702</v>
      </c>
      <c r="T840" s="9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61</v>
      </c>
      <c r="Q841" t="str">
        <f t="shared" si="80"/>
        <v>music</v>
      </c>
      <c r="R841" t="str">
        <f t="shared" si="81"/>
        <v>rock</v>
      </c>
      <c r="S841" s="9">
        <f t="shared" si="82"/>
        <v>41144.555046296293</v>
      </c>
      <c r="T841" s="9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</v>
      </c>
      <c r="Q842" t="str">
        <f t="shared" si="80"/>
        <v>music</v>
      </c>
      <c r="R842" t="str">
        <f t="shared" si="81"/>
        <v>metal</v>
      </c>
      <c r="S842" s="9">
        <f t="shared" si="82"/>
        <v>42607.018368055556</v>
      </c>
      <c r="T842" s="9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54</v>
      </c>
      <c r="Q843" t="str">
        <f t="shared" si="80"/>
        <v>music</v>
      </c>
      <c r="R843" t="str">
        <f t="shared" si="81"/>
        <v>metal</v>
      </c>
      <c r="S843" s="9">
        <f t="shared" si="82"/>
        <v>41923.630358796298</v>
      </c>
      <c r="T843" s="9">
        <f t="shared" si="83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67</v>
      </c>
      <c r="Q844" t="str">
        <f t="shared" si="80"/>
        <v>music</v>
      </c>
      <c r="R844" t="str">
        <f t="shared" si="81"/>
        <v>metal</v>
      </c>
      <c r="S844" s="9">
        <f t="shared" si="82"/>
        <v>41526.384062499994</v>
      </c>
      <c r="T844" s="9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</v>
      </c>
      <c r="Q845" t="str">
        <f t="shared" si="80"/>
        <v>music</v>
      </c>
      <c r="R845" t="str">
        <f t="shared" si="81"/>
        <v>metal</v>
      </c>
      <c r="S845" s="9">
        <f t="shared" si="82"/>
        <v>42695.049537037034</v>
      </c>
      <c r="T845" s="9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37</v>
      </c>
      <c r="Q846" t="str">
        <f t="shared" si="80"/>
        <v>music</v>
      </c>
      <c r="R846" t="str">
        <f t="shared" si="81"/>
        <v>metal</v>
      </c>
      <c r="S846" s="9">
        <f t="shared" si="82"/>
        <v>41905.476296296292</v>
      </c>
      <c r="T846" s="9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</v>
      </c>
      <c r="Q847" t="str">
        <f t="shared" si="80"/>
        <v>music</v>
      </c>
      <c r="R847" t="str">
        <f t="shared" si="81"/>
        <v>metal</v>
      </c>
      <c r="S847" s="9">
        <f t="shared" si="82"/>
        <v>42577.997638888883</v>
      </c>
      <c r="T847" s="9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29</v>
      </c>
      <c r="Q848" t="str">
        <f t="shared" si="80"/>
        <v>music</v>
      </c>
      <c r="R848" t="str">
        <f t="shared" si="81"/>
        <v>metal</v>
      </c>
      <c r="S848" s="9">
        <f t="shared" si="82"/>
        <v>41694.183506944442</v>
      </c>
      <c r="T848" s="9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42165.59</v>
      </c>
      <c r="T849" s="9">
        <f t="shared" si="83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19</v>
      </c>
      <c r="Q850" t="str">
        <f t="shared" si="80"/>
        <v>music</v>
      </c>
      <c r="R850" t="str">
        <f t="shared" si="81"/>
        <v>metal</v>
      </c>
      <c r="S850" s="9">
        <f t="shared" si="82"/>
        <v>42078.583715277775</v>
      </c>
      <c r="T850" s="9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42</v>
      </c>
      <c r="Q851" t="str">
        <f t="shared" si="80"/>
        <v>music</v>
      </c>
      <c r="R851" t="str">
        <f t="shared" si="81"/>
        <v>metal</v>
      </c>
      <c r="S851" s="9">
        <f t="shared" si="82"/>
        <v>42050.94055555555</v>
      </c>
      <c r="T851" s="9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47</v>
      </c>
      <c r="Q852" t="str">
        <f t="shared" si="80"/>
        <v>music</v>
      </c>
      <c r="R852" t="str">
        <f t="shared" si="81"/>
        <v>metal</v>
      </c>
      <c r="S852" s="9">
        <f t="shared" si="82"/>
        <v>42452.619409722225</v>
      </c>
      <c r="T852" s="9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</v>
      </c>
      <c r="Q853" t="str">
        <f t="shared" si="80"/>
        <v>music</v>
      </c>
      <c r="R853" t="str">
        <f t="shared" si="81"/>
        <v>metal</v>
      </c>
      <c r="S853" s="9">
        <f t="shared" si="82"/>
        <v>42522.671909722216</v>
      </c>
      <c r="T853" s="9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</v>
      </c>
      <c r="Q854" t="str">
        <f t="shared" si="80"/>
        <v>music</v>
      </c>
      <c r="R854" t="str">
        <f t="shared" si="81"/>
        <v>metal</v>
      </c>
      <c r="S854" s="9">
        <f t="shared" si="82"/>
        <v>42656.59716435185</v>
      </c>
      <c r="T854" s="9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42021.62394675926</v>
      </c>
      <c r="T855" s="9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66</v>
      </c>
      <c r="Q856" t="str">
        <f t="shared" si="80"/>
        <v>music</v>
      </c>
      <c r="R856" t="str">
        <f t="shared" si="81"/>
        <v>metal</v>
      </c>
      <c r="S856" s="9">
        <f t="shared" si="82"/>
        <v>42702.004004629627</v>
      </c>
      <c r="T856" s="9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32</v>
      </c>
      <c r="Q857" t="str">
        <f t="shared" si="80"/>
        <v>music</v>
      </c>
      <c r="R857" t="str">
        <f t="shared" si="81"/>
        <v>metal</v>
      </c>
      <c r="S857" s="9">
        <f t="shared" si="82"/>
        <v>42544.916863425919</v>
      </c>
      <c r="T857" s="9">
        <f t="shared" si="83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</v>
      </c>
      <c r="Q858" t="str">
        <f t="shared" si="80"/>
        <v>music</v>
      </c>
      <c r="R858" t="str">
        <f t="shared" si="81"/>
        <v>metal</v>
      </c>
      <c r="S858" s="9">
        <f t="shared" si="82"/>
        <v>42609.103657407402</v>
      </c>
      <c r="T858" s="9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42291.373043981475</v>
      </c>
      <c r="T859" s="9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23</v>
      </c>
      <c r="Q860" t="str">
        <f t="shared" si="80"/>
        <v>music</v>
      </c>
      <c r="R860" t="str">
        <f t="shared" si="81"/>
        <v>metal</v>
      </c>
      <c r="S860" s="9">
        <f t="shared" si="82"/>
        <v>42079.537245370368</v>
      </c>
      <c r="T860" s="9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43</v>
      </c>
      <c r="Q861" t="str">
        <f t="shared" si="80"/>
        <v>music</v>
      </c>
      <c r="R861" t="str">
        <f t="shared" si="81"/>
        <v>metal</v>
      </c>
      <c r="S861" s="9">
        <f t="shared" si="82"/>
        <v>42128.611898148149</v>
      </c>
      <c r="T861" s="9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53</v>
      </c>
      <c r="Q862" t="str">
        <f t="shared" si="80"/>
        <v>music</v>
      </c>
      <c r="R862" t="str">
        <f t="shared" si="81"/>
        <v>jazz</v>
      </c>
      <c r="S862" s="9">
        <f t="shared" si="82"/>
        <v>41570.274456018517</v>
      </c>
      <c r="T862" s="9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51</v>
      </c>
      <c r="Q863" t="str">
        <f t="shared" si="80"/>
        <v>music</v>
      </c>
      <c r="R863" t="str">
        <f t="shared" si="81"/>
        <v>jazz</v>
      </c>
      <c r="S863" s="9">
        <f t="shared" si="82"/>
        <v>42599.756990740738</v>
      </c>
      <c r="T863" s="9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43</v>
      </c>
      <c r="Q864" t="str">
        <f t="shared" si="80"/>
        <v>music</v>
      </c>
      <c r="R864" t="str">
        <f t="shared" si="81"/>
        <v>jazz</v>
      </c>
      <c r="S864" s="9">
        <f t="shared" si="82"/>
        <v>41559.346620370365</v>
      </c>
      <c r="T864" s="9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40920.909328703703</v>
      </c>
      <c r="T865" s="9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</v>
      </c>
      <c r="Q866" t="str">
        <f t="shared" si="80"/>
        <v>music</v>
      </c>
      <c r="R866" t="str">
        <f t="shared" si="81"/>
        <v>jazz</v>
      </c>
      <c r="S866" s="9">
        <f t="shared" si="82"/>
        <v>41540.898587962962</v>
      </c>
      <c r="T866" s="9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23</v>
      </c>
      <c r="Q867" t="str">
        <f t="shared" si="80"/>
        <v>music</v>
      </c>
      <c r="R867" t="str">
        <f t="shared" si="81"/>
        <v>jazz</v>
      </c>
      <c r="S867" s="9">
        <f t="shared" si="82"/>
        <v>41230.564780092587</v>
      </c>
      <c r="T867" s="9">
        <f t="shared" si="83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</v>
      </c>
      <c r="Q868" t="str">
        <f t="shared" si="80"/>
        <v>music</v>
      </c>
      <c r="R868" t="str">
        <f t="shared" si="81"/>
        <v>jazz</v>
      </c>
      <c r="S868" s="9">
        <f t="shared" si="82"/>
        <v>42025.429606481477</v>
      </c>
      <c r="T868" s="9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</v>
      </c>
      <c r="Q869" t="str">
        <f t="shared" si="80"/>
        <v>music</v>
      </c>
      <c r="R869" t="str">
        <f t="shared" si="81"/>
        <v>jazz</v>
      </c>
      <c r="S869" s="9">
        <f t="shared" si="82"/>
        <v>40087.897060185183</v>
      </c>
      <c r="T869" s="9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41615.819421296292</v>
      </c>
      <c r="T870" s="9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347</v>
      </c>
      <c r="Q871" t="str">
        <f t="shared" si="80"/>
        <v>music</v>
      </c>
      <c r="R871" t="str">
        <f t="shared" si="81"/>
        <v>jazz</v>
      </c>
      <c r="S871" s="9">
        <f t="shared" si="82"/>
        <v>41342.637233796289</v>
      </c>
      <c r="T871" s="9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</v>
      </c>
      <c r="Q872" t="str">
        <f t="shared" si="80"/>
        <v>music</v>
      </c>
      <c r="R872" t="str">
        <f t="shared" si="81"/>
        <v>jazz</v>
      </c>
      <c r="S872" s="9">
        <f t="shared" si="82"/>
        <v>41487.813923611109</v>
      </c>
      <c r="T872" s="9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</v>
      </c>
      <c r="Q873" t="str">
        <f t="shared" si="80"/>
        <v>music</v>
      </c>
      <c r="R873" t="str">
        <f t="shared" si="81"/>
        <v>jazz</v>
      </c>
      <c r="S873" s="9">
        <f t="shared" si="82"/>
        <v>41577.352951388886</v>
      </c>
      <c r="T873" s="9">
        <f t="shared" si="83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33</v>
      </c>
      <c r="Q874" t="str">
        <f t="shared" si="80"/>
        <v>music</v>
      </c>
      <c r="R874" t="str">
        <f t="shared" si="81"/>
        <v>jazz</v>
      </c>
      <c r="S874" s="9">
        <f t="shared" si="82"/>
        <v>40567.617210648146</v>
      </c>
      <c r="T874" s="9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41183.958796296291</v>
      </c>
      <c r="T875" s="9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35</v>
      </c>
      <c r="Q876" t="str">
        <f t="shared" si="80"/>
        <v>music</v>
      </c>
      <c r="R876" t="str">
        <f t="shared" si="81"/>
        <v>jazz</v>
      </c>
      <c r="S876" s="9">
        <f t="shared" si="82"/>
        <v>41368.375393518516</v>
      </c>
      <c r="T876" s="9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str">
        <f t="shared" si="79"/>
        <v>N/A</v>
      </c>
      <c r="Q877" t="str">
        <f t="shared" si="80"/>
        <v>music</v>
      </c>
      <c r="R877" t="str">
        <f t="shared" si="81"/>
        <v>jazz</v>
      </c>
      <c r="S877" s="9">
        <f t="shared" si="82"/>
        <v>42248.515405092585</v>
      </c>
      <c r="T877" s="9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29</v>
      </c>
      <c r="Q878" t="str">
        <f t="shared" si="80"/>
        <v>music</v>
      </c>
      <c r="R878" t="str">
        <f t="shared" si="81"/>
        <v>jazz</v>
      </c>
      <c r="S878" s="9">
        <f t="shared" si="82"/>
        <v>41276.288506944438</v>
      </c>
      <c r="T878" s="9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47</v>
      </c>
      <c r="Q879" t="str">
        <f t="shared" si="80"/>
        <v>music</v>
      </c>
      <c r="R879" t="str">
        <f t="shared" si="81"/>
        <v>jazz</v>
      </c>
      <c r="S879" s="9">
        <f t="shared" si="82"/>
        <v>41597.580555555549</v>
      </c>
      <c r="T879" s="9">
        <f t="shared" si="83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33</v>
      </c>
      <c r="Q880" t="str">
        <f t="shared" si="80"/>
        <v>music</v>
      </c>
      <c r="R880" t="str">
        <f t="shared" si="81"/>
        <v>jazz</v>
      </c>
      <c r="S880" s="9">
        <f t="shared" si="82"/>
        <v>40505.024583333332</v>
      </c>
      <c r="T880" s="9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</v>
      </c>
      <c r="Q881" t="str">
        <f t="shared" si="80"/>
        <v>music</v>
      </c>
      <c r="R881" t="str">
        <f t="shared" si="81"/>
        <v>jazz</v>
      </c>
      <c r="S881" s="9">
        <f t="shared" si="82"/>
        <v>41037.621585648143</v>
      </c>
      <c r="T881" s="9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</v>
      </c>
      <c r="Q882" t="str">
        <f t="shared" si="80"/>
        <v>music</v>
      </c>
      <c r="R882" t="str">
        <f t="shared" si="81"/>
        <v>indie rock</v>
      </c>
      <c r="S882" s="9">
        <f t="shared" si="82"/>
        <v>41179.112708333334</v>
      </c>
      <c r="T882" s="9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40877.042662037034</v>
      </c>
      <c r="T883" s="9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22</v>
      </c>
      <c r="Q884" t="str">
        <f t="shared" si="80"/>
        <v>music</v>
      </c>
      <c r="R884" t="str">
        <f t="shared" si="81"/>
        <v>indie rock</v>
      </c>
      <c r="S884" s="9">
        <f t="shared" si="82"/>
        <v>40759.652199074073</v>
      </c>
      <c r="T884" s="9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</v>
      </c>
      <c r="Q885" t="str">
        <f t="shared" si="80"/>
        <v>music</v>
      </c>
      <c r="R885" t="str">
        <f t="shared" si="81"/>
        <v>indie rock</v>
      </c>
      <c r="S885" s="9">
        <f t="shared" si="82"/>
        <v>42371.727256944439</v>
      </c>
      <c r="T885" s="9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40981.594282407408</v>
      </c>
      <c r="T886" s="9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36</v>
      </c>
      <c r="Q887" t="str">
        <f t="shared" si="80"/>
        <v>music</v>
      </c>
      <c r="R887" t="str">
        <f t="shared" si="81"/>
        <v>indie rock</v>
      </c>
      <c r="S887" s="9">
        <f t="shared" si="82"/>
        <v>42713.732766203706</v>
      </c>
      <c r="T887" s="9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</v>
      </c>
      <c r="Q888" t="str">
        <f t="shared" si="80"/>
        <v>music</v>
      </c>
      <c r="R888" t="str">
        <f t="shared" si="81"/>
        <v>indie rock</v>
      </c>
      <c r="S888" s="9">
        <f t="shared" si="82"/>
        <v>42603.662187499998</v>
      </c>
      <c r="T888" s="9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str">
        <f t="shared" si="79"/>
        <v>N/A</v>
      </c>
      <c r="Q889" t="str">
        <f t="shared" si="80"/>
        <v>music</v>
      </c>
      <c r="R889" t="str">
        <f t="shared" si="81"/>
        <v>indie rock</v>
      </c>
      <c r="S889" s="9">
        <f t="shared" si="82"/>
        <v>41026.75063657407</v>
      </c>
      <c r="T889" s="9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40751.544965277775</v>
      </c>
      <c r="T890" s="9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74</v>
      </c>
      <c r="Q891" t="str">
        <f t="shared" si="80"/>
        <v>music</v>
      </c>
      <c r="R891" t="str">
        <f t="shared" si="81"/>
        <v>indie rock</v>
      </c>
      <c r="S891" s="9">
        <f t="shared" si="82"/>
        <v>41887.575729166667</v>
      </c>
      <c r="T891" s="9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</v>
      </c>
      <c r="Q892" t="str">
        <f t="shared" si="80"/>
        <v>music</v>
      </c>
      <c r="R892" t="str">
        <f t="shared" si="81"/>
        <v>indie rock</v>
      </c>
      <c r="S892" s="9">
        <f t="shared" si="82"/>
        <v>41569.490497685183</v>
      </c>
      <c r="T892" s="9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29</v>
      </c>
      <c r="Q893" t="str">
        <f t="shared" si="80"/>
        <v>music</v>
      </c>
      <c r="R893" t="str">
        <f t="shared" si="81"/>
        <v>indie rock</v>
      </c>
      <c r="S893" s="9">
        <f t="shared" si="82"/>
        <v>41841.823263888888</v>
      </c>
      <c r="T893" s="9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144</v>
      </c>
      <c r="Q894" t="str">
        <f t="shared" si="80"/>
        <v>music</v>
      </c>
      <c r="R894" t="str">
        <f t="shared" si="81"/>
        <v>indie rock</v>
      </c>
      <c r="S894" s="9">
        <f t="shared" si="82"/>
        <v>40303.991701388884</v>
      </c>
      <c r="T894" s="9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42065.689386574071</v>
      </c>
      <c r="T895" s="9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148</v>
      </c>
      <c r="Q896" t="str">
        <f t="shared" si="80"/>
        <v>music</v>
      </c>
      <c r="R896" t="str">
        <f t="shared" si="81"/>
        <v>indie rock</v>
      </c>
      <c r="S896" s="9">
        <f t="shared" si="82"/>
        <v>42496.773263888885</v>
      </c>
      <c r="T896" s="9">
        <f t="shared" si="83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28</v>
      </c>
      <c r="Q897" t="str">
        <f t="shared" si="80"/>
        <v>music</v>
      </c>
      <c r="R897" t="str">
        <f t="shared" si="81"/>
        <v>indie rock</v>
      </c>
      <c r="S897" s="9">
        <f t="shared" si="82"/>
        <v>40430.919317129628</v>
      </c>
      <c r="T897" s="9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</v>
      </c>
      <c r="Q898" t="str">
        <f t="shared" si="80"/>
        <v>music</v>
      </c>
      <c r="R898" t="str">
        <f t="shared" si="81"/>
        <v>indie rock</v>
      </c>
      <c r="S898" s="9">
        <f t="shared" si="82"/>
        <v>42218.66465277777</v>
      </c>
      <c r="T898" s="9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 0)</f>
        <v>0</v>
      </c>
      <c r="P899" t="str">
        <f t="shared" ref="P899:P962" si="85">IF(L899=0, "N/A", ROUND(E899/L899, 0))</f>
        <v>N/A</v>
      </c>
      <c r="Q899" t="str">
        <f t="shared" ref="Q899:Q962" si="86">LEFT(N899, SEARCH("/",N899,1)-1)</f>
        <v>music</v>
      </c>
      <c r="R899" t="str">
        <f t="shared" ref="R899:R962" si="87">RIGHT(N899,LEN(N899) - SEARCH("/", N899))</f>
        <v>indie rock</v>
      </c>
      <c r="S899" s="9">
        <f t="shared" ref="S899:S962" si="88">(J899/86400)+DATE(1970,1,1)+(-5/24)</f>
        <v>41211.480416666665</v>
      </c>
      <c r="T899" s="9">
        <f t="shared" ref="T899:T962" si="89">(I899/86400)+DATE(1970,1,1)+(-5/24)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40878.549884259257</v>
      </c>
      <c r="T900" s="9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40645.890763888885</v>
      </c>
      <c r="T901" s="9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11</v>
      </c>
      <c r="Q902" t="str">
        <f t="shared" si="86"/>
        <v>music</v>
      </c>
      <c r="R902" t="str">
        <f t="shared" si="87"/>
        <v>jazz</v>
      </c>
      <c r="S902" s="9">
        <f t="shared" si="88"/>
        <v>42429.641226851854</v>
      </c>
      <c r="T902" s="9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str">
        <f t="shared" si="85"/>
        <v>N/A</v>
      </c>
      <c r="Q903" t="str">
        <f t="shared" si="86"/>
        <v>music</v>
      </c>
      <c r="R903" t="str">
        <f t="shared" si="87"/>
        <v>jazz</v>
      </c>
      <c r="S903" s="9">
        <f t="shared" si="88"/>
        <v>40291.603171296294</v>
      </c>
      <c r="T903" s="9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41829.757199074069</v>
      </c>
      <c r="T904" s="9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41149.587731481479</v>
      </c>
      <c r="T905" s="9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</v>
      </c>
      <c r="Q906" t="str">
        <f t="shared" si="86"/>
        <v>music</v>
      </c>
      <c r="R906" t="str">
        <f t="shared" si="87"/>
        <v>jazz</v>
      </c>
      <c r="S906" s="9">
        <f t="shared" si="88"/>
        <v>42341.87195601852</v>
      </c>
      <c r="T906" s="9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33</v>
      </c>
      <c r="Q907" t="str">
        <f t="shared" si="86"/>
        <v>music</v>
      </c>
      <c r="R907" t="str">
        <f t="shared" si="87"/>
        <v>jazz</v>
      </c>
      <c r="S907" s="9">
        <f t="shared" si="88"/>
        <v>40507.031550925924</v>
      </c>
      <c r="T907" s="9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str">
        <f t="shared" si="85"/>
        <v>N/A</v>
      </c>
      <c r="Q908" t="str">
        <f t="shared" si="86"/>
        <v>music</v>
      </c>
      <c r="R908" t="str">
        <f t="shared" si="87"/>
        <v>jazz</v>
      </c>
      <c r="S908" s="9">
        <f t="shared" si="88"/>
        <v>41680.981365740736</v>
      </c>
      <c r="T908" s="9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str">
        <f t="shared" si="85"/>
        <v>N/A</v>
      </c>
      <c r="Q909" t="str">
        <f t="shared" si="86"/>
        <v>music</v>
      </c>
      <c r="R909" t="str">
        <f t="shared" si="87"/>
        <v>jazz</v>
      </c>
      <c r="S909" s="9">
        <f t="shared" si="88"/>
        <v>40766.9840625</v>
      </c>
      <c r="T909" s="9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str">
        <f t="shared" si="85"/>
        <v>N/A</v>
      </c>
      <c r="Q910" t="str">
        <f t="shared" si="86"/>
        <v>music</v>
      </c>
      <c r="R910" t="str">
        <f t="shared" si="87"/>
        <v>jazz</v>
      </c>
      <c r="S910" s="9">
        <f t="shared" si="88"/>
        <v>40340.593229166661</v>
      </c>
      <c r="T910" s="9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41081.481944444444</v>
      </c>
      <c r="T911" s="9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25</v>
      </c>
      <c r="Q912" t="str">
        <f t="shared" si="86"/>
        <v>music</v>
      </c>
      <c r="R912" t="str">
        <f t="shared" si="87"/>
        <v>jazz</v>
      </c>
      <c r="S912" s="9">
        <f t="shared" si="88"/>
        <v>42737.337025462963</v>
      </c>
      <c r="T912" s="9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str">
        <f t="shared" si="85"/>
        <v>N/A</v>
      </c>
      <c r="Q913" t="str">
        <f t="shared" si="86"/>
        <v>music</v>
      </c>
      <c r="R913" t="str">
        <f t="shared" si="87"/>
        <v>jazz</v>
      </c>
      <c r="S913" s="9">
        <f t="shared" si="88"/>
        <v>41641.796817129631</v>
      </c>
      <c r="T913" s="9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41193.901006944441</v>
      </c>
      <c r="T914" s="9">
        <f t="shared" si="8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83</v>
      </c>
      <c r="Q915" t="str">
        <f t="shared" si="86"/>
        <v>music</v>
      </c>
      <c r="R915" t="str">
        <f t="shared" si="87"/>
        <v>jazz</v>
      </c>
      <c r="S915" s="9">
        <f t="shared" si="88"/>
        <v>41003.930775462963</v>
      </c>
      <c r="T915" s="9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str">
        <f t="shared" si="85"/>
        <v>N/A</v>
      </c>
      <c r="Q916" t="str">
        <f t="shared" si="86"/>
        <v>music</v>
      </c>
      <c r="R916" t="str">
        <f t="shared" si="87"/>
        <v>jazz</v>
      </c>
      <c r="S916" s="9">
        <f t="shared" si="88"/>
        <v>41116.554942129624</v>
      </c>
      <c r="T916" s="9">
        <f t="shared" si="8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42</v>
      </c>
      <c r="Q917" t="str">
        <f t="shared" si="86"/>
        <v>music</v>
      </c>
      <c r="R917" t="str">
        <f t="shared" si="87"/>
        <v>jazz</v>
      </c>
      <c r="S917" s="9">
        <f t="shared" si="88"/>
        <v>40937.471226851849</v>
      </c>
      <c r="T917" s="9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str">
        <f t="shared" si="85"/>
        <v>N/A</v>
      </c>
      <c r="Q918" t="str">
        <f t="shared" si="86"/>
        <v>music</v>
      </c>
      <c r="R918" t="str">
        <f t="shared" si="87"/>
        <v>jazz</v>
      </c>
      <c r="S918" s="9">
        <f t="shared" si="88"/>
        <v>40434.645069444443</v>
      </c>
      <c r="T918" s="9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41802.735300925924</v>
      </c>
      <c r="T919" s="9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20</v>
      </c>
      <c r="Q920" t="str">
        <f t="shared" si="86"/>
        <v>music</v>
      </c>
      <c r="R920" t="str">
        <f t="shared" si="87"/>
        <v>jazz</v>
      </c>
      <c r="S920" s="9">
        <f t="shared" si="88"/>
        <v>41944.707881944443</v>
      </c>
      <c r="T920" s="9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41227.433391203704</v>
      </c>
      <c r="T921" s="9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str">
        <f t="shared" si="85"/>
        <v>N/A</v>
      </c>
      <c r="Q922" t="str">
        <f t="shared" si="86"/>
        <v>music</v>
      </c>
      <c r="R922" t="str">
        <f t="shared" si="87"/>
        <v>jazz</v>
      </c>
      <c r="S922" s="9">
        <f t="shared" si="88"/>
        <v>41562.463217592587</v>
      </c>
      <c r="T922" s="9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232</v>
      </c>
      <c r="Q923" t="str">
        <f t="shared" si="86"/>
        <v>music</v>
      </c>
      <c r="R923" t="str">
        <f t="shared" si="87"/>
        <v>jazz</v>
      </c>
      <c r="S923" s="9">
        <f t="shared" si="88"/>
        <v>40846.962685185186</v>
      </c>
      <c r="T923" s="9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</v>
      </c>
      <c r="Q924" t="str">
        <f t="shared" si="86"/>
        <v>music</v>
      </c>
      <c r="R924" t="str">
        <f t="shared" si="87"/>
        <v>jazz</v>
      </c>
      <c r="S924" s="9">
        <f t="shared" si="88"/>
        <v>41878.32167824074</v>
      </c>
      <c r="T924" s="9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41934.751423611109</v>
      </c>
      <c r="T925" s="9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22</v>
      </c>
      <c r="Q926" t="str">
        <f t="shared" si="86"/>
        <v>music</v>
      </c>
      <c r="R926" t="str">
        <f t="shared" si="87"/>
        <v>jazz</v>
      </c>
      <c r="S926" s="9">
        <f t="shared" si="88"/>
        <v>41288.734594907401</v>
      </c>
      <c r="T926" s="9">
        <f t="shared" si="8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41575.672581018516</v>
      </c>
      <c r="T927" s="9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str">
        <f t="shared" si="85"/>
        <v>N/A</v>
      </c>
      <c r="Q928" t="str">
        <f t="shared" si="86"/>
        <v>music</v>
      </c>
      <c r="R928" t="str">
        <f t="shared" si="87"/>
        <v>jazz</v>
      </c>
      <c r="S928" s="9">
        <f t="shared" si="88"/>
        <v>40337.811689814815</v>
      </c>
      <c r="T928" s="9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str">
        <f t="shared" si="85"/>
        <v>N/A</v>
      </c>
      <c r="Q929" t="str">
        <f t="shared" si="86"/>
        <v>music</v>
      </c>
      <c r="R929" t="str">
        <f t="shared" si="87"/>
        <v>jazz</v>
      </c>
      <c r="S929" s="9">
        <f t="shared" si="88"/>
        <v>41013.614525462959</v>
      </c>
      <c r="T929" s="9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</v>
      </c>
      <c r="Q930" t="str">
        <f t="shared" si="86"/>
        <v>music</v>
      </c>
      <c r="R930" t="str">
        <f t="shared" si="87"/>
        <v>jazz</v>
      </c>
      <c r="S930" s="9">
        <f t="shared" si="88"/>
        <v>41180.654085648144</v>
      </c>
      <c r="T930" s="9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str">
        <f t="shared" si="85"/>
        <v>N/A</v>
      </c>
      <c r="Q931" t="str">
        <f t="shared" si="86"/>
        <v>music</v>
      </c>
      <c r="R931" t="str">
        <f t="shared" si="87"/>
        <v>jazz</v>
      </c>
      <c r="S931" s="9">
        <f t="shared" si="88"/>
        <v>40978.029733796291</v>
      </c>
      <c r="T931" s="9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40312.707245370366</v>
      </c>
      <c r="T932" s="9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19</v>
      </c>
      <c r="Q933" t="str">
        <f t="shared" si="86"/>
        <v>music</v>
      </c>
      <c r="R933" t="str">
        <f t="shared" si="87"/>
        <v>jazz</v>
      </c>
      <c r="S933" s="9">
        <f t="shared" si="88"/>
        <v>41680.151643518519</v>
      </c>
      <c r="T933" s="9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</v>
      </c>
      <c r="Q934" t="str">
        <f t="shared" si="86"/>
        <v>music</v>
      </c>
      <c r="R934" t="str">
        <f t="shared" si="87"/>
        <v>jazz</v>
      </c>
      <c r="S934" s="9">
        <f t="shared" si="88"/>
        <v>41310.760937499996</v>
      </c>
      <c r="T934" s="9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41710.960752314808</v>
      </c>
      <c r="T935" s="9">
        <f t="shared" si="8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51</v>
      </c>
      <c r="Q936" t="str">
        <f t="shared" si="86"/>
        <v>music</v>
      </c>
      <c r="R936" t="str">
        <f t="shared" si="87"/>
        <v>jazz</v>
      </c>
      <c r="S936" s="9">
        <f t="shared" si="88"/>
        <v>41733.528749999998</v>
      </c>
      <c r="T936" s="9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42368.125335648147</v>
      </c>
      <c r="T937" s="9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str">
        <f t="shared" si="85"/>
        <v>N/A</v>
      </c>
      <c r="Q938" t="str">
        <f t="shared" si="86"/>
        <v>music</v>
      </c>
      <c r="R938" t="str">
        <f t="shared" si="87"/>
        <v>jazz</v>
      </c>
      <c r="S938" s="9">
        <f t="shared" si="88"/>
        <v>40882.815844907404</v>
      </c>
      <c r="T938" s="9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41551.589780092589</v>
      </c>
      <c r="T939" s="9">
        <f t="shared" si="8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41124.27138888889</v>
      </c>
      <c r="T940" s="9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41416.554837962962</v>
      </c>
      <c r="T941" s="9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</v>
      </c>
      <c r="Q942" t="str">
        <f t="shared" si="86"/>
        <v>technology</v>
      </c>
      <c r="R942" t="str">
        <f t="shared" si="87"/>
        <v>wearables</v>
      </c>
      <c r="S942" s="9">
        <f t="shared" si="88"/>
        <v>42181.800069444442</v>
      </c>
      <c r="T942" s="9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</v>
      </c>
      <c r="Q943" t="str">
        <f t="shared" si="86"/>
        <v>technology</v>
      </c>
      <c r="R943" t="str">
        <f t="shared" si="87"/>
        <v>wearables</v>
      </c>
      <c r="S943" s="9">
        <f t="shared" si="88"/>
        <v>42745.888252314813</v>
      </c>
      <c r="T943" s="9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42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42382.634953703702</v>
      </c>
      <c r="T944" s="9">
        <f t="shared" si="8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42673.459548611114</v>
      </c>
      <c r="T945" s="9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42444.375578703701</v>
      </c>
      <c r="T946" s="9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42732.66465277777</v>
      </c>
      <c r="T947" s="9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42592.542222222219</v>
      </c>
      <c r="T948" s="9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str">
        <f t="shared" si="85"/>
        <v>N/A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42491.57298611111</v>
      </c>
      <c r="T949" s="9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42411.619953703703</v>
      </c>
      <c r="T950" s="9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42360.835370370369</v>
      </c>
      <c r="T951" s="9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42356.54237268518</v>
      </c>
      <c r="T952" s="9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159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42480.445277777777</v>
      </c>
      <c r="T953" s="9">
        <f t="shared" si="8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100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42662.405231481483</v>
      </c>
      <c r="T954" s="9">
        <f t="shared" si="8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</v>
      </c>
      <c r="Q955" t="str">
        <f t="shared" si="86"/>
        <v>technology</v>
      </c>
      <c r="R955" t="str">
        <f t="shared" si="87"/>
        <v>wearables</v>
      </c>
      <c r="S955" s="9">
        <f t="shared" si="88"/>
        <v>41998.956006944441</v>
      </c>
      <c r="T955" s="9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42194.625451388885</v>
      </c>
      <c r="T956" s="9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183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42586.086805555555</v>
      </c>
      <c r="T957" s="9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51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42060.705543981479</v>
      </c>
      <c r="T958" s="9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42660.344131944446</v>
      </c>
      <c r="T959" s="9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52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42082.594479166662</v>
      </c>
      <c r="T960" s="9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114</v>
      </c>
      <c r="Q961" t="str">
        <f t="shared" si="86"/>
        <v>technology</v>
      </c>
      <c r="R961" t="str">
        <f t="shared" si="87"/>
        <v>wearables</v>
      </c>
      <c r="S961" s="9">
        <f t="shared" si="88"/>
        <v>41992.96603009259</v>
      </c>
      <c r="T961" s="9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42766.41846064815</v>
      </c>
      <c r="T962" s="9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 0)</f>
        <v>42</v>
      </c>
      <c r="P963">
        <f t="shared" ref="P963:P1026" si="91">IF(L963=0, "N/A", ROUND(E963/L963, 0))</f>
        <v>364</v>
      </c>
      <c r="Q963" t="str">
        <f t="shared" ref="Q963:Q1026" si="92">LEFT(N963, SEARCH("/",N963,1)-1)</f>
        <v>technology</v>
      </c>
      <c r="R963" t="str">
        <f t="shared" ref="R963:R1026" si="93">RIGHT(N963,LEN(N963) - SEARCH("/", N963))</f>
        <v>wearables</v>
      </c>
      <c r="S963" s="9">
        <f t="shared" ref="S963:S1026" si="94">(J963/86400)+DATE(1970,1,1)+(-5/24)</f>
        <v>42740.485358796293</v>
      </c>
      <c r="T963" s="9">
        <f t="shared" ref="T963:T1026" si="95">(I963/86400)+DATE(1970,1,1)+(-5/24)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42373.504085648143</v>
      </c>
      <c r="T964" s="9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42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42625.427303240744</v>
      </c>
      <c r="T965" s="9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42208.420358796291</v>
      </c>
      <c r="T966" s="9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50</v>
      </c>
      <c r="Q967" t="str">
        <f t="shared" si="92"/>
        <v>technology</v>
      </c>
      <c r="R967" t="str">
        <f t="shared" si="93"/>
        <v>wearables</v>
      </c>
      <c r="S967" s="9">
        <f t="shared" si="94"/>
        <v>42636.808402777773</v>
      </c>
      <c r="T967" s="9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42619.427453703705</v>
      </c>
      <c r="T968" s="9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44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42422.045995370368</v>
      </c>
      <c r="T969" s="9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27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41836.639282407406</v>
      </c>
      <c r="T970" s="9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1273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42742.094988425924</v>
      </c>
      <c r="T971" s="9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42721.012187499997</v>
      </c>
      <c r="T972" s="9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42111.500694444439</v>
      </c>
      <c r="T973" s="9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154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41856.657384259255</v>
      </c>
      <c r="T974" s="9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</v>
      </c>
      <c r="Q975" t="str">
        <f t="shared" si="92"/>
        <v>technology</v>
      </c>
      <c r="R975" t="str">
        <f t="shared" si="93"/>
        <v>wearables</v>
      </c>
      <c r="S975" s="9">
        <f t="shared" si="94"/>
        <v>42256.806631944441</v>
      </c>
      <c r="T975" s="9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42424.541157407402</v>
      </c>
      <c r="T976" s="9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109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42489.488252314812</v>
      </c>
      <c r="T977" s="9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161</v>
      </c>
      <c r="Q978" t="str">
        <f t="shared" si="92"/>
        <v>technology</v>
      </c>
      <c r="R978" t="str">
        <f t="shared" si="93"/>
        <v>wearables</v>
      </c>
      <c r="S978" s="9">
        <f t="shared" si="94"/>
        <v>42184.850659722222</v>
      </c>
      <c r="T978" s="9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76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42391.733761574076</v>
      </c>
      <c r="T979" s="9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791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42395.100706018515</v>
      </c>
      <c r="T980" s="9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302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42506.208657407406</v>
      </c>
      <c r="T981" s="9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48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41928.695856481478</v>
      </c>
      <c r="T982" s="9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3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41830.738680555551</v>
      </c>
      <c r="T983" s="9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42615.544976851852</v>
      </c>
      <c r="T984" s="9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172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42574.459317129622</v>
      </c>
      <c r="T985" s="9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</v>
      </c>
      <c r="Q986" t="str">
        <f t="shared" si="92"/>
        <v>technology</v>
      </c>
      <c r="R986" t="str">
        <f t="shared" si="93"/>
        <v>wearables</v>
      </c>
      <c r="S986" s="9">
        <f t="shared" si="94"/>
        <v>42060.907499999994</v>
      </c>
      <c r="T986" s="9">
        <f t="shared" si="95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42339.759375000001</v>
      </c>
      <c r="T987" s="9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111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42324.559027777774</v>
      </c>
      <c r="T988" s="9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41773.086226851847</v>
      </c>
      <c r="T989" s="9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str">
        <f t="shared" si="91"/>
        <v>N/A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42614.148437499993</v>
      </c>
      <c r="T990" s="9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42611.725636574069</v>
      </c>
      <c r="T991" s="9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41855.575972222221</v>
      </c>
      <c r="T992" s="9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42538.548472222225</v>
      </c>
      <c r="T993" s="9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117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42437.71665509259</v>
      </c>
      <c r="T994" s="9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90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42652.756574074076</v>
      </c>
      <c r="T995" s="9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41921.054745370369</v>
      </c>
      <c r="T996" s="9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41947.732407407406</v>
      </c>
      <c r="T997" s="9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41817.658101851848</v>
      </c>
      <c r="T998" s="9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</v>
      </c>
      <c r="Q999" t="str">
        <f t="shared" si="92"/>
        <v>technology</v>
      </c>
      <c r="R999" t="str">
        <f t="shared" si="93"/>
        <v>wearables</v>
      </c>
      <c r="S999" s="9">
        <f t="shared" si="94"/>
        <v>41940.894641203704</v>
      </c>
      <c r="T999" s="9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42281.960659722223</v>
      </c>
      <c r="T1000" s="9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41926.091319444444</v>
      </c>
      <c r="T1001" s="9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42748.851388888885</v>
      </c>
      <c r="T1002" s="9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42720.511724537035</v>
      </c>
      <c r="T1003" s="9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135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42325.475856481477</v>
      </c>
      <c r="T1004" s="9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42780.500706018516</v>
      </c>
      <c r="T1005" s="9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42388.5003125</v>
      </c>
      <c r="T1006" s="9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42276.41646990741</v>
      </c>
      <c r="T1007" s="9">
        <f t="shared" si="95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41976.83185185185</v>
      </c>
      <c r="T1008" s="9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175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42676.3752662037</v>
      </c>
      <c r="T1009" s="9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42702.600868055553</v>
      </c>
      <c r="T1010" s="9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42510.396365740737</v>
      </c>
      <c r="T1011" s="9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42561.621087962958</v>
      </c>
      <c r="T1012" s="9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41946.689756944441</v>
      </c>
      <c r="T1013" s="9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42714.232083333329</v>
      </c>
      <c r="T1014" s="9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96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42339.625648148147</v>
      </c>
      <c r="T1015" s="9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41954.79415509259</v>
      </c>
      <c r="T1016" s="9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42303.670081018521</v>
      </c>
      <c r="T1017" s="9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75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42421.898796296293</v>
      </c>
      <c r="T1018" s="9">
        <f t="shared" si="95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42289.466840277775</v>
      </c>
      <c r="T1019" s="9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89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42535.283946759257</v>
      </c>
      <c r="T1020" s="9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42009.765613425923</v>
      </c>
      <c r="T1021" s="9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42126.861215277771</v>
      </c>
      <c r="T1022" s="9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42271.043645833335</v>
      </c>
      <c r="T1023" s="9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42111.438391203701</v>
      </c>
      <c r="T1024" s="9">
        <f t="shared" si="95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42145.711354166669</v>
      </c>
      <c r="T1025" s="9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389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42370.372256944444</v>
      </c>
      <c r="T1026" s="9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 0)</f>
        <v>110</v>
      </c>
      <c r="P1027">
        <f t="shared" ref="P1027:P1090" si="97">IF(L1027=0, "N/A", ROUND(E1027/L1027, 0))</f>
        <v>72</v>
      </c>
      <c r="Q1027" t="str">
        <f t="shared" ref="Q1027:Q1090" si="98">LEFT(N1027, SEARCH("/",N1027,1)-1)</f>
        <v>music</v>
      </c>
      <c r="R1027" t="str">
        <f t="shared" ref="R1027:R1090" si="99">RIGHT(N1027,LEN(N1027) - SEARCH("/", N1027))</f>
        <v>electronic music</v>
      </c>
      <c r="S1027" s="9">
        <f t="shared" ref="S1027:S1090" si="100">(J1027/86400)+DATE(1970,1,1)+(-5/24)</f>
        <v>42049.625428240739</v>
      </c>
      <c r="T1027" s="9">
        <f t="shared" ref="T1027:T1090" si="101">(I1027/86400)+DATE(1970,1,1)+(-5/24)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42426.199259259258</v>
      </c>
      <c r="T1028" s="9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70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41904.825775462959</v>
      </c>
      <c r="T1029" s="9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46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42755.419039351851</v>
      </c>
      <c r="T1030" s="9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42044.503553240742</v>
      </c>
      <c r="T1031" s="9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42611.274872685179</v>
      </c>
      <c r="T1032" s="9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42324.555671296293</v>
      </c>
      <c r="T1033" s="9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42514.458622685182</v>
      </c>
      <c r="T1034" s="9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51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42688.52407407407</v>
      </c>
      <c r="T1035" s="9">
        <f t="shared" si="101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42554.958379629628</v>
      </c>
      <c r="T1036" s="9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42016.43310185185</v>
      </c>
      <c r="T1037" s="9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24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41249.240624999999</v>
      </c>
      <c r="T1038" s="9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49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42119.61414351852</v>
      </c>
      <c r="T1039" s="9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36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42418.023414351854</v>
      </c>
      <c r="T1040" s="9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42691.900995370372</v>
      </c>
      <c r="T1041" s="9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42579.500104166662</v>
      </c>
      <c r="T1042" s="9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str">
        <f t="shared" si="97"/>
        <v>N/A</v>
      </c>
      <c r="Q1043" t="str">
        <f t="shared" si="98"/>
        <v>journalism</v>
      </c>
      <c r="R1043" t="str">
        <f t="shared" si="99"/>
        <v>audio</v>
      </c>
      <c r="S1043" s="9">
        <f t="shared" si="100"/>
        <v>41830.851759259254</v>
      </c>
      <c r="T1043" s="9">
        <f t="shared" si="101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41851.487824074073</v>
      </c>
      <c r="T1044" s="9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42114.044618055552</v>
      </c>
      <c r="T1045" s="9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42011.717604166661</v>
      </c>
      <c r="T1046" s="9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41844.666087962956</v>
      </c>
      <c r="T1047" s="9">
        <f t="shared" si="101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str">
        <f t="shared" si="97"/>
        <v>N/A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42319.643055555549</v>
      </c>
      <c r="T1048" s="9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41918.610127314816</v>
      </c>
      <c r="T1049" s="9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42597.844780092586</v>
      </c>
      <c r="T1050" s="9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str">
        <f t="shared" si="97"/>
        <v>N/A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42382.222743055558</v>
      </c>
      <c r="T1051" s="9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str">
        <f t="shared" si="97"/>
        <v>N/A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42231.588854166665</v>
      </c>
      <c r="T1052" s="9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str">
        <f t="shared" si="97"/>
        <v>N/A</v>
      </c>
      <c r="Q1053" t="str">
        <f t="shared" si="98"/>
        <v>journalism</v>
      </c>
      <c r="R1053" t="str">
        <f t="shared" si="99"/>
        <v>audio</v>
      </c>
      <c r="S1053" s="9">
        <f t="shared" si="100"/>
        <v>41849.805844907409</v>
      </c>
      <c r="T1053" s="9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str">
        <f t="shared" si="97"/>
        <v>N/A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42483.589062499996</v>
      </c>
      <c r="T1054" s="9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42774.964490740742</v>
      </c>
      <c r="T1055" s="9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str">
        <f t="shared" si="97"/>
        <v>N/A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41831.643506944441</v>
      </c>
      <c r="T1056" s="9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str">
        <f t="shared" si="97"/>
        <v>N/A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42406.784085648142</v>
      </c>
      <c r="T1057" s="9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str">
        <f t="shared" si="97"/>
        <v>N/A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42058.511307870365</v>
      </c>
      <c r="T1058" s="9">
        <f t="shared" si="101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str">
        <f t="shared" si="97"/>
        <v>N/A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42678.662997685184</v>
      </c>
      <c r="T1059" s="9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str">
        <f t="shared" si="97"/>
        <v>N/A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42047.692627314813</v>
      </c>
      <c r="T1060" s="9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str">
        <f t="shared" si="97"/>
        <v>N/A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42046.581666666665</v>
      </c>
      <c r="T1061" s="9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42079.704780092587</v>
      </c>
      <c r="T1062" s="9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str">
        <f t="shared" si="97"/>
        <v>N/A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42432.068379629629</v>
      </c>
      <c r="T1063" s="9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48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42556.598854166667</v>
      </c>
      <c r="T1064" s="9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str">
        <f t="shared" si="97"/>
        <v>N/A</v>
      </c>
      <c r="Q1065" t="str">
        <f t="shared" si="98"/>
        <v>journalism</v>
      </c>
      <c r="R1065" t="str">
        <f t="shared" si="99"/>
        <v>audio</v>
      </c>
      <c r="S1065" s="9">
        <f t="shared" si="100"/>
        <v>42582.822476851848</v>
      </c>
      <c r="T1065" s="9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66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41417.019710648143</v>
      </c>
      <c r="T1066" s="9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41661.172708333332</v>
      </c>
      <c r="T1067" s="9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41445.754421296289</v>
      </c>
      <c r="T1068" s="9">
        <f t="shared" si="101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41599.647349537037</v>
      </c>
      <c r="T1069" s="9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42440.162777777776</v>
      </c>
      <c r="T1070" s="9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41572.021516203698</v>
      </c>
      <c r="T1071" s="9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41162.803495370368</v>
      </c>
      <c r="T1072" s="9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str">
        <f t="shared" si="97"/>
        <v>N/A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42295.545057870368</v>
      </c>
      <c r="T1073" s="9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13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41645.623807870368</v>
      </c>
      <c r="T1074" s="9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40802.756261574068</v>
      </c>
      <c r="T1075" s="9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114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41612.964641203704</v>
      </c>
      <c r="T1076" s="9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41005.695787037032</v>
      </c>
      <c r="T1077" s="9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41838.169560185182</v>
      </c>
      <c r="T1078" s="9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44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42352.958460648144</v>
      </c>
      <c r="T1079" s="9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40700.987511574072</v>
      </c>
      <c r="T1080" s="9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38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42479.358055555553</v>
      </c>
      <c r="T1081" s="9">
        <f t="shared" si="101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19</v>
      </c>
      <c r="Q1082" t="str">
        <f t="shared" si="98"/>
        <v>games</v>
      </c>
      <c r="R1082" t="str">
        <f t="shared" si="99"/>
        <v>video games</v>
      </c>
      <c r="S1082" s="9">
        <f t="shared" si="100"/>
        <v>41739.929780092592</v>
      </c>
      <c r="T1082" s="9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42002.718657407408</v>
      </c>
      <c r="T1083" s="9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19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41101.697777777772</v>
      </c>
      <c r="T1084" s="9">
        <f t="shared" si="101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41793.451192129629</v>
      </c>
      <c r="T1085" s="9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str">
        <f t="shared" si="97"/>
        <v>N/A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41829.703749999993</v>
      </c>
      <c r="T1086" s="9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42413.462673611109</v>
      </c>
      <c r="T1087" s="9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8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41845.658460648148</v>
      </c>
      <c r="T1088" s="9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str">
        <f t="shared" si="97"/>
        <v>N/A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41775.505636574067</v>
      </c>
      <c r="T1089" s="9">
        <f t="shared" si="101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41723.591053240736</v>
      </c>
      <c r="T1090" s="9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 0)</f>
        <v>8</v>
      </c>
      <c r="P1091">
        <f t="shared" ref="P1091:P1154" si="103">IF(L1091=0, "N/A", ROUND(E1091/L1091, 0))</f>
        <v>24</v>
      </c>
      <c r="Q1091" t="str">
        <f t="shared" ref="Q1091:Q1154" si="104">LEFT(N1091, SEARCH("/",N1091,1)-1)</f>
        <v>games</v>
      </c>
      <c r="R1091" t="str">
        <f t="shared" ref="R1091:R1154" si="105">RIGHT(N1091,LEN(N1091) - SEARCH("/", N1091))</f>
        <v>video games</v>
      </c>
      <c r="S1091" s="9">
        <f t="shared" ref="S1091:S1154" si="106">(J1091/86400)+DATE(1970,1,1)+(-5/24)</f>
        <v>42150.981192129628</v>
      </c>
      <c r="T1091" s="9">
        <f t="shared" ref="T1091:T1154" si="107">(I1091/86400)+DATE(1970,1,1)+(-5/24)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42122.977465277778</v>
      </c>
      <c r="T1092" s="9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13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42440.611944444441</v>
      </c>
      <c r="T1093" s="9">
        <f t="shared" si="107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41249.817569444444</v>
      </c>
      <c r="T1094" s="9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11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42396.765474537031</v>
      </c>
      <c r="T1095" s="9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40795.505011574074</v>
      </c>
      <c r="T1096" s="9">
        <f t="shared" si="107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268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41486.328935185185</v>
      </c>
      <c r="T1097" s="9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41885.309652777774</v>
      </c>
      <c r="T1098" s="9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7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41660.584224537037</v>
      </c>
      <c r="T1099" s="9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82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41712.554340277777</v>
      </c>
      <c r="T1100" s="9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42107.628101851849</v>
      </c>
      <c r="T1101" s="9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42383.902442129627</v>
      </c>
      <c r="T1102" s="9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7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42538.564097222225</v>
      </c>
      <c r="T1103" s="9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18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41576.837094907409</v>
      </c>
      <c r="T1104" s="9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42479.013773148145</v>
      </c>
      <c r="T1105" s="9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41771.201631944445</v>
      </c>
      <c r="T1106" s="9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72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41691.927395833329</v>
      </c>
      <c r="T1107" s="9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24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40973.532118055555</v>
      </c>
      <c r="T1108" s="9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str">
        <f t="shared" si="103"/>
        <v>N/A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41813.653055555551</v>
      </c>
      <c r="T1109" s="9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35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40952.42864583333</v>
      </c>
      <c r="T1110" s="9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42662.543865740743</v>
      </c>
      <c r="T1111" s="9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41220.72479166666</v>
      </c>
      <c r="T1112" s="9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42346.995254629626</v>
      </c>
      <c r="T1113" s="9">
        <f t="shared" si="107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41963.551053240742</v>
      </c>
      <c r="T1114" s="9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41835.768749999996</v>
      </c>
      <c r="T1115" s="9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41526.13758101852</v>
      </c>
      <c r="T1116" s="9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42429.487210648142</v>
      </c>
      <c r="T1117" s="9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18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41009.638981481483</v>
      </c>
      <c r="T1118" s="9">
        <f t="shared" si="107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42333.390196759261</v>
      </c>
      <c r="T1119" s="9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41703.958090277774</v>
      </c>
      <c r="T1120" s="9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41722.584074074075</v>
      </c>
      <c r="T1121" s="9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str">
        <f t="shared" si="103"/>
        <v>N/A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40799.664351851847</v>
      </c>
      <c r="T1122" s="9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6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42412.72587962963</v>
      </c>
      <c r="T1123" s="9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str">
        <f t="shared" si="103"/>
        <v>N/A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41410.495659722219</v>
      </c>
      <c r="T1124" s="9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4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41718.315370370365</v>
      </c>
      <c r="T1125" s="9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61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42094.458923611113</v>
      </c>
      <c r="T1126" s="9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str">
        <f t="shared" si="103"/>
        <v>N/A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42212.415856481479</v>
      </c>
      <c r="T1127" s="9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42535.119143518517</v>
      </c>
      <c r="T1128" s="9">
        <f t="shared" si="107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41926.645833333328</v>
      </c>
      <c r="T1129" s="9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41828.441168981481</v>
      </c>
      <c r="T1130" s="9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11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42496.056631944441</v>
      </c>
      <c r="T1131" s="9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4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41908.788194444445</v>
      </c>
      <c r="T1132" s="9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str">
        <f t="shared" si="103"/>
        <v>N/A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42332.699861111112</v>
      </c>
      <c r="T1133" s="9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42705.907071759262</v>
      </c>
      <c r="T1134" s="9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41821.198854166665</v>
      </c>
      <c r="T1135" s="9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41958.07671296296</v>
      </c>
      <c r="T1136" s="9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42558.781180555554</v>
      </c>
      <c r="T1137" s="9">
        <f t="shared" si="107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42327.46329861111</v>
      </c>
      <c r="T1138" s="9">
        <f t="shared" si="107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42453.611354166664</v>
      </c>
      <c r="T1139" s="9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42736.698275462964</v>
      </c>
      <c r="T1140" s="9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41975.139189814814</v>
      </c>
      <c r="T1141" s="9">
        <f t="shared" si="107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str">
        <f t="shared" si="103"/>
        <v>N/A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42192.253715277773</v>
      </c>
      <c r="T1142" s="9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str">
        <f t="shared" si="103"/>
        <v>N/A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42164.491319444445</v>
      </c>
      <c r="T1143" s="9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str">
        <f t="shared" si="103"/>
        <v>N/A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42021.797766203701</v>
      </c>
      <c r="T1144" s="9">
        <f t="shared" si="107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42324.985254629624</v>
      </c>
      <c r="T1145" s="9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str">
        <f t="shared" si="103"/>
        <v>N/A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42092.973611111105</v>
      </c>
      <c r="T1146" s="9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41854.539259259254</v>
      </c>
      <c r="T1147" s="9">
        <f t="shared" si="107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41723.745057870365</v>
      </c>
      <c r="T1148" s="9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str">
        <f t="shared" si="103"/>
        <v>N/A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41871.763692129629</v>
      </c>
      <c r="T1149" s="9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42674.962743055548</v>
      </c>
      <c r="T1150" s="9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38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42507.501921296294</v>
      </c>
      <c r="T1151" s="9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42317.74623842592</v>
      </c>
      <c r="T1152" s="9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str">
        <f t="shared" si="103"/>
        <v>N/A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42223.894247685188</v>
      </c>
      <c r="T1153" s="9">
        <f t="shared" si="107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61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42109.501296296294</v>
      </c>
      <c r="T1154" s="9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 0)</f>
        <v>1</v>
      </c>
      <c r="P1155">
        <f t="shared" ref="P1155:P1218" si="109">IF(L1155=0, "N/A", ROUND(E1155/L1155, 0))</f>
        <v>50</v>
      </c>
      <c r="Q1155" t="str">
        <f t="shared" ref="Q1155:Q1218" si="110">LEFT(N1155, SEARCH("/",N1155,1)-1)</f>
        <v>food</v>
      </c>
      <c r="R1155" t="str">
        <f t="shared" ref="R1155:R1218" si="111">RIGHT(N1155,LEN(N1155) - SEARCH("/", N1155))</f>
        <v>food trucks</v>
      </c>
      <c r="S1155" s="9">
        <f t="shared" ref="S1155:S1218" si="112">(J1155/86400)+DATE(1970,1,1)+(-5/24)</f>
        <v>42143.505844907406</v>
      </c>
      <c r="T1155" s="9">
        <f t="shared" ref="T1155:T1218" si="113">(I1155/86400)+DATE(1970,1,1)+(-5/24)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42222.900532407402</v>
      </c>
      <c r="T1156" s="9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24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41835.555648148147</v>
      </c>
      <c r="T1157" s="9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str">
        <f t="shared" si="109"/>
        <v>N/A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42028.862986111104</v>
      </c>
      <c r="T1158" s="9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41918.419907407406</v>
      </c>
      <c r="T1159" s="9">
        <f t="shared" si="113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12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41951.883425925924</v>
      </c>
      <c r="T1160" s="9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str">
        <f t="shared" si="109"/>
        <v>N/A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42154.518113425926</v>
      </c>
      <c r="T1161" s="9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61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42060.946597222217</v>
      </c>
      <c r="T1162" s="9">
        <f t="shared" si="113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str">
        <f t="shared" si="109"/>
        <v>N/A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42122.421168981477</v>
      </c>
      <c r="T1163" s="9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18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41876.475277777776</v>
      </c>
      <c r="T1164" s="9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str">
        <f t="shared" si="109"/>
        <v>N/A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41830.515277777777</v>
      </c>
      <c r="T1165" s="9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str">
        <f t="shared" si="109"/>
        <v>N/A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42509.51599537037</v>
      </c>
      <c r="T1166" s="9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83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41792.00613425926</v>
      </c>
      <c r="T1167" s="9">
        <f t="shared" si="113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359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42150.277106481481</v>
      </c>
      <c r="T1168" s="9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41863.526562499996</v>
      </c>
      <c r="T1169" s="9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42604.845659722218</v>
      </c>
      <c r="T1170" s="9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6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42027.145405092589</v>
      </c>
      <c r="T1171" s="9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42124.684849537036</v>
      </c>
      <c r="T1172" s="9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41938.596377314811</v>
      </c>
      <c r="T1173" s="9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str">
        <f t="shared" si="109"/>
        <v>N/A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41841.473981481475</v>
      </c>
      <c r="T1174" s="9">
        <f t="shared" si="113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42183.97751157407</v>
      </c>
      <c r="T1175" s="9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47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42468.633414351854</v>
      </c>
      <c r="T1176" s="9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42170.520127314812</v>
      </c>
      <c r="T1177" s="9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42745.811319444438</v>
      </c>
      <c r="T1178" s="9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str">
        <f t="shared" si="109"/>
        <v>N/A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41897.452499999999</v>
      </c>
      <c r="T1179" s="9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41837.69736111111</v>
      </c>
      <c r="T1180" s="9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42275.511886574073</v>
      </c>
      <c r="T1181" s="9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41781.598541666666</v>
      </c>
      <c r="T1182" s="9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42034.131030092591</v>
      </c>
      <c r="T1183" s="9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11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42728.619074074071</v>
      </c>
      <c r="T1184" s="9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42656.653043981474</v>
      </c>
      <c r="T1185" s="9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62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42741.391331018516</v>
      </c>
      <c r="T1186" s="9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119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42130.656817129631</v>
      </c>
      <c r="T1187" s="9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42123.655034722215</v>
      </c>
      <c r="T1188" s="9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42109.686608796292</v>
      </c>
      <c r="T1189" s="9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38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42711.492361111108</v>
      </c>
      <c r="T1190" s="9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113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42529.770775462959</v>
      </c>
      <c r="T1191" s="9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41852.457465277774</v>
      </c>
      <c r="T1192" s="9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42419.395370370366</v>
      </c>
      <c r="T1193" s="9">
        <f t="shared" si="113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42747.298356481479</v>
      </c>
      <c r="T1194" s="9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80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42409.567743055552</v>
      </c>
      <c r="T1195" s="9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42072.27984953703</v>
      </c>
      <c r="T1196" s="9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42298.139502314814</v>
      </c>
      <c r="T1197" s="9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42326.610405092586</v>
      </c>
      <c r="T1198" s="9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42503.456412037034</v>
      </c>
      <c r="T1199" s="9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42333.410717592589</v>
      </c>
      <c r="T1200" s="9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42161.562499999993</v>
      </c>
      <c r="T1201" s="9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59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42089.269166666665</v>
      </c>
      <c r="T1202" s="9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42536.398680555554</v>
      </c>
      <c r="T1203" s="9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184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42152.08048611111</v>
      </c>
      <c r="T1204" s="9">
        <f t="shared" si="113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42125.4065625</v>
      </c>
      <c r="T1205" s="9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235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42297.539733796293</v>
      </c>
      <c r="T1206" s="9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42138.298043981478</v>
      </c>
      <c r="T1207" s="9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42772.567743055552</v>
      </c>
      <c r="T1208" s="9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42430.221909722219</v>
      </c>
      <c r="T1209" s="9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42423.500740740739</v>
      </c>
      <c r="T1210" s="9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42761.637789351851</v>
      </c>
      <c r="T1211" s="9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494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42132.733472222222</v>
      </c>
      <c r="T1212" s="9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169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42515.658113425925</v>
      </c>
      <c r="T1213" s="9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42318.741840277777</v>
      </c>
      <c r="T1214" s="9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62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42731.547453703701</v>
      </c>
      <c r="T1215" s="9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42104.632002314807</v>
      </c>
      <c r="T1216" s="9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72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41759.714768518512</v>
      </c>
      <c r="T1217" s="9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42247.408067129632</v>
      </c>
      <c r="T1218" s="9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 0)</f>
        <v>103</v>
      </c>
      <c r="P1219">
        <f t="shared" ref="P1219:P1282" si="115">IF(L1219=0, "N/A", ROUND(E1219/L1219, 0))</f>
        <v>149</v>
      </c>
      <c r="Q1219" t="str">
        <f t="shared" ref="Q1219:Q1282" si="116">LEFT(N1219, SEARCH("/",N1219,1)-1)</f>
        <v>photography</v>
      </c>
      <c r="R1219" t="str">
        <f t="shared" ref="R1219:R1282" si="117">RIGHT(N1219,LEN(N1219) - SEARCH("/", N1219))</f>
        <v>photobooks</v>
      </c>
      <c r="S1219" s="9">
        <f t="shared" ref="S1219:S1282" si="118">(J1219/86400)+DATE(1970,1,1)+(-5/24)</f>
        <v>42535.6011574074</v>
      </c>
      <c r="T1219" s="9">
        <f t="shared" ref="T1219:T1282" si="119">(I1219/86400)+DATE(1970,1,1)+(-5/24)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42278.453703703701</v>
      </c>
      <c r="T1220" s="9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103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42633.253622685188</v>
      </c>
      <c r="T1221" s="9">
        <f t="shared" si="11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42211.420277777775</v>
      </c>
      <c r="T1222" s="9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24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42680.267222222225</v>
      </c>
      <c r="T1223" s="9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42430.512118055551</v>
      </c>
      <c r="T1224" s="9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42653.968854166662</v>
      </c>
      <c r="T1225" s="9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59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41736.341458333329</v>
      </c>
      <c r="T1226" s="9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41509.697662037033</v>
      </c>
      <c r="T1227" s="9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41715.666446759256</v>
      </c>
      <c r="T1228" s="9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str">
        <f t="shared" si="115"/>
        <v>N/A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41827.710833333331</v>
      </c>
      <c r="T1229" s="9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40754.520925925921</v>
      </c>
      <c r="T1230" s="9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40985.251469907402</v>
      </c>
      <c r="T1231" s="9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str">
        <f t="shared" si="115"/>
        <v>N/A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40568.764236111107</v>
      </c>
      <c r="T1232" s="9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str">
        <f t="shared" si="115"/>
        <v>N/A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42193.733425925922</v>
      </c>
      <c r="T1233" s="9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41506.639699074069</v>
      </c>
      <c r="T1234" s="9">
        <f t="shared" si="11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40939.740439814814</v>
      </c>
      <c r="T1235" s="9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str">
        <f t="shared" si="115"/>
        <v>N/A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42007.580347222225</v>
      </c>
      <c r="T1236" s="9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41582.927071759259</v>
      </c>
      <c r="T1237" s="9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str">
        <f t="shared" si="115"/>
        <v>N/A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41110.47180555555</v>
      </c>
      <c r="T1238" s="9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str">
        <f t="shared" si="115"/>
        <v>N/A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41125.074826388889</v>
      </c>
      <c r="T1239" s="9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40731.402037037034</v>
      </c>
      <c r="T1240" s="9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str">
        <f t="shared" si="115"/>
        <v>N/A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40883.754247685181</v>
      </c>
      <c r="T1241" s="9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41408.831678240742</v>
      </c>
      <c r="T1242" s="9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75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41923.629398148143</v>
      </c>
      <c r="T1243" s="9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40781.957199074073</v>
      </c>
      <c r="T1244" s="9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40671.670960648145</v>
      </c>
      <c r="T1245" s="9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</v>
      </c>
      <c r="Q1246" t="str">
        <f t="shared" si="116"/>
        <v>music</v>
      </c>
      <c r="R1246" t="str">
        <f t="shared" si="117"/>
        <v>rock</v>
      </c>
      <c r="S1246" s="9">
        <f t="shared" si="118"/>
        <v>41355.617164351854</v>
      </c>
      <c r="T1246" s="9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</v>
      </c>
      <c r="Q1247" t="str">
        <f t="shared" si="116"/>
        <v>music</v>
      </c>
      <c r="R1247" t="str">
        <f t="shared" si="117"/>
        <v>rock</v>
      </c>
      <c r="S1247" s="9">
        <f t="shared" si="118"/>
        <v>41774.391597222224</v>
      </c>
      <c r="T1247" s="9">
        <f t="shared" si="11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</v>
      </c>
      <c r="Q1248" t="str">
        <f t="shared" si="116"/>
        <v>music</v>
      </c>
      <c r="R1248" t="str">
        <f t="shared" si="117"/>
        <v>rock</v>
      </c>
      <c r="S1248" s="9">
        <f t="shared" si="118"/>
        <v>40837.835057870368</v>
      </c>
      <c r="T1248" s="9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86</v>
      </c>
      <c r="Q1249" t="str">
        <f t="shared" si="116"/>
        <v>music</v>
      </c>
      <c r="R1249" t="str">
        <f t="shared" si="117"/>
        <v>rock</v>
      </c>
      <c r="S1249" s="9">
        <f t="shared" si="118"/>
        <v>41370.083969907406</v>
      </c>
      <c r="T1249" s="9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</v>
      </c>
      <c r="Q1250" t="str">
        <f t="shared" si="116"/>
        <v>music</v>
      </c>
      <c r="R1250" t="str">
        <f t="shared" si="117"/>
        <v>rock</v>
      </c>
      <c r="S1250" s="9">
        <f t="shared" si="118"/>
        <v>41767.448530092588</v>
      </c>
      <c r="T1250" s="9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</v>
      </c>
      <c r="Q1251" t="str">
        <f t="shared" si="116"/>
        <v>music</v>
      </c>
      <c r="R1251" t="str">
        <f t="shared" si="117"/>
        <v>rock</v>
      </c>
      <c r="S1251" s="9">
        <f t="shared" si="118"/>
        <v>41067.532534722217</v>
      </c>
      <c r="T1251" s="9">
        <f t="shared" si="11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</v>
      </c>
      <c r="Q1252" t="str">
        <f t="shared" si="116"/>
        <v>music</v>
      </c>
      <c r="R1252" t="str">
        <f t="shared" si="117"/>
        <v>rock</v>
      </c>
      <c r="S1252" s="9">
        <f t="shared" si="118"/>
        <v>41843.434386574074</v>
      </c>
      <c r="T1252" s="9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83</v>
      </c>
      <c r="Q1253" t="str">
        <f t="shared" si="116"/>
        <v>music</v>
      </c>
      <c r="R1253" t="str">
        <f t="shared" si="117"/>
        <v>rock</v>
      </c>
      <c r="S1253" s="9">
        <f t="shared" si="118"/>
        <v>40751.606099537035</v>
      </c>
      <c r="T1253" s="9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</v>
      </c>
      <c r="Q1254" t="str">
        <f t="shared" si="116"/>
        <v>music</v>
      </c>
      <c r="R1254" t="str">
        <f t="shared" si="117"/>
        <v>rock</v>
      </c>
      <c r="S1254" s="9">
        <f t="shared" si="118"/>
        <v>41543.779733796291</v>
      </c>
      <c r="T1254" s="9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43</v>
      </c>
      <c r="Q1255" t="str">
        <f t="shared" si="116"/>
        <v>music</v>
      </c>
      <c r="R1255" t="str">
        <f t="shared" si="117"/>
        <v>rock</v>
      </c>
      <c r="S1255" s="9">
        <f t="shared" si="118"/>
        <v>41855.575312499997</v>
      </c>
      <c r="T1255" s="9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</v>
      </c>
      <c r="Q1256" t="str">
        <f t="shared" si="116"/>
        <v>music</v>
      </c>
      <c r="R1256" t="str">
        <f t="shared" si="117"/>
        <v>rock</v>
      </c>
      <c r="S1256" s="9">
        <f t="shared" si="118"/>
        <v>40487.413032407407</v>
      </c>
      <c r="T1256" s="9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56</v>
      </c>
      <c r="Q1257" t="str">
        <f t="shared" si="116"/>
        <v>music</v>
      </c>
      <c r="R1257" t="str">
        <f t="shared" si="117"/>
        <v>rock</v>
      </c>
      <c r="S1257" s="9">
        <f t="shared" si="118"/>
        <v>41579.637175925927</v>
      </c>
      <c r="T1257" s="9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</v>
      </c>
      <c r="Q1258" t="str">
        <f t="shared" si="116"/>
        <v>music</v>
      </c>
      <c r="R1258" t="str">
        <f t="shared" si="117"/>
        <v>rock</v>
      </c>
      <c r="S1258" s="9">
        <f t="shared" si="118"/>
        <v>40921.711006944439</v>
      </c>
      <c r="T1258" s="9">
        <f t="shared" si="11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</v>
      </c>
      <c r="Q1259" t="str">
        <f t="shared" si="116"/>
        <v>music</v>
      </c>
      <c r="R1259" t="str">
        <f t="shared" si="117"/>
        <v>rock</v>
      </c>
      <c r="S1259" s="9">
        <f t="shared" si="118"/>
        <v>40586.877199074072</v>
      </c>
      <c r="T1259" s="9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</v>
      </c>
      <c r="Q1260" t="str">
        <f t="shared" si="116"/>
        <v>music</v>
      </c>
      <c r="R1260" t="str">
        <f t="shared" si="117"/>
        <v>rock</v>
      </c>
      <c r="S1260" s="9">
        <f t="shared" si="118"/>
        <v>41487.402916666666</v>
      </c>
      <c r="T1260" s="9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</v>
      </c>
      <c r="Q1261" t="str">
        <f t="shared" si="116"/>
        <v>music</v>
      </c>
      <c r="R1261" t="str">
        <f t="shared" si="117"/>
        <v>rock</v>
      </c>
      <c r="S1261" s="9">
        <f t="shared" si="118"/>
        <v>41766.762314814812</v>
      </c>
      <c r="T1261" s="9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51</v>
      </c>
      <c r="Q1262" t="str">
        <f t="shared" si="116"/>
        <v>music</v>
      </c>
      <c r="R1262" t="str">
        <f t="shared" si="117"/>
        <v>rock</v>
      </c>
      <c r="S1262" s="9">
        <f t="shared" si="118"/>
        <v>41666.63449074074</v>
      </c>
      <c r="T1262" s="9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39</v>
      </c>
      <c r="Q1263" t="str">
        <f t="shared" si="116"/>
        <v>music</v>
      </c>
      <c r="R1263" t="str">
        <f t="shared" si="117"/>
        <v>rock</v>
      </c>
      <c r="S1263" s="9">
        <f t="shared" si="118"/>
        <v>41638.134571759256</v>
      </c>
      <c r="T1263" s="9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78</v>
      </c>
      <c r="Q1264" t="str">
        <f t="shared" si="116"/>
        <v>music</v>
      </c>
      <c r="R1264" t="str">
        <f t="shared" si="117"/>
        <v>rock</v>
      </c>
      <c r="S1264" s="9">
        <f t="shared" si="118"/>
        <v>41656.554305555554</v>
      </c>
      <c r="T1264" s="9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44</v>
      </c>
      <c r="Q1265" t="str">
        <f t="shared" si="116"/>
        <v>music</v>
      </c>
      <c r="R1265" t="str">
        <f t="shared" si="117"/>
        <v>rock</v>
      </c>
      <c r="S1265" s="9">
        <f t="shared" si="118"/>
        <v>41691.875810185185</v>
      </c>
      <c r="T1265" s="9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32</v>
      </c>
      <c r="Q1266" t="str">
        <f t="shared" si="116"/>
        <v>music</v>
      </c>
      <c r="R1266" t="str">
        <f t="shared" si="117"/>
        <v>rock</v>
      </c>
      <c r="S1266" s="9">
        <f t="shared" si="118"/>
        <v>41547.454664351848</v>
      </c>
      <c r="T1266" s="9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</v>
      </c>
      <c r="Q1267" t="str">
        <f t="shared" si="116"/>
        <v>music</v>
      </c>
      <c r="R1267" t="str">
        <f t="shared" si="117"/>
        <v>rock</v>
      </c>
      <c r="S1267" s="9">
        <f t="shared" si="118"/>
        <v>40465.446932870364</v>
      </c>
      <c r="T1267" s="9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191</v>
      </c>
      <c r="Q1268" t="str">
        <f t="shared" si="116"/>
        <v>music</v>
      </c>
      <c r="R1268" t="str">
        <f t="shared" si="117"/>
        <v>rock</v>
      </c>
      <c r="S1268" s="9">
        <f t="shared" si="118"/>
        <v>41620.668344907404</v>
      </c>
      <c r="T1268" s="9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141</v>
      </c>
      <c r="Q1269" t="str">
        <f t="shared" si="116"/>
        <v>music</v>
      </c>
      <c r="R1269" t="str">
        <f t="shared" si="117"/>
        <v>rock</v>
      </c>
      <c r="S1269" s="9">
        <f t="shared" si="118"/>
        <v>41449.376828703702</v>
      </c>
      <c r="T1269" s="9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77</v>
      </c>
      <c r="Q1270" t="str">
        <f t="shared" si="116"/>
        <v>music</v>
      </c>
      <c r="R1270" t="str">
        <f t="shared" si="117"/>
        <v>rock</v>
      </c>
      <c r="S1270" s="9">
        <f t="shared" si="118"/>
        <v>41507.637118055551</v>
      </c>
      <c r="T1270" s="9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</v>
      </c>
      <c r="Q1271" t="str">
        <f t="shared" si="116"/>
        <v>music</v>
      </c>
      <c r="R1271" t="str">
        <f t="shared" si="117"/>
        <v>rock</v>
      </c>
      <c r="S1271" s="9">
        <f t="shared" si="118"/>
        <v>42445.614722222221</v>
      </c>
      <c r="T1271" s="9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68</v>
      </c>
      <c r="Q1272" t="str">
        <f t="shared" si="116"/>
        <v>music</v>
      </c>
      <c r="R1272" t="str">
        <f t="shared" si="117"/>
        <v>rock</v>
      </c>
      <c r="S1272" s="9">
        <f t="shared" si="118"/>
        <v>40933.648634259254</v>
      </c>
      <c r="T1272" s="9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</v>
      </c>
      <c r="Q1273" t="str">
        <f t="shared" si="116"/>
        <v>music</v>
      </c>
      <c r="R1273" t="str">
        <f t="shared" si="117"/>
        <v>rock</v>
      </c>
      <c r="S1273" s="9">
        <f t="shared" si="118"/>
        <v>41561.475219907406</v>
      </c>
      <c r="T1273" s="9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</v>
      </c>
      <c r="Q1274" t="str">
        <f t="shared" si="116"/>
        <v>music</v>
      </c>
      <c r="R1274" t="str">
        <f t="shared" si="117"/>
        <v>rock</v>
      </c>
      <c r="S1274" s="9">
        <f t="shared" si="118"/>
        <v>40274.536793981482</v>
      </c>
      <c r="T1274" s="9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77</v>
      </c>
      <c r="Q1275" t="str">
        <f t="shared" si="116"/>
        <v>music</v>
      </c>
      <c r="R1275" t="str">
        <f t="shared" si="117"/>
        <v>rock</v>
      </c>
      <c r="S1275" s="9">
        <f t="shared" si="118"/>
        <v>41852.521886574068</v>
      </c>
      <c r="T1275" s="9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83</v>
      </c>
      <c r="Q1276" t="str">
        <f t="shared" si="116"/>
        <v>music</v>
      </c>
      <c r="R1276" t="str">
        <f t="shared" si="117"/>
        <v>rock</v>
      </c>
      <c r="S1276" s="9">
        <f t="shared" si="118"/>
        <v>41116.481770833328</v>
      </c>
      <c r="T1276" s="9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63</v>
      </c>
      <c r="Q1277" t="str">
        <f t="shared" si="116"/>
        <v>music</v>
      </c>
      <c r="R1277" t="str">
        <f t="shared" si="117"/>
        <v>rock</v>
      </c>
      <c r="S1277" s="9">
        <f t="shared" si="118"/>
        <v>41458.659571759257</v>
      </c>
      <c r="T1277" s="9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</v>
      </c>
      <c r="Q1278" t="str">
        <f t="shared" si="116"/>
        <v>music</v>
      </c>
      <c r="R1278" t="str">
        <f t="shared" si="117"/>
        <v>rock</v>
      </c>
      <c r="S1278" s="9">
        <f t="shared" si="118"/>
        <v>40007.49591435185</v>
      </c>
      <c r="T1278" s="9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39</v>
      </c>
      <c r="Q1279" t="str">
        <f t="shared" si="116"/>
        <v>music</v>
      </c>
      <c r="R1279" t="str">
        <f t="shared" si="117"/>
        <v>rock</v>
      </c>
      <c r="S1279" s="9">
        <f t="shared" si="118"/>
        <v>41121.35355324074</v>
      </c>
      <c r="T1279" s="9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</v>
      </c>
      <c r="Q1280" t="str">
        <f t="shared" si="116"/>
        <v>music</v>
      </c>
      <c r="R1280" t="str">
        <f t="shared" si="117"/>
        <v>rock</v>
      </c>
      <c r="S1280" s="9">
        <f t="shared" si="118"/>
        <v>41786.346828703703</v>
      </c>
      <c r="T1280" s="9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</v>
      </c>
      <c r="Q1281" t="str">
        <f t="shared" si="116"/>
        <v>music</v>
      </c>
      <c r="R1281" t="str">
        <f t="shared" si="117"/>
        <v>rock</v>
      </c>
      <c r="S1281" s="9">
        <f t="shared" si="118"/>
        <v>41681.890856481477</v>
      </c>
      <c r="T1281" s="9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128</v>
      </c>
      <c r="Q1282" t="str">
        <f t="shared" si="116"/>
        <v>music</v>
      </c>
      <c r="R1282" t="str">
        <f t="shared" si="117"/>
        <v>rock</v>
      </c>
      <c r="S1282" s="9">
        <f t="shared" si="118"/>
        <v>40513.54923611111</v>
      </c>
      <c r="T1282" s="9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 0)</f>
        <v>111</v>
      </c>
      <c r="P1283">
        <f t="shared" ref="P1283:P1346" si="121">IF(L1283=0, "N/A", ROUND(E1283/L1283, 0))</f>
        <v>105</v>
      </c>
      <c r="Q1283" t="str">
        <f t="shared" ref="Q1283:Q1346" si="122">LEFT(N1283, SEARCH("/",N1283,1)-1)</f>
        <v>music</v>
      </c>
      <c r="R1283" t="str">
        <f t="shared" ref="R1283:R1346" si="123">RIGHT(N1283,LEN(N1283) - SEARCH("/", N1283))</f>
        <v>rock</v>
      </c>
      <c r="S1283" s="9">
        <f t="shared" ref="S1283:S1346" si="124">(J1283/86400)+DATE(1970,1,1)+(-5/24)</f>
        <v>41463.535138888888</v>
      </c>
      <c r="T1283" s="9">
        <f t="shared" ref="T1283:T1346" si="125">(I1283/86400)+DATE(1970,1,1)+(-5/24)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68</v>
      </c>
      <c r="Q1284" t="str">
        <f t="shared" si="122"/>
        <v>music</v>
      </c>
      <c r="R1284" t="str">
        <f t="shared" si="123"/>
        <v>rock</v>
      </c>
      <c r="S1284" s="9">
        <f t="shared" si="124"/>
        <v>41586.266840277771</v>
      </c>
      <c r="T1284" s="9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96</v>
      </c>
      <c r="Q1285" t="str">
        <f t="shared" si="122"/>
        <v>music</v>
      </c>
      <c r="R1285" t="str">
        <f t="shared" si="123"/>
        <v>rock</v>
      </c>
      <c r="S1285" s="9">
        <f t="shared" si="124"/>
        <v>41320.50913194444</v>
      </c>
      <c r="T1285" s="9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42712.026412037034</v>
      </c>
      <c r="T1286" s="9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42160.374710648146</v>
      </c>
      <c r="T1287" s="9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42039.176238425927</v>
      </c>
      <c r="T1288" s="9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42107.412685185183</v>
      </c>
      <c r="T1289" s="9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66</v>
      </c>
      <c r="Q1290" t="str">
        <f t="shared" si="122"/>
        <v>theater</v>
      </c>
      <c r="R1290" t="str">
        <f t="shared" si="123"/>
        <v>plays</v>
      </c>
      <c r="S1290" s="9">
        <f t="shared" si="124"/>
        <v>42560.946331018517</v>
      </c>
      <c r="T1290" s="9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</v>
      </c>
      <c r="Q1291" t="str">
        <f t="shared" si="122"/>
        <v>theater</v>
      </c>
      <c r="R1291" t="str">
        <f t="shared" si="123"/>
        <v>plays</v>
      </c>
      <c r="S1291" s="9">
        <f t="shared" si="124"/>
        <v>42708.926446759258</v>
      </c>
      <c r="T1291" s="9">
        <f t="shared" si="125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42086.406608796293</v>
      </c>
      <c r="T1292" s="9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42064.444340277776</v>
      </c>
      <c r="T1293" s="9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42256.555879629632</v>
      </c>
      <c r="T1294" s="9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128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42292.492719907408</v>
      </c>
      <c r="T1295" s="9">
        <f t="shared" si="125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28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42278.245335648149</v>
      </c>
      <c r="T1296" s="9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40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42184.364548611113</v>
      </c>
      <c r="T1297" s="9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</v>
      </c>
      <c r="Q1298" t="str">
        <f t="shared" si="122"/>
        <v>theater</v>
      </c>
      <c r="R1298" t="str">
        <f t="shared" si="123"/>
        <v>plays</v>
      </c>
      <c r="S1298" s="9">
        <f t="shared" si="124"/>
        <v>42422.842280092591</v>
      </c>
      <c r="T1298" s="9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42461.538865740738</v>
      </c>
      <c r="T1299" s="9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42458.472592592589</v>
      </c>
      <c r="T1300" s="9">
        <f t="shared" si="125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136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42169.606006944443</v>
      </c>
      <c r="T1301" s="9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169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42483.466874999998</v>
      </c>
      <c r="T1302" s="9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71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42195.541412037033</v>
      </c>
      <c r="T1303" s="9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42674.849664351852</v>
      </c>
      <c r="T1304" s="9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42566.232870370368</v>
      </c>
      <c r="T1305" s="9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42746.986168981479</v>
      </c>
      <c r="T1306" s="9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91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42543.457268518519</v>
      </c>
      <c r="T1307" s="9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202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41947.249236111107</v>
      </c>
      <c r="T1308" s="9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128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42387.294895833336</v>
      </c>
      <c r="T1309" s="9">
        <f t="shared" si="125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30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42611.405231481483</v>
      </c>
      <c r="T1310" s="9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368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42257.674398148149</v>
      </c>
      <c r="T1311" s="9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42556.458912037029</v>
      </c>
      <c r="T1312" s="9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801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42669.593969907401</v>
      </c>
      <c r="T1313" s="9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42082.494467592587</v>
      </c>
      <c r="T1314" s="9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42402.50131944444</v>
      </c>
      <c r="T1315" s="9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42604.461342592585</v>
      </c>
      <c r="T1316" s="9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163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42278.289907407401</v>
      </c>
      <c r="T1317" s="9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42393.753576388888</v>
      </c>
      <c r="T1318" s="9">
        <f t="shared" si="125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42520.027152777773</v>
      </c>
      <c r="T1319" s="9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41984.835324074076</v>
      </c>
      <c r="T1320" s="9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41816.603761574072</v>
      </c>
      <c r="T1321" s="9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168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42705.482013888883</v>
      </c>
      <c r="T1322" s="9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860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42697.540937499994</v>
      </c>
      <c r="T1323" s="9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27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42115.448206018518</v>
      </c>
      <c r="T1324" s="9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42451.490115740737</v>
      </c>
      <c r="T1325" s="9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55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42626.425370370365</v>
      </c>
      <c r="T1326" s="9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61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42703.877719907403</v>
      </c>
      <c r="T1327" s="9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41974.583657407406</v>
      </c>
      <c r="T1328" s="9">
        <f t="shared" si="125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42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42123.470312500001</v>
      </c>
      <c r="T1329" s="9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117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42612.434421296297</v>
      </c>
      <c r="T1330" s="9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41935.013252314813</v>
      </c>
      <c r="T1331" s="9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42522.068391203698</v>
      </c>
      <c r="T1332" s="9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101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42569.295763888884</v>
      </c>
      <c r="T1333" s="9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str">
        <f t="shared" si="121"/>
        <v>N/A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42731.851944444446</v>
      </c>
      <c r="T1334" s="9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str">
        <f t="shared" si="121"/>
        <v>N/A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41805.8984375</v>
      </c>
      <c r="T1335" s="9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52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42410.565821759257</v>
      </c>
      <c r="T1336" s="9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309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42313.728032407402</v>
      </c>
      <c r="T1337" s="9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41955.655416666668</v>
      </c>
      <c r="T1338" s="9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42767.368969907409</v>
      </c>
      <c r="T1339" s="9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42188.595289351848</v>
      </c>
      <c r="T1340" s="9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90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41936.438831018517</v>
      </c>
      <c r="T1341" s="9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str">
        <f t="shared" si="121"/>
        <v>N/A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41836.387187499997</v>
      </c>
      <c r="T1342" s="9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42612.415706018517</v>
      </c>
      <c r="T1343" s="9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42172.608090277776</v>
      </c>
      <c r="T1344" s="9">
        <f t="shared" si="125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42542.318090277775</v>
      </c>
      <c r="T1345" s="9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42522.581469907404</v>
      </c>
      <c r="T1346" s="9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 0)</f>
        <v>125</v>
      </c>
      <c r="P1347">
        <f t="shared" ref="P1347:P1410" si="127">IF(L1347=0, "N/A", ROUND(E1347/L1347, 0))</f>
        <v>54</v>
      </c>
      <c r="Q1347" t="str">
        <f t="shared" ref="Q1347:Q1410" si="128">LEFT(N1347, SEARCH("/",N1347,1)-1)</f>
        <v>publishing</v>
      </c>
      <c r="R1347" t="str">
        <f t="shared" ref="R1347:R1410" si="129">RIGHT(N1347,LEN(N1347) - SEARCH("/", N1347))</f>
        <v>nonfiction</v>
      </c>
      <c r="S1347" s="9">
        <f t="shared" ref="S1347:S1410" si="130">(J1347/86400)+DATE(1970,1,1)+(-5/24)</f>
        <v>41799.606006944443</v>
      </c>
      <c r="T1347" s="9">
        <f t="shared" ref="T1347:T1410" si="131">(I1347/86400)+DATE(1970,1,1)+(-5/24)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41421.867488425924</v>
      </c>
      <c r="T1348" s="9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42040.429687499993</v>
      </c>
      <c r="T1349" s="9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41963.297835648147</v>
      </c>
      <c r="T1350" s="9">
        <f t="shared" si="131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42317.124247685184</v>
      </c>
      <c r="T1351" s="9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67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42333.804791666662</v>
      </c>
      <c r="T1352" s="9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169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42382.531759259255</v>
      </c>
      <c r="T1353" s="9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60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42200.369976851849</v>
      </c>
      <c r="T1354" s="9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32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41308.909583333334</v>
      </c>
      <c r="T1355" s="9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42502.599293981482</v>
      </c>
      <c r="T1356" s="9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41213.046354166661</v>
      </c>
      <c r="T1357" s="9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41429.830555555549</v>
      </c>
      <c r="T1358" s="9">
        <f t="shared" si="131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39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41304.753900462958</v>
      </c>
      <c r="T1359" s="9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40689.362534722219</v>
      </c>
      <c r="T1360" s="9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40668.606365740736</v>
      </c>
      <c r="T1361" s="9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41095.692361111105</v>
      </c>
      <c r="T1362" s="9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29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41781.508935185186</v>
      </c>
      <c r="T1363" s="9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41464.726053240738</v>
      </c>
      <c r="T1364" s="9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42396.635729166665</v>
      </c>
      <c r="T1365" s="9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</v>
      </c>
      <c r="Q1366" t="str">
        <f t="shared" si="128"/>
        <v>music</v>
      </c>
      <c r="R1366" t="str">
        <f t="shared" si="129"/>
        <v>rock</v>
      </c>
      <c r="S1366" s="9">
        <f t="shared" si="130"/>
        <v>41951.487337962964</v>
      </c>
      <c r="T1366" s="9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82</v>
      </c>
      <c r="Q1367" t="str">
        <f t="shared" si="128"/>
        <v>music</v>
      </c>
      <c r="R1367" t="str">
        <f t="shared" si="129"/>
        <v>rock</v>
      </c>
      <c r="S1367" s="9">
        <f t="shared" si="130"/>
        <v>42049.524907407402</v>
      </c>
      <c r="T1367" s="9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65</v>
      </c>
      <c r="Q1368" t="str">
        <f t="shared" si="128"/>
        <v>music</v>
      </c>
      <c r="R1368" t="str">
        <f t="shared" si="129"/>
        <v>rock</v>
      </c>
      <c r="S1368" s="9">
        <f t="shared" si="130"/>
        <v>41924.787766203699</v>
      </c>
      <c r="T1368" s="9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</v>
      </c>
      <c r="Q1369" t="str">
        <f t="shared" si="128"/>
        <v>music</v>
      </c>
      <c r="R1369" t="str">
        <f t="shared" si="129"/>
        <v>rock</v>
      </c>
      <c r="S1369" s="9">
        <f t="shared" si="130"/>
        <v>42291.794560185182</v>
      </c>
      <c r="T1369" s="9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64</v>
      </c>
      <c r="Q1370" t="str">
        <f t="shared" si="128"/>
        <v>music</v>
      </c>
      <c r="R1370" t="str">
        <f t="shared" si="129"/>
        <v>rock</v>
      </c>
      <c r="S1370" s="9">
        <f t="shared" si="130"/>
        <v>42145.982569444437</v>
      </c>
      <c r="T1370" s="9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84</v>
      </c>
      <c r="Q1371" t="str">
        <f t="shared" si="128"/>
        <v>music</v>
      </c>
      <c r="R1371" t="str">
        <f t="shared" si="129"/>
        <v>rock</v>
      </c>
      <c r="S1371" s="9">
        <f t="shared" si="130"/>
        <v>41710.385949074072</v>
      </c>
      <c r="T1371" s="9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78</v>
      </c>
      <c r="Q1372" t="str">
        <f t="shared" si="128"/>
        <v>music</v>
      </c>
      <c r="R1372" t="str">
        <f t="shared" si="129"/>
        <v>rock</v>
      </c>
      <c r="S1372" s="9">
        <f t="shared" si="130"/>
        <v>41547.795023148145</v>
      </c>
      <c r="T1372" s="9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</v>
      </c>
      <c r="Q1373" t="str">
        <f t="shared" si="128"/>
        <v>music</v>
      </c>
      <c r="R1373" t="str">
        <f t="shared" si="129"/>
        <v>rock</v>
      </c>
      <c r="S1373" s="9">
        <f t="shared" si="130"/>
        <v>42101.550254629627</v>
      </c>
      <c r="T1373" s="9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39</v>
      </c>
      <c r="Q1374" t="str">
        <f t="shared" si="128"/>
        <v>music</v>
      </c>
      <c r="R1374" t="str">
        <f t="shared" si="129"/>
        <v>rock</v>
      </c>
      <c r="S1374" s="9">
        <f t="shared" si="130"/>
        <v>41072.53162037037</v>
      </c>
      <c r="T1374" s="9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202</v>
      </c>
      <c r="Q1375" t="str">
        <f t="shared" si="128"/>
        <v>music</v>
      </c>
      <c r="R1375" t="str">
        <f t="shared" si="129"/>
        <v>rock</v>
      </c>
      <c r="S1375" s="9">
        <f t="shared" si="130"/>
        <v>42704.743437499994</v>
      </c>
      <c r="T1375" s="9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</v>
      </c>
      <c r="Q1376" t="str">
        <f t="shared" si="128"/>
        <v>music</v>
      </c>
      <c r="R1376" t="str">
        <f t="shared" si="129"/>
        <v>rock</v>
      </c>
      <c r="S1376" s="9">
        <f t="shared" si="130"/>
        <v>42423.953564814808</v>
      </c>
      <c r="T1376" s="9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63</v>
      </c>
      <c r="Q1377" t="str">
        <f t="shared" si="128"/>
        <v>music</v>
      </c>
      <c r="R1377" t="str">
        <f t="shared" si="129"/>
        <v>rock</v>
      </c>
      <c r="S1377" s="9">
        <f t="shared" si="130"/>
        <v>42719.857858796291</v>
      </c>
      <c r="T1377" s="9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56</v>
      </c>
      <c r="Q1378" t="str">
        <f t="shared" si="128"/>
        <v>music</v>
      </c>
      <c r="R1378" t="str">
        <f t="shared" si="129"/>
        <v>rock</v>
      </c>
      <c r="S1378" s="9">
        <f t="shared" si="130"/>
        <v>42677.460717592585</v>
      </c>
      <c r="T1378" s="9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49</v>
      </c>
      <c r="Q1379" t="str">
        <f t="shared" si="128"/>
        <v>music</v>
      </c>
      <c r="R1379" t="str">
        <f t="shared" si="129"/>
        <v>rock</v>
      </c>
      <c r="S1379" s="9">
        <f t="shared" si="130"/>
        <v>42747.01122685185</v>
      </c>
      <c r="T1379" s="9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31</v>
      </c>
      <c r="Q1380" t="str">
        <f t="shared" si="128"/>
        <v>music</v>
      </c>
      <c r="R1380" t="str">
        <f t="shared" si="129"/>
        <v>rock</v>
      </c>
      <c r="S1380" s="9">
        <f t="shared" si="130"/>
        <v>42568.551041666666</v>
      </c>
      <c r="T1380" s="9">
        <f t="shared" si="131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74</v>
      </c>
      <c r="Q1381" t="str">
        <f t="shared" si="128"/>
        <v>music</v>
      </c>
      <c r="R1381" t="str">
        <f t="shared" si="129"/>
        <v>rock</v>
      </c>
      <c r="S1381" s="9">
        <f t="shared" si="130"/>
        <v>42130.283287037033</v>
      </c>
      <c r="T1381" s="9">
        <f t="shared" si="131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</v>
      </c>
      <c r="Q1382" t="str">
        <f t="shared" si="128"/>
        <v>music</v>
      </c>
      <c r="R1382" t="str">
        <f t="shared" si="129"/>
        <v>rock</v>
      </c>
      <c r="S1382" s="9">
        <f t="shared" si="130"/>
        <v>42141.554467592585</v>
      </c>
      <c r="T1382" s="9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</v>
      </c>
      <c r="Q1383" t="str">
        <f t="shared" si="128"/>
        <v>music</v>
      </c>
      <c r="R1383" t="str">
        <f t="shared" si="129"/>
        <v>rock</v>
      </c>
      <c r="S1383" s="9">
        <f t="shared" si="130"/>
        <v>42703.006076388883</v>
      </c>
      <c r="T1383" s="9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</v>
      </c>
      <c r="Q1384" t="str">
        <f t="shared" si="128"/>
        <v>music</v>
      </c>
      <c r="R1384" t="str">
        <f t="shared" si="129"/>
        <v>rock</v>
      </c>
      <c r="S1384" s="9">
        <f t="shared" si="130"/>
        <v>41370.591851851852</v>
      </c>
      <c r="T1384" s="9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</v>
      </c>
      <c r="Q1385" t="str">
        <f t="shared" si="128"/>
        <v>music</v>
      </c>
      <c r="R1385" t="str">
        <f t="shared" si="129"/>
        <v>rock</v>
      </c>
      <c r="S1385" s="9">
        <f t="shared" si="130"/>
        <v>42706.866643518515</v>
      </c>
      <c r="T1385" s="9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69</v>
      </c>
      <c r="Q1386" t="str">
        <f t="shared" si="128"/>
        <v>music</v>
      </c>
      <c r="R1386" t="str">
        <f t="shared" si="129"/>
        <v>rock</v>
      </c>
      <c r="S1386" s="9">
        <f t="shared" si="130"/>
        <v>42160.526874999996</v>
      </c>
      <c r="T1386" s="9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66</v>
      </c>
      <c r="Q1387" t="str">
        <f t="shared" si="128"/>
        <v>music</v>
      </c>
      <c r="R1387" t="str">
        <f t="shared" si="129"/>
        <v>rock</v>
      </c>
      <c r="S1387" s="9">
        <f t="shared" si="130"/>
        <v>42433.480567129627</v>
      </c>
      <c r="T1387" s="9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63</v>
      </c>
      <c r="Q1388" t="str">
        <f t="shared" si="128"/>
        <v>music</v>
      </c>
      <c r="R1388" t="str">
        <f t="shared" si="129"/>
        <v>rock</v>
      </c>
      <c r="S1388" s="9">
        <f t="shared" si="130"/>
        <v>42184.438530092586</v>
      </c>
      <c r="T1388" s="9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</v>
      </c>
      <c r="Q1389" t="str">
        <f t="shared" si="128"/>
        <v>music</v>
      </c>
      <c r="R1389" t="str">
        <f t="shared" si="129"/>
        <v>rock</v>
      </c>
      <c r="S1389" s="9">
        <f t="shared" si="130"/>
        <v>42126.712905092594</v>
      </c>
      <c r="T1389" s="9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</v>
      </c>
      <c r="Q1390" t="str">
        <f t="shared" si="128"/>
        <v>music</v>
      </c>
      <c r="R1390" t="str">
        <f t="shared" si="129"/>
        <v>rock</v>
      </c>
      <c r="S1390" s="9">
        <f t="shared" si="130"/>
        <v>42634.406446759262</v>
      </c>
      <c r="T1390" s="9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</v>
      </c>
      <c r="Q1391" t="str">
        <f t="shared" si="128"/>
        <v>music</v>
      </c>
      <c r="R1391" t="str">
        <f t="shared" si="129"/>
        <v>rock</v>
      </c>
      <c r="S1391" s="9">
        <f t="shared" si="130"/>
        <v>42565.272650462961</v>
      </c>
      <c r="T1391" s="9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161</v>
      </c>
      <c r="Q1392" t="str">
        <f t="shared" si="128"/>
        <v>music</v>
      </c>
      <c r="R1392" t="str">
        <f t="shared" si="129"/>
        <v>rock</v>
      </c>
      <c r="S1392" s="9">
        <f t="shared" si="130"/>
        <v>42087.594976851855</v>
      </c>
      <c r="T1392" s="9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</v>
      </c>
      <c r="Q1393" t="str">
        <f t="shared" si="128"/>
        <v>music</v>
      </c>
      <c r="R1393" t="str">
        <f t="shared" si="129"/>
        <v>rock</v>
      </c>
      <c r="S1393" s="9">
        <f t="shared" si="130"/>
        <v>42193.442337962959</v>
      </c>
      <c r="T1393" s="9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</v>
      </c>
      <c r="Q1394" t="str">
        <f t="shared" si="128"/>
        <v>music</v>
      </c>
      <c r="R1394" t="str">
        <f t="shared" si="129"/>
        <v>rock</v>
      </c>
      <c r="S1394" s="9">
        <f t="shared" si="130"/>
        <v>42400.946597222217</v>
      </c>
      <c r="T1394" s="9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197</v>
      </c>
      <c r="Q1395" t="str">
        <f t="shared" si="128"/>
        <v>music</v>
      </c>
      <c r="R1395" t="str">
        <f t="shared" si="129"/>
        <v>rock</v>
      </c>
      <c r="S1395" s="9">
        <f t="shared" si="130"/>
        <v>42553.473645833328</v>
      </c>
      <c r="T1395" s="9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54</v>
      </c>
      <c r="Q1396" t="str">
        <f t="shared" si="128"/>
        <v>music</v>
      </c>
      <c r="R1396" t="str">
        <f t="shared" si="129"/>
        <v>rock</v>
      </c>
      <c r="S1396" s="9">
        <f t="shared" si="130"/>
        <v>42751.936643518515</v>
      </c>
      <c r="T1396" s="9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48</v>
      </c>
      <c r="Q1397" t="str">
        <f t="shared" si="128"/>
        <v>music</v>
      </c>
      <c r="R1397" t="str">
        <f t="shared" si="129"/>
        <v>rock</v>
      </c>
      <c r="S1397" s="9">
        <f t="shared" si="130"/>
        <v>42719.700011574074</v>
      </c>
      <c r="T1397" s="9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</v>
      </c>
      <c r="Q1398" t="str">
        <f t="shared" si="128"/>
        <v>music</v>
      </c>
      <c r="R1398" t="str">
        <f t="shared" si="129"/>
        <v>rock</v>
      </c>
      <c r="S1398" s="9">
        <f t="shared" si="130"/>
        <v>42018.790300925924</v>
      </c>
      <c r="T1398" s="9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</v>
      </c>
      <c r="Q1399" t="str">
        <f t="shared" si="128"/>
        <v>music</v>
      </c>
      <c r="R1399" t="str">
        <f t="shared" si="129"/>
        <v>rock</v>
      </c>
      <c r="S1399" s="9">
        <f t="shared" si="130"/>
        <v>42640.709606481476</v>
      </c>
      <c r="T1399" s="9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</v>
      </c>
      <c r="Q1400" t="str">
        <f t="shared" si="128"/>
        <v>music</v>
      </c>
      <c r="R1400" t="str">
        <f t="shared" si="129"/>
        <v>rock</v>
      </c>
      <c r="S1400" s="9">
        <f t="shared" si="130"/>
        <v>42526.665902777771</v>
      </c>
      <c r="T1400" s="9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62</v>
      </c>
      <c r="Q1401" t="str">
        <f t="shared" si="128"/>
        <v>music</v>
      </c>
      <c r="R1401" t="str">
        <f t="shared" si="129"/>
        <v>rock</v>
      </c>
      <c r="S1401" s="9">
        <f t="shared" si="130"/>
        <v>41888.795983796292</v>
      </c>
      <c r="T1401" s="9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</v>
      </c>
      <c r="Q1402" t="str">
        <f t="shared" si="128"/>
        <v>music</v>
      </c>
      <c r="R1402" t="str">
        <f t="shared" si="129"/>
        <v>rock</v>
      </c>
      <c r="S1402" s="9">
        <f t="shared" si="130"/>
        <v>42498.132789351854</v>
      </c>
      <c r="T1402" s="9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52</v>
      </c>
      <c r="Q1403" t="str">
        <f t="shared" si="128"/>
        <v>music</v>
      </c>
      <c r="R1403" t="str">
        <f t="shared" si="129"/>
        <v>rock</v>
      </c>
      <c r="S1403" s="9">
        <f t="shared" si="130"/>
        <v>41399.787893518514</v>
      </c>
      <c r="T1403" s="9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</v>
      </c>
      <c r="Q1404" t="str">
        <f t="shared" si="128"/>
        <v>music</v>
      </c>
      <c r="R1404" t="str">
        <f t="shared" si="129"/>
        <v>rock</v>
      </c>
      <c r="S1404" s="9">
        <f t="shared" si="130"/>
        <v>42064.845034722217</v>
      </c>
      <c r="T1404" s="9">
        <f t="shared" si="131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</v>
      </c>
      <c r="Q1405" t="str">
        <f t="shared" si="128"/>
        <v>music</v>
      </c>
      <c r="R1405" t="str">
        <f t="shared" si="129"/>
        <v>rock</v>
      </c>
      <c r="S1405" s="9">
        <f t="shared" si="130"/>
        <v>41450.854571759257</v>
      </c>
      <c r="T1405" s="9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42032.30190972222</v>
      </c>
      <c r="T1406" s="9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41941.472233796296</v>
      </c>
      <c r="T1407" s="9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42297.224618055552</v>
      </c>
      <c r="T1408" s="9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8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41838.32844907407</v>
      </c>
      <c r="T1409" s="9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42291.663842592585</v>
      </c>
      <c r="T1410" s="9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 0)</f>
        <v>0</v>
      </c>
      <c r="P1411" t="str">
        <f t="shared" ref="P1411:P1474" si="133">IF(L1411=0, "N/A", ROUND(E1411/L1411, 0))</f>
        <v>N/A</v>
      </c>
      <c r="Q1411" t="str">
        <f t="shared" ref="Q1411:Q1474" si="134">LEFT(N1411, SEARCH("/",N1411,1)-1)</f>
        <v>publishing</v>
      </c>
      <c r="R1411" t="str">
        <f t="shared" ref="R1411:R1474" si="135">RIGHT(N1411,LEN(N1411) - SEARCH("/", N1411))</f>
        <v>translations</v>
      </c>
      <c r="S1411" s="9">
        <f t="shared" ref="S1411:S1474" si="136">(J1411/86400)+DATE(1970,1,1)+(-5/24)</f>
        <v>41944.925173611111</v>
      </c>
      <c r="T1411" s="9">
        <f t="shared" ref="T1411:T1474" si="137">(I1411/86400)+DATE(1970,1,1)+(-5/24)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42479.110185185178</v>
      </c>
      <c r="T1412" s="9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42012.850694444445</v>
      </c>
      <c r="T1413" s="9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25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41946.855312499996</v>
      </c>
      <c r="T1414" s="9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42360.228819444441</v>
      </c>
      <c r="T1415" s="9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42708.044756944444</v>
      </c>
      <c r="T1416" s="9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89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42192.467488425922</v>
      </c>
      <c r="T1417" s="9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str">
        <f t="shared" si="133"/>
        <v>N/A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42299.717812499999</v>
      </c>
      <c r="T1418" s="9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28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42231.941828703704</v>
      </c>
      <c r="T1419" s="9">
        <f t="shared" si="137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42395.248078703698</v>
      </c>
      <c r="T1420" s="9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42622.24790509259</v>
      </c>
      <c r="T1421" s="9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42524.459328703706</v>
      </c>
      <c r="T1422" s="9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42013.707280092589</v>
      </c>
      <c r="T1423" s="9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42604.031296296293</v>
      </c>
      <c r="T1424" s="9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42340.151979166665</v>
      </c>
      <c r="T1425" s="9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42676.509282407402</v>
      </c>
      <c r="T1426" s="9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str">
        <f t="shared" si="133"/>
        <v>N/A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42092.923136574071</v>
      </c>
      <c r="T1427" s="9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str">
        <f t="shared" si="133"/>
        <v>N/A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42180.181944444441</v>
      </c>
      <c r="T1428" s="9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42601.643344907403</v>
      </c>
      <c r="T1429" s="9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42432.171493055554</v>
      </c>
      <c r="T1430" s="9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str">
        <f t="shared" si="133"/>
        <v>N/A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42073.852337962962</v>
      </c>
      <c r="T1431" s="9">
        <f t="shared" si="137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81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41961.605185185188</v>
      </c>
      <c r="T1432" s="9">
        <f t="shared" si="137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116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42304.002499999995</v>
      </c>
      <c r="T1433" s="9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str">
        <f t="shared" si="133"/>
        <v>N/A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42175.572083333333</v>
      </c>
      <c r="T1434" s="9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81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42673.417534722219</v>
      </c>
      <c r="T1435" s="9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42142.558773148143</v>
      </c>
      <c r="T1436" s="9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8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42258.57199074074</v>
      </c>
      <c r="T1437" s="9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39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42391.141863425924</v>
      </c>
      <c r="T1438" s="9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37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41796.32336805555</v>
      </c>
      <c r="T1439" s="9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42457.663182870368</v>
      </c>
      <c r="T1440" s="9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42040.621539351851</v>
      </c>
      <c r="T1441" s="9">
        <f t="shared" si="137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42486.540081018517</v>
      </c>
      <c r="T1442" s="9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42198.557511574072</v>
      </c>
      <c r="T1443" s="9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str">
        <f t="shared" si="133"/>
        <v>N/A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42485.437013888884</v>
      </c>
      <c r="T1444" s="9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str">
        <f t="shared" si="133"/>
        <v>N/A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42707.71769675926</v>
      </c>
      <c r="T1445" s="9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str">
        <f t="shared" si="133"/>
        <v>N/A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42199.665069444447</v>
      </c>
      <c r="T1446" s="9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str">
        <f t="shared" si="133"/>
        <v>N/A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42139.333969907406</v>
      </c>
      <c r="T1447" s="9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str">
        <f t="shared" si="133"/>
        <v>N/A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42461.239328703705</v>
      </c>
      <c r="T1448" s="9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42529.52238425926</v>
      </c>
      <c r="T1449" s="9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str">
        <f t="shared" si="133"/>
        <v>N/A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42115.728217592587</v>
      </c>
      <c r="T1450" s="9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str">
        <f t="shared" si="133"/>
        <v>N/A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42086.603067129625</v>
      </c>
      <c r="T1451" s="9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42389.962928240733</v>
      </c>
      <c r="T1452" s="9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41931.75068287037</v>
      </c>
      <c r="T1453" s="9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str">
        <f t="shared" si="133"/>
        <v>N/A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41818.494942129626</v>
      </c>
      <c r="T1454" s="9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str">
        <f t="shared" si="133"/>
        <v>N/A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42795.487812499996</v>
      </c>
      <c r="T1455" s="9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42463.658333333333</v>
      </c>
      <c r="T1456" s="9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41832.46435185185</v>
      </c>
      <c r="T1457" s="9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42708.460243055553</v>
      </c>
      <c r="T1458" s="9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str">
        <f t="shared" si="133"/>
        <v>N/A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42289.688009259255</v>
      </c>
      <c r="T1459" s="9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str">
        <f t="shared" si="133"/>
        <v>N/A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41831.49722222222</v>
      </c>
      <c r="T1460" s="9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str">
        <f t="shared" si="133"/>
        <v>N/A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42311.996481481481</v>
      </c>
      <c r="T1461" s="9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str">
        <f t="shared" si="133"/>
        <v>N/A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41915.688634259255</v>
      </c>
      <c r="T1462" s="9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41899.436967592592</v>
      </c>
      <c r="T1463" s="9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41344.454525462963</v>
      </c>
      <c r="T1464" s="9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41326.702986111108</v>
      </c>
      <c r="T1465" s="9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35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41291.453217592592</v>
      </c>
      <c r="T1466" s="9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53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40959.526064814811</v>
      </c>
      <c r="T1467" s="9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70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42339.963726851849</v>
      </c>
      <c r="T1468" s="9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77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40933.593576388885</v>
      </c>
      <c r="T1469" s="9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40645.806122685179</v>
      </c>
      <c r="T1470" s="9">
        <f t="shared" si="137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41290.390150462961</v>
      </c>
      <c r="T1471" s="9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41250.618784722217</v>
      </c>
      <c r="T1472" s="9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97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42073.749236111107</v>
      </c>
      <c r="T1473" s="9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41533.33452546296</v>
      </c>
      <c r="T1474" s="9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 0)</f>
        <v>121</v>
      </c>
      <c r="P1475">
        <f t="shared" ref="P1475:P1538" si="139">IF(L1475=0, "N/A", ROUND(E1475/L1475, 0))</f>
        <v>38</v>
      </c>
      <c r="Q1475" t="str">
        <f t="shared" ref="Q1475:Q1538" si="140">LEFT(N1475, SEARCH("/",N1475,1)-1)</f>
        <v>publishing</v>
      </c>
      <c r="R1475" t="str">
        <f t="shared" ref="R1475:R1538" si="141">RIGHT(N1475,LEN(N1475) - SEARCH("/", N1475))</f>
        <v>radio &amp; podcasts</v>
      </c>
      <c r="S1475" s="9">
        <f t="shared" ref="S1475:S1538" si="142">(J1475/86400)+DATE(1970,1,1)+(-5/24)</f>
        <v>40939.771284722221</v>
      </c>
      <c r="T1475" s="9">
        <f t="shared" ref="T1475:T1538" si="143">(I1475/86400)+DATE(1970,1,1)+(-5/24)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41500.519583333335</v>
      </c>
      <c r="T1476" s="9">
        <f t="shared" si="143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41960.514618055553</v>
      </c>
      <c r="T1477" s="9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40765.833587962959</v>
      </c>
      <c r="T1478" s="9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40840.407453703701</v>
      </c>
      <c r="T1479" s="9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41394.663344907407</v>
      </c>
      <c r="T1480" s="9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31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41754.536909722221</v>
      </c>
      <c r="T1481" s="9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41464.725682870368</v>
      </c>
      <c r="T1482" s="9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18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41550.714641203704</v>
      </c>
      <c r="T1483" s="9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41136.649722222217</v>
      </c>
      <c r="T1484" s="9">
        <f t="shared" si="143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42547.984664351847</v>
      </c>
      <c r="T1485" s="9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str">
        <f t="shared" si="139"/>
        <v>N/A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41052.992627314808</v>
      </c>
      <c r="T1486" s="9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42130.587650462963</v>
      </c>
      <c r="T1487" s="9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42031.960196759253</v>
      </c>
      <c r="T1488" s="9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str">
        <f t="shared" si="139"/>
        <v>N/A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42554.709155092591</v>
      </c>
      <c r="T1489" s="9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41614.354861111111</v>
      </c>
      <c r="T1490" s="9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str">
        <f t="shared" si="139"/>
        <v>N/A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41198.403379629628</v>
      </c>
      <c r="T1491" s="9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41520.352708333332</v>
      </c>
      <c r="T1492" s="9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41991.505127314813</v>
      </c>
      <c r="T1493" s="9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40682.676458333335</v>
      </c>
      <c r="T1494" s="9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str">
        <f t="shared" si="139"/>
        <v>N/A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41411.658275462956</v>
      </c>
      <c r="T1495" s="9">
        <f t="shared" si="143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42067.514039351845</v>
      </c>
      <c r="T1496" s="9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str">
        <f t="shared" si="139"/>
        <v>N/A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40752.581377314811</v>
      </c>
      <c r="T1497" s="9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str">
        <f t="shared" si="139"/>
        <v>N/A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41838.266886574071</v>
      </c>
      <c r="T1498" s="9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41444.434282407405</v>
      </c>
      <c r="T1499" s="9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41840.775208333333</v>
      </c>
      <c r="T1500" s="9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42526.798993055556</v>
      </c>
      <c r="T1501" s="9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47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41365.69626157407</v>
      </c>
      <c r="T1502" s="9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98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42163.3752662037</v>
      </c>
      <c r="T1503" s="9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68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42426.33425925926</v>
      </c>
      <c r="T1504" s="9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57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42606.13890046296</v>
      </c>
      <c r="T1505" s="9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41772.44935185185</v>
      </c>
      <c r="T1506" s="9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42414.234988425924</v>
      </c>
      <c r="T1507" s="9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39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41814.577592592592</v>
      </c>
      <c r="T1508" s="9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40254.242002314808</v>
      </c>
      <c r="T1509" s="9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41786.406030092592</v>
      </c>
      <c r="T1510" s="9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42751.325057870366</v>
      </c>
      <c r="T1511" s="9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40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41809.176828703705</v>
      </c>
      <c r="T1512" s="9">
        <f t="shared" si="143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76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42296.375046296293</v>
      </c>
      <c r="T1513" s="9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42741.476145833331</v>
      </c>
      <c r="T1514" s="9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56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41806.42900462963</v>
      </c>
      <c r="T1515" s="9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42234.389351851853</v>
      </c>
      <c r="T1516" s="9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850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42415.04510416666</v>
      </c>
      <c r="T1517" s="9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42619.258009259262</v>
      </c>
      <c r="T1518" s="9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40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41948.358252314814</v>
      </c>
      <c r="T1519" s="9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131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41760.611712962964</v>
      </c>
      <c r="T1520" s="9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41782.533368055556</v>
      </c>
      <c r="T1521" s="9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112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41955.649456018517</v>
      </c>
      <c r="T1522" s="9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42492.959386574068</v>
      </c>
      <c r="T1523" s="9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41899.621979166666</v>
      </c>
      <c r="T1524" s="9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96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41964.543009259258</v>
      </c>
      <c r="T1525" s="9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222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42756.292708333327</v>
      </c>
      <c r="T1526" s="9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42570.494652777772</v>
      </c>
      <c r="T1527" s="9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99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42339.067673611113</v>
      </c>
      <c r="T1528" s="9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42780.392199074071</v>
      </c>
      <c r="T1529" s="9">
        <f t="shared" si="143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42736.524560185186</v>
      </c>
      <c r="T1530" s="9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42052.420370370368</v>
      </c>
      <c r="T1531" s="9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54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42275.558969907404</v>
      </c>
      <c r="T1532" s="9">
        <f t="shared" si="143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57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41941.594050925924</v>
      </c>
      <c r="T1533" s="9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42391.266956018517</v>
      </c>
      <c r="T1534" s="9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42442.793715277774</v>
      </c>
      <c r="T1535" s="9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85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42221.465995370367</v>
      </c>
      <c r="T1536" s="9">
        <f t="shared" si="143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42484.620729166665</v>
      </c>
      <c r="T1537" s="9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42213.593865740739</v>
      </c>
      <c r="T1538" s="9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 0)</f>
        <v>180</v>
      </c>
      <c r="P1539">
        <f t="shared" ref="P1539:P1602" si="145">IF(L1539=0, "N/A", ROUND(E1539/L1539, 0))</f>
        <v>96</v>
      </c>
      <c r="Q1539" t="str">
        <f t="shared" ref="Q1539:Q1602" si="146">LEFT(N1539, SEARCH("/",N1539,1)-1)</f>
        <v>photography</v>
      </c>
      <c r="R1539" t="str">
        <f t="shared" ref="R1539:R1602" si="147">RIGHT(N1539,LEN(N1539) - SEARCH("/", N1539))</f>
        <v>photobooks</v>
      </c>
      <c r="S1539" s="9">
        <f t="shared" ref="S1539:S1602" si="148">(J1539/86400)+DATE(1970,1,1)+(-5/24)</f>
        <v>42552.106793981475</v>
      </c>
      <c r="T1539" s="9">
        <f t="shared" ref="T1539:T1602" si="149">(I1539/86400)+DATE(1970,1,1)+(-5/24)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41981.57372685185</v>
      </c>
      <c r="T1540" s="9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96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42705.710868055554</v>
      </c>
      <c r="T1541" s="9">
        <f t="shared" si="14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41938.798796296294</v>
      </c>
      <c r="T1542" s="9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41974.503912037035</v>
      </c>
      <c r="T1543" s="9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42170.788194444445</v>
      </c>
      <c r="T1544" s="9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41935.301319444443</v>
      </c>
      <c r="T1545" s="9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str">
        <f t="shared" si="145"/>
        <v>N/A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42052.842870370368</v>
      </c>
      <c r="T1546" s="9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42031.676319444443</v>
      </c>
      <c r="T1547" s="9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41839.004618055551</v>
      </c>
      <c r="T1548" s="9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str">
        <f t="shared" si="145"/>
        <v>N/A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42782.218541666669</v>
      </c>
      <c r="T1549" s="9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42286.673842592594</v>
      </c>
      <c r="T1550" s="9">
        <f t="shared" si="14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42280.927766203698</v>
      </c>
      <c r="T1551" s="9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42472.24113425926</v>
      </c>
      <c r="T1552" s="9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str">
        <f t="shared" si="145"/>
        <v>N/A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42121.616192129623</v>
      </c>
      <c r="T1553" s="9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41892.480416666665</v>
      </c>
      <c r="T1554" s="9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str">
        <f t="shared" si="145"/>
        <v>N/A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42219.074618055551</v>
      </c>
      <c r="T1555" s="9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str">
        <f t="shared" si="145"/>
        <v>N/A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42188.043865740743</v>
      </c>
      <c r="T1556" s="9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str">
        <f t="shared" si="145"/>
        <v>N/A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42241.405462962961</v>
      </c>
      <c r="T1557" s="9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42524.944722222215</v>
      </c>
      <c r="T1558" s="9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41871.444826388884</v>
      </c>
      <c r="T1559" s="9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12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42185.189340277771</v>
      </c>
      <c r="T1560" s="9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42107.844895833332</v>
      </c>
      <c r="T1561" s="9">
        <f t="shared" si="14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24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41935.812418981477</v>
      </c>
      <c r="T1562" s="9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41554.833368055552</v>
      </c>
      <c r="T1563" s="9">
        <f t="shared" si="14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str">
        <f t="shared" si="145"/>
        <v>N/A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40079.357824074068</v>
      </c>
      <c r="T1564" s="9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43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41652.534155092588</v>
      </c>
      <c r="T1565" s="9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42121.158668981479</v>
      </c>
      <c r="T1566" s="9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40672.521539351852</v>
      </c>
      <c r="T1567" s="9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42549.708379629628</v>
      </c>
      <c r="T1568" s="9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27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41671.728530092594</v>
      </c>
      <c r="T1569" s="9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41961.853993055549</v>
      </c>
      <c r="T1570" s="9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str">
        <f t="shared" si="145"/>
        <v>N/A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41389.471226851849</v>
      </c>
      <c r="T1571" s="9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48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42438.605115740742</v>
      </c>
      <c r="T1572" s="9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42144.56114583333</v>
      </c>
      <c r="T1573" s="9">
        <f t="shared" si="14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42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42403.824756944443</v>
      </c>
      <c r="T1574" s="9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42785.791689814818</v>
      </c>
      <c r="T1575" s="9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42017.719085648147</v>
      </c>
      <c r="T1576" s="9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41799.315925925919</v>
      </c>
      <c r="T1577" s="9">
        <f t="shared" si="14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42140.670925925922</v>
      </c>
      <c r="T1578" s="9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28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41054.639444444438</v>
      </c>
      <c r="T1579" s="9">
        <f t="shared" si="14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40398.857534722221</v>
      </c>
      <c r="T1580" s="9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41481.788090277776</v>
      </c>
      <c r="T1581" s="9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str">
        <f t="shared" si="145"/>
        <v>N/A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40989.841736111106</v>
      </c>
      <c r="T1582" s="9">
        <f t="shared" si="14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42325.240624999999</v>
      </c>
      <c r="T1583" s="9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42246.581631944442</v>
      </c>
      <c r="T1584" s="9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41877.696655092594</v>
      </c>
      <c r="T1585" s="9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str">
        <f t="shared" si="145"/>
        <v>N/A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41779.440983796296</v>
      </c>
      <c r="T1586" s="9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132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42707.687129629623</v>
      </c>
      <c r="T1587" s="9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str">
        <f t="shared" si="145"/>
        <v>N/A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42068.896087962959</v>
      </c>
      <c r="T1588" s="9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41956.742650462962</v>
      </c>
      <c r="T1589" s="9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str">
        <f t="shared" si="145"/>
        <v>N/A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42005.041655092595</v>
      </c>
      <c r="T1590" s="9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str">
        <f t="shared" si="145"/>
        <v>N/A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42256.776458333326</v>
      </c>
      <c r="T1591" s="9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42240.648888888885</v>
      </c>
      <c r="T1592" s="9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42433.517835648141</v>
      </c>
      <c r="T1593" s="9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str">
        <f t="shared" si="145"/>
        <v>N/A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42045.86440972222</v>
      </c>
      <c r="T1594" s="9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42033.63721064815</v>
      </c>
      <c r="T1595" s="9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21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42445.504421296289</v>
      </c>
      <c r="T1596" s="9">
        <f t="shared" si="14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41779.84175925926</v>
      </c>
      <c r="T1597" s="9">
        <f t="shared" si="14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41941.221863425926</v>
      </c>
      <c r="T1598" s="9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str">
        <f t="shared" si="145"/>
        <v>N/A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42603.145798611113</v>
      </c>
      <c r="T1599" s="9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42151.459004629629</v>
      </c>
      <c r="T1600" s="9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str">
        <f t="shared" si="145"/>
        <v>N/A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42438.330740740734</v>
      </c>
      <c r="T1601" s="9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41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41790.848981481475</v>
      </c>
      <c r="T1602" s="9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 0)</f>
        <v>108</v>
      </c>
      <c r="P1603">
        <f t="shared" ref="P1603:P1666" si="151">IF(L1603=0, "N/A", ROUND(E1603/L1603, 0))</f>
        <v>48</v>
      </c>
      <c r="Q1603" t="str">
        <f t="shared" ref="Q1603:Q1666" si="152">LEFT(N1603, SEARCH("/",N1603,1)-1)</f>
        <v>music</v>
      </c>
      <c r="R1603" t="str">
        <f t="shared" ref="R1603:R1666" si="153">RIGHT(N1603,LEN(N1603) - SEARCH("/", N1603))</f>
        <v>rock</v>
      </c>
      <c r="S1603" s="9">
        <f t="shared" ref="S1603:S1666" si="154">(J1603/86400)+DATE(1970,1,1)+(-5/24)</f>
        <v>40637.884641203702</v>
      </c>
      <c r="T1603" s="9">
        <f t="shared" ref="T1603:T1666" si="155">(I1603/86400)+DATE(1970,1,1)+(-5/24)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47</v>
      </c>
      <c r="Q1604" t="str">
        <f t="shared" si="152"/>
        <v>music</v>
      </c>
      <c r="R1604" t="str">
        <f t="shared" si="153"/>
        <v>rock</v>
      </c>
      <c r="S1604" s="9">
        <f t="shared" si="154"/>
        <v>40788.089317129627</v>
      </c>
      <c r="T1604" s="9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67</v>
      </c>
      <c r="Q1605" t="str">
        <f t="shared" si="152"/>
        <v>music</v>
      </c>
      <c r="R1605" t="str">
        <f t="shared" si="153"/>
        <v>rock</v>
      </c>
      <c r="S1605" s="9">
        <f t="shared" si="154"/>
        <v>40875.961331018516</v>
      </c>
      <c r="T1605" s="9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49</v>
      </c>
      <c r="Q1606" t="str">
        <f t="shared" si="152"/>
        <v>music</v>
      </c>
      <c r="R1606" t="str">
        <f t="shared" si="153"/>
        <v>rock</v>
      </c>
      <c r="S1606" s="9">
        <f t="shared" si="154"/>
        <v>40945.636979166666</v>
      </c>
      <c r="T1606" s="9">
        <f t="shared" si="155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</v>
      </c>
      <c r="Q1607" t="str">
        <f t="shared" si="152"/>
        <v>music</v>
      </c>
      <c r="R1607" t="str">
        <f t="shared" si="153"/>
        <v>rock</v>
      </c>
      <c r="S1607" s="9">
        <f t="shared" si="154"/>
        <v>40746.804548611108</v>
      </c>
      <c r="T1607" s="9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88</v>
      </c>
      <c r="Q1608" t="str">
        <f t="shared" si="152"/>
        <v>music</v>
      </c>
      <c r="R1608" t="str">
        <f t="shared" si="153"/>
        <v>rock</v>
      </c>
      <c r="S1608" s="9">
        <f t="shared" si="154"/>
        <v>40535.903217592589</v>
      </c>
      <c r="T1608" s="9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71</v>
      </c>
      <c r="Q1609" t="str">
        <f t="shared" si="152"/>
        <v>music</v>
      </c>
      <c r="R1609" t="str">
        <f t="shared" si="153"/>
        <v>rock</v>
      </c>
      <c r="S1609" s="9">
        <f t="shared" si="154"/>
        <v>41053.600127314814</v>
      </c>
      <c r="T1609" s="9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53</v>
      </c>
      <c r="Q1610" t="str">
        <f t="shared" si="152"/>
        <v>music</v>
      </c>
      <c r="R1610" t="str">
        <f t="shared" si="153"/>
        <v>rock</v>
      </c>
      <c r="S1610" s="9">
        <f t="shared" si="154"/>
        <v>41607.622523148144</v>
      </c>
      <c r="T1610" s="9">
        <f t="shared" si="155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444</v>
      </c>
      <c r="Q1611" t="str">
        <f t="shared" si="152"/>
        <v>music</v>
      </c>
      <c r="R1611" t="str">
        <f t="shared" si="153"/>
        <v>rock</v>
      </c>
      <c r="S1611" s="9">
        <f t="shared" si="154"/>
        <v>40795.792928240735</v>
      </c>
      <c r="T1611" s="9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49</v>
      </c>
      <c r="Q1612" t="str">
        <f t="shared" si="152"/>
        <v>music</v>
      </c>
      <c r="R1612" t="str">
        <f t="shared" si="153"/>
        <v>rock</v>
      </c>
      <c r="S1612" s="9">
        <f t="shared" si="154"/>
        <v>41228.716550925921</v>
      </c>
      <c r="T1612" s="9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</v>
      </c>
      <c r="Q1613" t="str">
        <f t="shared" si="152"/>
        <v>music</v>
      </c>
      <c r="R1613" t="str">
        <f t="shared" si="153"/>
        <v>rock</v>
      </c>
      <c r="S1613" s="9">
        <f t="shared" si="154"/>
        <v>41408.792037037034</v>
      </c>
      <c r="T1613" s="9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41246.666481481479</v>
      </c>
      <c r="T1614" s="9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</v>
      </c>
      <c r="Q1615" t="str">
        <f t="shared" si="152"/>
        <v>music</v>
      </c>
      <c r="R1615" t="str">
        <f t="shared" si="153"/>
        <v>rock</v>
      </c>
      <c r="S1615" s="9">
        <f t="shared" si="154"/>
        <v>41081.861134259256</v>
      </c>
      <c r="T1615" s="9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67</v>
      </c>
      <c r="Q1616" t="str">
        <f t="shared" si="152"/>
        <v>music</v>
      </c>
      <c r="R1616" t="str">
        <f t="shared" si="153"/>
        <v>rock</v>
      </c>
      <c r="S1616" s="9">
        <f t="shared" si="154"/>
        <v>41794.772789351853</v>
      </c>
      <c r="T1616" s="9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</v>
      </c>
      <c r="Q1617" t="str">
        <f t="shared" si="152"/>
        <v>music</v>
      </c>
      <c r="R1617" t="str">
        <f t="shared" si="153"/>
        <v>rock</v>
      </c>
      <c r="S1617" s="9">
        <f t="shared" si="154"/>
        <v>40844.842546296291</v>
      </c>
      <c r="T1617" s="9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</v>
      </c>
      <c r="Q1618" t="str">
        <f t="shared" si="152"/>
        <v>music</v>
      </c>
      <c r="R1618" t="str">
        <f t="shared" si="153"/>
        <v>rock</v>
      </c>
      <c r="S1618" s="9">
        <f t="shared" si="154"/>
        <v>41194.507187499999</v>
      </c>
      <c r="T1618" s="9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65</v>
      </c>
      <c r="Q1619" t="str">
        <f t="shared" si="152"/>
        <v>music</v>
      </c>
      <c r="R1619" t="str">
        <f t="shared" si="153"/>
        <v>rock</v>
      </c>
      <c r="S1619" s="9">
        <f t="shared" si="154"/>
        <v>41546.455879629626</v>
      </c>
      <c r="T1619" s="9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</v>
      </c>
      <c r="Q1620" t="str">
        <f t="shared" si="152"/>
        <v>music</v>
      </c>
      <c r="R1620" t="str">
        <f t="shared" si="153"/>
        <v>rock</v>
      </c>
      <c r="S1620" s="9">
        <f t="shared" si="154"/>
        <v>41301.446006944439</v>
      </c>
      <c r="T1620" s="9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87</v>
      </c>
      <c r="Q1621" t="str">
        <f t="shared" si="152"/>
        <v>music</v>
      </c>
      <c r="R1621" t="str">
        <f t="shared" si="153"/>
        <v>rock</v>
      </c>
      <c r="S1621" s="9">
        <f t="shared" si="154"/>
        <v>41875.977847222217</v>
      </c>
      <c r="T1621" s="9">
        <f t="shared" si="155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</v>
      </c>
      <c r="Q1622" t="str">
        <f t="shared" si="152"/>
        <v>music</v>
      </c>
      <c r="R1622" t="str">
        <f t="shared" si="153"/>
        <v>rock</v>
      </c>
      <c r="S1622" s="9">
        <f t="shared" si="154"/>
        <v>41321.131249999999</v>
      </c>
      <c r="T1622" s="9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164</v>
      </c>
      <c r="Q1623" t="str">
        <f t="shared" si="152"/>
        <v>music</v>
      </c>
      <c r="R1623" t="str">
        <f t="shared" si="153"/>
        <v>rock</v>
      </c>
      <c r="S1623" s="9">
        <f t="shared" si="154"/>
        <v>41003.398321759254</v>
      </c>
      <c r="T1623" s="9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108</v>
      </c>
      <c r="Q1624" t="str">
        <f t="shared" si="152"/>
        <v>music</v>
      </c>
      <c r="R1624" t="str">
        <f t="shared" si="153"/>
        <v>rock</v>
      </c>
      <c r="S1624" s="9">
        <f t="shared" si="154"/>
        <v>41950.086504629631</v>
      </c>
      <c r="T1624" s="9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</v>
      </c>
      <c r="Q1625" t="str">
        <f t="shared" si="152"/>
        <v>music</v>
      </c>
      <c r="R1625" t="str">
        <f t="shared" si="153"/>
        <v>rock</v>
      </c>
      <c r="S1625" s="9">
        <f t="shared" si="154"/>
        <v>41453.480196759258</v>
      </c>
      <c r="T1625" s="9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</v>
      </c>
      <c r="Q1626" t="str">
        <f t="shared" si="152"/>
        <v>music</v>
      </c>
      <c r="R1626" t="str">
        <f t="shared" si="153"/>
        <v>rock</v>
      </c>
      <c r="S1626" s="9">
        <f t="shared" si="154"/>
        <v>41243.158969907403</v>
      </c>
      <c r="T1626" s="9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</v>
      </c>
      <c r="Q1627" t="str">
        <f t="shared" si="152"/>
        <v>music</v>
      </c>
      <c r="R1627" t="str">
        <f t="shared" si="153"/>
        <v>rock</v>
      </c>
      <c r="S1627" s="9">
        <f t="shared" si="154"/>
        <v>41135.491354166668</v>
      </c>
      <c r="T1627" s="9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75</v>
      </c>
      <c r="Q1628" t="str">
        <f t="shared" si="152"/>
        <v>music</v>
      </c>
      <c r="R1628" t="str">
        <f t="shared" si="153"/>
        <v>rock</v>
      </c>
      <c r="S1628" s="9">
        <f t="shared" si="154"/>
        <v>41579.639664351846</v>
      </c>
      <c r="T1628" s="9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62</v>
      </c>
      <c r="Q1629" t="str">
        <f t="shared" si="152"/>
        <v>music</v>
      </c>
      <c r="R1629" t="str">
        <f t="shared" si="153"/>
        <v>rock</v>
      </c>
      <c r="S1629" s="9">
        <f t="shared" si="154"/>
        <v>41205.498715277776</v>
      </c>
      <c r="T1629" s="9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46</v>
      </c>
      <c r="Q1630" t="str">
        <f t="shared" si="152"/>
        <v>music</v>
      </c>
      <c r="R1630" t="str">
        <f t="shared" si="153"/>
        <v>rock</v>
      </c>
      <c r="S1630" s="9">
        <f t="shared" si="154"/>
        <v>41774.528726851851</v>
      </c>
      <c r="T1630" s="9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76</v>
      </c>
      <c r="Q1631" t="str">
        <f t="shared" si="152"/>
        <v>music</v>
      </c>
      <c r="R1631" t="str">
        <f t="shared" si="153"/>
        <v>rock</v>
      </c>
      <c r="S1631" s="9">
        <f t="shared" si="154"/>
        <v>41645.658946759257</v>
      </c>
      <c r="T1631" s="9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</v>
      </c>
      <c r="Q1632" t="str">
        <f t="shared" si="152"/>
        <v>music</v>
      </c>
      <c r="R1632" t="str">
        <f t="shared" si="153"/>
        <v>rock</v>
      </c>
      <c r="S1632" s="9">
        <f t="shared" si="154"/>
        <v>40939.629340277774</v>
      </c>
      <c r="T1632" s="9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</v>
      </c>
      <c r="Q1633" t="str">
        <f t="shared" si="152"/>
        <v>music</v>
      </c>
      <c r="R1633" t="str">
        <f t="shared" si="153"/>
        <v>rock</v>
      </c>
      <c r="S1633" s="9">
        <f t="shared" si="154"/>
        <v>41164.65116898148</v>
      </c>
      <c r="T1633" s="9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</v>
      </c>
      <c r="Q1634" t="str">
        <f t="shared" si="152"/>
        <v>music</v>
      </c>
      <c r="R1634" t="str">
        <f t="shared" si="153"/>
        <v>rock</v>
      </c>
      <c r="S1634" s="9">
        <f t="shared" si="154"/>
        <v>40750.132569444446</v>
      </c>
      <c r="T1634" s="9">
        <f t="shared" si="155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</v>
      </c>
      <c r="Q1635" t="str">
        <f t="shared" si="152"/>
        <v>music</v>
      </c>
      <c r="R1635" t="str">
        <f t="shared" si="153"/>
        <v>rock</v>
      </c>
      <c r="S1635" s="9">
        <f t="shared" si="154"/>
        <v>40896.675416666665</v>
      </c>
      <c r="T1635" s="9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63</v>
      </c>
      <c r="Q1636" t="str">
        <f t="shared" si="152"/>
        <v>music</v>
      </c>
      <c r="R1636" t="str">
        <f t="shared" si="153"/>
        <v>rock</v>
      </c>
      <c r="S1636" s="9">
        <f t="shared" si="154"/>
        <v>40657.981493055551</v>
      </c>
      <c r="T1636" s="9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68</v>
      </c>
      <c r="Q1637" t="str">
        <f t="shared" si="152"/>
        <v>music</v>
      </c>
      <c r="R1637" t="str">
        <f t="shared" si="153"/>
        <v>rock</v>
      </c>
      <c r="S1637" s="9">
        <f t="shared" si="154"/>
        <v>42502.660428240742</v>
      </c>
      <c r="T1637" s="9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54</v>
      </c>
      <c r="Q1638" t="str">
        <f t="shared" si="152"/>
        <v>music</v>
      </c>
      <c r="R1638" t="str">
        <f t="shared" si="153"/>
        <v>rock</v>
      </c>
      <c r="S1638" s="9">
        <f t="shared" si="154"/>
        <v>40662.878333333334</v>
      </c>
      <c r="T1638" s="9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35</v>
      </c>
      <c r="Q1639" t="str">
        <f t="shared" si="152"/>
        <v>music</v>
      </c>
      <c r="R1639" t="str">
        <f t="shared" si="153"/>
        <v>rock</v>
      </c>
      <c r="S1639" s="9">
        <f t="shared" si="154"/>
        <v>40122.543287037035</v>
      </c>
      <c r="T1639" s="9">
        <f t="shared" si="155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39</v>
      </c>
      <c r="Q1640" t="str">
        <f t="shared" si="152"/>
        <v>music</v>
      </c>
      <c r="R1640" t="str">
        <f t="shared" si="153"/>
        <v>rock</v>
      </c>
      <c r="S1640" s="9">
        <f t="shared" si="154"/>
        <v>41288.478796296295</v>
      </c>
      <c r="T1640" s="9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95</v>
      </c>
      <c r="Q1641" t="str">
        <f t="shared" si="152"/>
        <v>music</v>
      </c>
      <c r="R1641" t="str">
        <f t="shared" si="153"/>
        <v>rock</v>
      </c>
      <c r="S1641" s="9">
        <f t="shared" si="154"/>
        <v>40941.444039351853</v>
      </c>
      <c r="T1641" s="9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40</v>
      </c>
      <c r="Q1642" t="str">
        <f t="shared" si="152"/>
        <v>music</v>
      </c>
      <c r="R1642" t="str">
        <f t="shared" si="153"/>
        <v>rock</v>
      </c>
      <c r="S1642" s="9">
        <f t="shared" si="154"/>
        <v>40379.022627314815</v>
      </c>
      <c r="T1642" s="9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98</v>
      </c>
      <c r="Q1643" t="str">
        <f t="shared" si="152"/>
        <v>music</v>
      </c>
      <c r="R1643" t="str">
        <f t="shared" si="153"/>
        <v>pop</v>
      </c>
      <c r="S1643" s="9">
        <f t="shared" si="154"/>
        <v>41962.388240740744</v>
      </c>
      <c r="T1643" s="9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43</v>
      </c>
      <c r="Q1644" t="str">
        <f t="shared" si="152"/>
        <v>music</v>
      </c>
      <c r="R1644" t="str">
        <f t="shared" si="153"/>
        <v>pop</v>
      </c>
      <c r="S1644" s="9">
        <f t="shared" si="154"/>
        <v>40687.816284722219</v>
      </c>
      <c r="T1644" s="9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169</v>
      </c>
      <c r="Q1645" t="str">
        <f t="shared" si="152"/>
        <v>music</v>
      </c>
      <c r="R1645" t="str">
        <f t="shared" si="153"/>
        <v>pop</v>
      </c>
      <c r="S1645" s="9">
        <f t="shared" si="154"/>
        <v>41146.615879629629</v>
      </c>
      <c r="T1645" s="9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86</v>
      </c>
      <c r="Q1646" t="str">
        <f t="shared" si="152"/>
        <v>music</v>
      </c>
      <c r="R1646" t="str">
        <f t="shared" si="153"/>
        <v>pop</v>
      </c>
      <c r="S1646" s="9">
        <f t="shared" si="154"/>
        <v>41174.851388888885</v>
      </c>
      <c r="T1646" s="9">
        <f t="shared" si="155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41521.40902777778</v>
      </c>
      <c r="T1647" s="9">
        <f t="shared" si="155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27</v>
      </c>
      <c r="Q1648" t="str">
        <f t="shared" si="152"/>
        <v>music</v>
      </c>
      <c r="R1648" t="str">
        <f t="shared" si="153"/>
        <v>pop</v>
      </c>
      <c r="S1648" s="9">
        <f t="shared" si="154"/>
        <v>41833.241932870369</v>
      </c>
      <c r="T1648" s="9">
        <f t="shared" si="155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114</v>
      </c>
      <c r="Q1649" t="str">
        <f t="shared" si="152"/>
        <v>music</v>
      </c>
      <c r="R1649" t="str">
        <f t="shared" si="153"/>
        <v>pop</v>
      </c>
      <c r="S1649" s="9">
        <f t="shared" si="154"/>
        <v>41039.201122685183</v>
      </c>
      <c r="T1649" s="9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</v>
      </c>
      <c r="Q1650" t="str">
        <f t="shared" si="152"/>
        <v>music</v>
      </c>
      <c r="R1650" t="str">
        <f t="shared" si="153"/>
        <v>pop</v>
      </c>
      <c r="S1650" s="9">
        <f t="shared" si="154"/>
        <v>40592.496319444443</v>
      </c>
      <c r="T1650" s="9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</v>
      </c>
      <c r="Q1651" t="str">
        <f t="shared" si="152"/>
        <v>music</v>
      </c>
      <c r="R1651" t="str">
        <f t="shared" si="153"/>
        <v>pop</v>
      </c>
      <c r="S1651" s="9">
        <f t="shared" si="154"/>
        <v>41737.476331018515</v>
      </c>
      <c r="T1651" s="9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</v>
      </c>
      <c r="Q1652" t="str">
        <f t="shared" si="152"/>
        <v>music</v>
      </c>
      <c r="R1652" t="str">
        <f t="shared" si="153"/>
        <v>pop</v>
      </c>
      <c r="S1652" s="9">
        <f t="shared" si="154"/>
        <v>41526.227280092593</v>
      </c>
      <c r="T1652" s="9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101</v>
      </c>
      <c r="Q1653" t="str">
        <f t="shared" si="152"/>
        <v>music</v>
      </c>
      <c r="R1653" t="str">
        <f t="shared" si="153"/>
        <v>pop</v>
      </c>
      <c r="S1653" s="9">
        <f t="shared" si="154"/>
        <v>40625.692361111105</v>
      </c>
      <c r="T1653" s="9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65</v>
      </c>
      <c r="Q1654" t="str">
        <f t="shared" si="152"/>
        <v>music</v>
      </c>
      <c r="R1654" t="str">
        <f t="shared" si="153"/>
        <v>pop</v>
      </c>
      <c r="S1654" s="9">
        <f t="shared" si="154"/>
        <v>41572.284641203703</v>
      </c>
      <c r="T1654" s="9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52</v>
      </c>
      <c r="Q1655" t="str">
        <f t="shared" si="152"/>
        <v>music</v>
      </c>
      <c r="R1655" t="str">
        <f t="shared" si="153"/>
        <v>pop</v>
      </c>
      <c r="S1655" s="9">
        <f t="shared" si="154"/>
        <v>40626.626111111109</v>
      </c>
      <c r="T1655" s="9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39</v>
      </c>
      <c r="Q1656" t="str">
        <f t="shared" si="152"/>
        <v>music</v>
      </c>
      <c r="R1656" t="str">
        <f t="shared" si="153"/>
        <v>pop</v>
      </c>
      <c r="S1656" s="9">
        <f t="shared" si="154"/>
        <v>40987.682407407403</v>
      </c>
      <c r="T1656" s="9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45</v>
      </c>
      <c r="Q1657" t="str">
        <f t="shared" si="152"/>
        <v>music</v>
      </c>
      <c r="R1657" t="str">
        <f t="shared" si="153"/>
        <v>pop</v>
      </c>
      <c r="S1657" s="9">
        <f t="shared" si="154"/>
        <v>40974.583564814813</v>
      </c>
      <c r="T1657" s="9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157</v>
      </c>
      <c r="Q1658" t="str">
        <f t="shared" si="152"/>
        <v>music</v>
      </c>
      <c r="R1658" t="str">
        <f t="shared" si="153"/>
        <v>pop</v>
      </c>
      <c r="S1658" s="9">
        <f t="shared" si="154"/>
        <v>41226.720509259256</v>
      </c>
      <c r="T1658" s="9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119</v>
      </c>
      <c r="Q1659" t="str">
        <f t="shared" si="152"/>
        <v>music</v>
      </c>
      <c r="R1659" t="str">
        <f t="shared" si="153"/>
        <v>pop</v>
      </c>
      <c r="S1659" s="9">
        <f t="shared" si="154"/>
        <v>41023.573703703703</v>
      </c>
      <c r="T1659" s="9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</v>
      </c>
      <c r="Q1660" t="str">
        <f t="shared" si="152"/>
        <v>music</v>
      </c>
      <c r="R1660" t="str">
        <f t="shared" si="153"/>
        <v>pop</v>
      </c>
      <c r="S1660" s="9">
        <f t="shared" si="154"/>
        <v>41223.013506944444</v>
      </c>
      <c r="T1660" s="9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13</v>
      </c>
      <c r="Q1661" t="str">
        <f t="shared" si="152"/>
        <v>music</v>
      </c>
      <c r="R1661" t="str">
        <f t="shared" si="153"/>
        <v>pop</v>
      </c>
      <c r="S1661" s="9">
        <f t="shared" si="154"/>
        <v>41596.705104166664</v>
      </c>
      <c r="T1661" s="9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28</v>
      </c>
      <c r="Q1662" t="str">
        <f t="shared" si="152"/>
        <v>music</v>
      </c>
      <c r="R1662" t="str">
        <f t="shared" si="153"/>
        <v>pop</v>
      </c>
      <c r="S1662" s="9">
        <f t="shared" si="154"/>
        <v>42459.485532407409</v>
      </c>
      <c r="T1662" s="9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</v>
      </c>
      <c r="Q1663" t="str">
        <f t="shared" si="152"/>
        <v>music</v>
      </c>
      <c r="R1663" t="str">
        <f t="shared" si="153"/>
        <v>pop</v>
      </c>
      <c r="S1663" s="9">
        <f t="shared" si="154"/>
        <v>42343.789710648147</v>
      </c>
      <c r="T1663" s="9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</v>
      </c>
      <c r="Q1664" t="str">
        <f t="shared" si="152"/>
        <v>music</v>
      </c>
      <c r="R1664" t="str">
        <f t="shared" si="153"/>
        <v>pop</v>
      </c>
      <c r="S1664" s="9">
        <f t="shared" si="154"/>
        <v>40847.99</v>
      </c>
      <c r="T1664" s="9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34</v>
      </c>
      <c r="Q1665" t="str">
        <f t="shared" si="152"/>
        <v>music</v>
      </c>
      <c r="R1665" t="str">
        <f t="shared" si="153"/>
        <v>pop</v>
      </c>
      <c r="S1665" s="9">
        <f t="shared" si="154"/>
        <v>42005.813738425924</v>
      </c>
      <c r="T1665" s="9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</v>
      </c>
      <c r="Q1666" t="str">
        <f t="shared" si="152"/>
        <v>music</v>
      </c>
      <c r="R1666" t="str">
        <f t="shared" si="153"/>
        <v>pop</v>
      </c>
      <c r="S1666" s="9">
        <f t="shared" si="154"/>
        <v>40939.553449074076</v>
      </c>
      <c r="T1666" s="9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 0)</f>
        <v>119</v>
      </c>
      <c r="P1667">
        <f t="shared" ref="P1667:P1730" si="157">IF(L1667=0, "N/A", ROUND(E1667/L1667, 0))</f>
        <v>45</v>
      </c>
      <c r="Q1667" t="str">
        <f t="shared" ref="Q1667:Q1730" si="158">LEFT(N1667, SEARCH("/",N1667,1)-1)</f>
        <v>music</v>
      </c>
      <c r="R1667" t="str">
        <f t="shared" ref="R1667:R1730" si="159">RIGHT(N1667,LEN(N1667) - SEARCH("/", N1667))</f>
        <v>pop</v>
      </c>
      <c r="S1667" s="9">
        <f t="shared" ref="S1667:S1730" si="160">(J1667/86400)+DATE(1970,1,1)+(-5/24)</f>
        <v>40564.441122685181</v>
      </c>
      <c r="T1667" s="9">
        <f t="shared" ref="T1667:T1730" si="161">(I1667/86400)+DATE(1970,1,1)+(-5/24)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</v>
      </c>
      <c r="Q1668" t="str">
        <f t="shared" si="158"/>
        <v>music</v>
      </c>
      <c r="R1668" t="str">
        <f t="shared" si="159"/>
        <v>pop</v>
      </c>
      <c r="S1668" s="9">
        <f t="shared" si="160"/>
        <v>41331.04482638889</v>
      </c>
      <c r="T1668" s="9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53</v>
      </c>
      <c r="Q1669" t="str">
        <f t="shared" si="158"/>
        <v>music</v>
      </c>
      <c r="R1669" t="str">
        <f t="shared" si="159"/>
        <v>pop</v>
      </c>
      <c r="S1669" s="9">
        <f t="shared" si="160"/>
        <v>41681.862245370365</v>
      </c>
      <c r="T1669" s="9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71</v>
      </c>
      <c r="Q1670" t="str">
        <f t="shared" si="158"/>
        <v>music</v>
      </c>
      <c r="R1670" t="str">
        <f t="shared" si="159"/>
        <v>pop</v>
      </c>
      <c r="S1670" s="9">
        <f t="shared" si="160"/>
        <v>40844.941423611112</v>
      </c>
      <c r="T1670" s="9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54</v>
      </c>
      <c r="Q1671" t="str">
        <f t="shared" si="158"/>
        <v>music</v>
      </c>
      <c r="R1671" t="str">
        <f t="shared" si="159"/>
        <v>pop</v>
      </c>
      <c r="S1671" s="9">
        <f t="shared" si="160"/>
        <v>42461.676805555551</v>
      </c>
      <c r="T1671" s="9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45</v>
      </c>
      <c r="Q1672" t="str">
        <f t="shared" si="158"/>
        <v>music</v>
      </c>
      <c r="R1672" t="str">
        <f t="shared" si="159"/>
        <v>pop</v>
      </c>
      <c r="S1672" s="9">
        <f t="shared" si="160"/>
        <v>40313.722210648142</v>
      </c>
      <c r="T1672" s="9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</v>
      </c>
      <c r="Q1673" t="str">
        <f t="shared" si="158"/>
        <v>music</v>
      </c>
      <c r="R1673" t="str">
        <f t="shared" si="159"/>
        <v>pop</v>
      </c>
      <c r="S1673" s="9">
        <f t="shared" si="160"/>
        <v>42553.335810185185</v>
      </c>
      <c r="T1673" s="9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</v>
      </c>
      <c r="Q1674" t="str">
        <f t="shared" si="158"/>
        <v>music</v>
      </c>
      <c r="R1674" t="str">
        <f t="shared" si="159"/>
        <v>pop</v>
      </c>
      <c r="S1674" s="9">
        <f t="shared" si="160"/>
        <v>41034.448263888888</v>
      </c>
      <c r="T1674" s="9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46</v>
      </c>
      <c r="Q1675" t="str">
        <f t="shared" si="158"/>
        <v>music</v>
      </c>
      <c r="R1675" t="str">
        <f t="shared" si="159"/>
        <v>pop</v>
      </c>
      <c r="S1675" s="9">
        <f t="shared" si="160"/>
        <v>42039.670046296298</v>
      </c>
      <c r="T1675" s="9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</v>
      </c>
      <c r="Q1676" t="str">
        <f t="shared" si="158"/>
        <v>music</v>
      </c>
      <c r="R1676" t="str">
        <f t="shared" si="159"/>
        <v>pop</v>
      </c>
      <c r="S1676" s="9">
        <f t="shared" si="160"/>
        <v>42569.397060185183</v>
      </c>
      <c r="T1676" s="9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</v>
      </c>
      <c r="Q1677" t="str">
        <f t="shared" si="158"/>
        <v>music</v>
      </c>
      <c r="R1677" t="str">
        <f t="shared" si="159"/>
        <v>pop</v>
      </c>
      <c r="S1677" s="9">
        <f t="shared" si="160"/>
        <v>40802.524768518517</v>
      </c>
      <c r="T1677" s="9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</v>
      </c>
      <c r="Q1678" t="str">
        <f t="shared" si="158"/>
        <v>music</v>
      </c>
      <c r="R1678" t="str">
        <f t="shared" si="159"/>
        <v>pop</v>
      </c>
      <c r="S1678" s="9">
        <f t="shared" si="160"/>
        <v>40973.517905092587</v>
      </c>
      <c r="T1678" s="9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160</v>
      </c>
      <c r="Q1679" t="str">
        <f t="shared" si="158"/>
        <v>music</v>
      </c>
      <c r="R1679" t="str">
        <f t="shared" si="159"/>
        <v>pop</v>
      </c>
      <c r="S1679" s="9">
        <f t="shared" si="160"/>
        <v>42416.198796296296</v>
      </c>
      <c r="T1679" s="9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</v>
      </c>
      <c r="Q1680" t="str">
        <f t="shared" si="158"/>
        <v>music</v>
      </c>
      <c r="R1680" t="str">
        <f t="shared" si="159"/>
        <v>pop</v>
      </c>
      <c r="S1680" s="9">
        <f t="shared" si="160"/>
        <v>41662.646655092591</v>
      </c>
      <c r="T1680" s="9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63</v>
      </c>
      <c r="Q1681" t="str">
        <f t="shared" si="158"/>
        <v>music</v>
      </c>
      <c r="R1681" t="str">
        <f t="shared" si="159"/>
        <v>pop</v>
      </c>
      <c r="S1681" s="9">
        <f t="shared" si="160"/>
        <v>40722.860474537032</v>
      </c>
      <c r="T1681" s="9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41802.549386574072</v>
      </c>
      <c r="T1682" s="9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75</v>
      </c>
      <c r="Q1683" t="str">
        <f t="shared" si="158"/>
        <v>music</v>
      </c>
      <c r="R1683" t="str">
        <f t="shared" si="159"/>
        <v>faith</v>
      </c>
      <c r="S1683" s="9">
        <f t="shared" si="160"/>
        <v>42773.91300925926</v>
      </c>
      <c r="T1683" s="9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str">
        <f t="shared" si="157"/>
        <v>N/A</v>
      </c>
      <c r="Q1684" t="str">
        <f t="shared" si="158"/>
        <v>music</v>
      </c>
      <c r="R1684" t="str">
        <f t="shared" si="159"/>
        <v>faith</v>
      </c>
      <c r="S1684" s="9">
        <f t="shared" si="160"/>
        <v>42779.005324074074</v>
      </c>
      <c r="T1684" s="9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42808.57335648148</v>
      </c>
      <c r="T1685" s="9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</v>
      </c>
      <c r="Q1686" t="str">
        <f t="shared" si="158"/>
        <v>music</v>
      </c>
      <c r="R1686" t="str">
        <f t="shared" si="159"/>
        <v>faith</v>
      </c>
      <c r="S1686" s="9">
        <f t="shared" si="160"/>
        <v>42783.606956018521</v>
      </c>
      <c r="T1686" s="9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42788.041932870365</v>
      </c>
      <c r="T1687" s="9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42792.635636574072</v>
      </c>
      <c r="T1688" s="9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</v>
      </c>
      <c r="Q1689" t="str">
        <f t="shared" si="158"/>
        <v>music</v>
      </c>
      <c r="R1689" t="str">
        <f t="shared" si="159"/>
        <v>faith</v>
      </c>
      <c r="S1689" s="9">
        <f t="shared" si="160"/>
        <v>42801.838483796295</v>
      </c>
      <c r="T1689" s="9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</v>
      </c>
      <c r="Q1690" t="str">
        <f t="shared" si="158"/>
        <v>music</v>
      </c>
      <c r="R1690" t="str">
        <f t="shared" si="159"/>
        <v>faith</v>
      </c>
      <c r="S1690" s="9">
        <f t="shared" si="160"/>
        <v>42804.326319444437</v>
      </c>
      <c r="T1690" s="9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</v>
      </c>
      <c r="Q1691" t="str">
        <f t="shared" si="158"/>
        <v>music</v>
      </c>
      <c r="R1691" t="str">
        <f t="shared" si="159"/>
        <v>faith</v>
      </c>
      <c r="S1691" s="9">
        <f t="shared" si="160"/>
        <v>42780.734143518515</v>
      </c>
      <c r="T1691" s="9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58</v>
      </c>
      <c r="Q1692" t="str">
        <f t="shared" si="158"/>
        <v>music</v>
      </c>
      <c r="R1692" t="str">
        <f t="shared" si="159"/>
        <v>faith</v>
      </c>
      <c r="S1692" s="9">
        <f t="shared" si="160"/>
        <v>42801.222708333335</v>
      </c>
      <c r="T1692" s="9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</v>
      </c>
      <c r="Q1693" t="str">
        <f t="shared" si="158"/>
        <v>music</v>
      </c>
      <c r="R1693" t="str">
        <f t="shared" si="159"/>
        <v>faith</v>
      </c>
      <c r="S1693" s="9">
        <f t="shared" si="160"/>
        <v>42795.493148148147</v>
      </c>
      <c r="T1693" s="9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</v>
      </c>
      <c r="Q1694" t="str">
        <f t="shared" si="158"/>
        <v>music</v>
      </c>
      <c r="R1694" t="str">
        <f t="shared" si="159"/>
        <v>faith</v>
      </c>
      <c r="S1694" s="9">
        <f t="shared" si="160"/>
        <v>42787.94290509259</v>
      </c>
      <c r="T1694" s="9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42803.711944444447</v>
      </c>
      <c r="T1695" s="9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42791.461504629631</v>
      </c>
      <c r="T1696" s="9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</v>
      </c>
      <c r="Q1697" t="str">
        <f t="shared" si="158"/>
        <v>music</v>
      </c>
      <c r="R1697" t="str">
        <f t="shared" si="159"/>
        <v>faith</v>
      </c>
      <c r="S1697" s="9">
        <f t="shared" si="160"/>
        <v>42800.823078703703</v>
      </c>
      <c r="T1697" s="9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str">
        <f t="shared" si="157"/>
        <v>N/A</v>
      </c>
      <c r="Q1698" t="str">
        <f t="shared" si="158"/>
        <v>music</v>
      </c>
      <c r="R1698" t="str">
        <f t="shared" si="159"/>
        <v>faith</v>
      </c>
      <c r="S1698" s="9">
        <f t="shared" si="160"/>
        <v>42795.861238425925</v>
      </c>
      <c r="T1698" s="9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115</v>
      </c>
      <c r="Q1699" t="str">
        <f t="shared" si="158"/>
        <v>music</v>
      </c>
      <c r="R1699" t="str">
        <f t="shared" si="159"/>
        <v>faith</v>
      </c>
      <c r="S1699" s="9">
        <f t="shared" si="160"/>
        <v>42804.824629629627</v>
      </c>
      <c r="T1699" s="9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str">
        <f t="shared" si="157"/>
        <v>N/A</v>
      </c>
      <c r="Q1700" t="str">
        <f t="shared" si="158"/>
        <v>music</v>
      </c>
      <c r="R1700" t="str">
        <f t="shared" si="159"/>
        <v>faith</v>
      </c>
      <c r="S1700" s="9">
        <f t="shared" si="160"/>
        <v>42795.999537037038</v>
      </c>
      <c r="T1700" s="9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42806.655613425923</v>
      </c>
      <c r="T1701" s="9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66</v>
      </c>
      <c r="Q1702" t="str">
        <f t="shared" si="158"/>
        <v>music</v>
      </c>
      <c r="R1702" t="str">
        <f t="shared" si="159"/>
        <v>faith</v>
      </c>
      <c r="S1702" s="9">
        <f t="shared" si="160"/>
        <v>42795.863310185181</v>
      </c>
      <c r="T1702" s="9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41989.456076388888</v>
      </c>
      <c r="T1703" s="9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42063.661458333336</v>
      </c>
      <c r="T1704" s="9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26</v>
      </c>
      <c r="Q1705" t="str">
        <f t="shared" si="158"/>
        <v>music</v>
      </c>
      <c r="R1705" t="str">
        <f t="shared" si="159"/>
        <v>faith</v>
      </c>
      <c r="S1705" s="9">
        <f t="shared" si="160"/>
        <v>42187.073344907403</v>
      </c>
      <c r="T1705" s="9">
        <f t="shared" si="161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</v>
      </c>
      <c r="Q1706" t="str">
        <f t="shared" si="158"/>
        <v>music</v>
      </c>
      <c r="R1706" t="str">
        <f t="shared" si="159"/>
        <v>faith</v>
      </c>
      <c r="S1706" s="9">
        <f t="shared" si="160"/>
        <v>42020.931400462963</v>
      </c>
      <c r="T1706" s="9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str">
        <f t="shared" si="157"/>
        <v>N/A</v>
      </c>
      <c r="Q1707" t="str">
        <f t="shared" si="158"/>
        <v>music</v>
      </c>
      <c r="R1707" t="str">
        <f t="shared" si="159"/>
        <v>faith</v>
      </c>
      <c r="S1707" s="9">
        <f t="shared" si="160"/>
        <v>42244.808402777773</v>
      </c>
      <c r="T1707" s="9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str">
        <f t="shared" si="157"/>
        <v>N/A</v>
      </c>
      <c r="Q1708" t="str">
        <f t="shared" si="158"/>
        <v>music</v>
      </c>
      <c r="R1708" t="str">
        <f t="shared" si="159"/>
        <v>faith</v>
      </c>
      <c r="S1708" s="9">
        <f t="shared" si="160"/>
        <v>42179.098055555551</v>
      </c>
      <c r="T1708" s="9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</v>
      </c>
      <c r="Q1709" t="str">
        <f t="shared" si="158"/>
        <v>music</v>
      </c>
      <c r="R1709" t="str">
        <f t="shared" si="159"/>
        <v>faith</v>
      </c>
      <c r="S1709" s="9">
        <f t="shared" si="160"/>
        <v>42427.512673611105</v>
      </c>
      <c r="T1709" s="9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str">
        <f t="shared" si="157"/>
        <v>N/A</v>
      </c>
      <c r="Q1710" t="str">
        <f t="shared" si="158"/>
        <v>music</v>
      </c>
      <c r="R1710" t="str">
        <f t="shared" si="159"/>
        <v>faith</v>
      </c>
      <c r="S1710" s="9">
        <f t="shared" si="160"/>
        <v>42451.658634259256</v>
      </c>
      <c r="T1710" s="9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</v>
      </c>
      <c r="Q1711" t="str">
        <f t="shared" si="158"/>
        <v>music</v>
      </c>
      <c r="R1711" t="str">
        <f t="shared" si="159"/>
        <v>faith</v>
      </c>
      <c r="S1711" s="9">
        <f t="shared" si="160"/>
        <v>41841.355486111112</v>
      </c>
      <c r="T1711" s="9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42341.382962962962</v>
      </c>
      <c r="T1712" s="9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41852.437893518516</v>
      </c>
      <c r="T1713" s="9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str">
        <f t="shared" si="157"/>
        <v>N/A</v>
      </c>
      <c r="Q1714" t="str">
        <f t="shared" si="158"/>
        <v>music</v>
      </c>
      <c r="R1714" t="str">
        <f t="shared" si="159"/>
        <v>faith</v>
      </c>
      <c r="S1714" s="9">
        <f t="shared" si="160"/>
        <v>42125.705474537033</v>
      </c>
      <c r="T1714" s="9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41887.592731481483</v>
      </c>
      <c r="T1715" s="9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116</v>
      </c>
      <c r="Q1716" t="str">
        <f t="shared" si="158"/>
        <v>music</v>
      </c>
      <c r="R1716" t="str">
        <f t="shared" si="159"/>
        <v>faith</v>
      </c>
      <c r="S1716" s="9">
        <f t="shared" si="160"/>
        <v>42095.710196759253</v>
      </c>
      <c r="T1716" s="9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6</v>
      </c>
      <c r="Q1717" t="str">
        <f t="shared" si="158"/>
        <v>music</v>
      </c>
      <c r="R1717" t="str">
        <f t="shared" si="159"/>
        <v>faith</v>
      </c>
      <c r="S1717" s="9">
        <f t="shared" si="160"/>
        <v>42064.009085648147</v>
      </c>
      <c r="T1717" s="9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42673.369201388887</v>
      </c>
      <c r="T1718" s="9">
        <f t="shared" si="161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</v>
      </c>
      <c r="Q1719" t="str">
        <f t="shared" si="158"/>
        <v>music</v>
      </c>
      <c r="R1719" t="str">
        <f t="shared" si="159"/>
        <v>faith</v>
      </c>
      <c r="S1719" s="9">
        <f t="shared" si="160"/>
        <v>42460.773587962962</v>
      </c>
      <c r="T1719" s="9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38</v>
      </c>
      <c r="Q1720" t="str">
        <f t="shared" si="158"/>
        <v>music</v>
      </c>
      <c r="R1720" t="str">
        <f t="shared" si="159"/>
        <v>faith</v>
      </c>
      <c r="S1720" s="9">
        <f t="shared" si="160"/>
        <v>42460.402187499996</v>
      </c>
      <c r="T1720" s="9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12</v>
      </c>
      <c r="Q1721" t="str">
        <f t="shared" si="158"/>
        <v>music</v>
      </c>
      <c r="R1721" t="str">
        <f t="shared" si="159"/>
        <v>faith</v>
      </c>
      <c r="S1721" s="9">
        <f t="shared" si="160"/>
        <v>41869.326284722221</v>
      </c>
      <c r="T1721" s="9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</v>
      </c>
      <c r="Q1722" t="str">
        <f t="shared" si="158"/>
        <v>music</v>
      </c>
      <c r="R1722" t="str">
        <f t="shared" si="159"/>
        <v>faith</v>
      </c>
      <c r="S1722" s="9">
        <f t="shared" si="160"/>
        <v>41922.574895833335</v>
      </c>
      <c r="T1722" s="9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str">
        <f t="shared" si="157"/>
        <v>N/A</v>
      </c>
      <c r="Q1723" t="str">
        <f t="shared" si="158"/>
        <v>music</v>
      </c>
      <c r="R1723" t="str">
        <f t="shared" si="159"/>
        <v>faith</v>
      </c>
      <c r="S1723" s="9">
        <f t="shared" si="160"/>
        <v>42319.25304398148</v>
      </c>
      <c r="T1723" s="9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42425.752650462957</v>
      </c>
      <c r="T1724" s="9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217</v>
      </c>
      <c r="Q1725" t="str">
        <f t="shared" si="158"/>
        <v>music</v>
      </c>
      <c r="R1725" t="str">
        <f t="shared" si="159"/>
        <v>faith</v>
      </c>
      <c r="S1725" s="9">
        <f t="shared" si="160"/>
        <v>42129.617071759254</v>
      </c>
      <c r="T1725" s="9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9</v>
      </c>
      <c r="Q1726" t="str">
        <f t="shared" si="158"/>
        <v>music</v>
      </c>
      <c r="R1726" t="str">
        <f t="shared" si="159"/>
        <v>faith</v>
      </c>
      <c r="S1726" s="9">
        <f t="shared" si="160"/>
        <v>41912.724097222221</v>
      </c>
      <c r="T1726" s="9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</v>
      </c>
      <c r="Q1727" t="str">
        <f t="shared" si="158"/>
        <v>music</v>
      </c>
      <c r="R1727" t="str">
        <f t="shared" si="159"/>
        <v>faith</v>
      </c>
      <c r="S1727" s="9">
        <f t="shared" si="160"/>
        <v>41845.759826388887</v>
      </c>
      <c r="T1727" s="9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</v>
      </c>
      <c r="Q1728" t="str">
        <f t="shared" si="158"/>
        <v>music</v>
      </c>
      <c r="R1728" t="str">
        <f t="shared" si="159"/>
        <v>faith</v>
      </c>
      <c r="S1728" s="9">
        <f t="shared" si="160"/>
        <v>41788.711388888885</v>
      </c>
      <c r="T1728" s="9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42044.719641203701</v>
      </c>
      <c r="T1729" s="9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</v>
      </c>
      <c r="Q1730" t="str">
        <f t="shared" si="158"/>
        <v>music</v>
      </c>
      <c r="R1730" t="str">
        <f t="shared" si="159"/>
        <v>faith</v>
      </c>
      <c r="S1730" s="9">
        <f t="shared" si="160"/>
        <v>42268.417523148142</v>
      </c>
      <c r="T1730" s="9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 0)</f>
        <v>0</v>
      </c>
      <c r="P1731" t="str">
        <f t="shared" ref="P1731:P1794" si="163">IF(L1731=0, "N/A", ROUND(E1731/L1731, 0))</f>
        <v>N/A</v>
      </c>
      <c r="Q1731" t="str">
        <f t="shared" ref="Q1731:Q1794" si="164">LEFT(N1731, SEARCH("/",N1731,1)-1)</f>
        <v>music</v>
      </c>
      <c r="R1731" t="str">
        <f t="shared" ref="R1731:R1794" si="165">RIGHT(N1731,LEN(N1731) - SEARCH("/", N1731))</f>
        <v>faith</v>
      </c>
      <c r="S1731" s="9">
        <f t="shared" ref="S1731:S1794" si="166">(J1731/86400)+DATE(1970,1,1)+(-5/24)</f>
        <v>42470.843819444439</v>
      </c>
      <c r="T1731" s="9">
        <f t="shared" ref="T1731:T1794" si="167">(I1731/86400)+DATE(1970,1,1)+(-5/24)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str">
        <f t="shared" si="163"/>
        <v>N/A</v>
      </c>
      <c r="Q1732" t="str">
        <f t="shared" si="164"/>
        <v>music</v>
      </c>
      <c r="R1732" t="str">
        <f t="shared" si="165"/>
        <v>faith</v>
      </c>
      <c r="S1732" s="9">
        <f t="shared" si="166"/>
        <v>42271.879432870366</v>
      </c>
      <c r="T1732" s="9">
        <f t="shared" si="167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str">
        <f t="shared" si="163"/>
        <v>N/A</v>
      </c>
      <c r="Q1733" t="str">
        <f t="shared" si="164"/>
        <v>music</v>
      </c>
      <c r="R1733" t="str">
        <f t="shared" si="165"/>
        <v>faith</v>
      </c>
      <c r="S1733" s="9">
        <f t="shared" si="166"/>
        <v>42152.698518518511</v>
      </c>
      <c r="T1733" s="9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str">
        <f t="shared" si="163"/>
        <v>N/A</v>
      </c>
      <c r="Q1734" t="str">
        <f t="shared" si="164"/>
        <v>music</v>
      </c>
      <c r="R1734" t="str">
        <f t="shared" si="165"/>
        <v>faith</v>
      </c>
      <c r="S1734" s="9">
        <f t="shared" si="166"/>
        <v>42325.475474537037</v>
      </c>
      <c r="T1734" s="9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str">
        <f t="shared" si="163"/>
        <v>N/A</v>
      </c>
      <c r="Q1735" t="str">
        <f t="shared" si="164"/>
        <v>music</v>
      </c>
      <c r="R1735" t="str">
        <f t="shared" si="165"/>
        <v>faith</v>
      </c>
      <c r="S1735" s="9">
        <f t="shared" si="166"/>
        <v>42614.467291666668</v>
      </c>
      <c r="T1735" s="9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42101.828194444439</v>
      </c>
      <c r="T1736" s="9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42559.605844907404</v>
      </c>
      <c r="T1737" s="9">
        <f t="shared" si="167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42286.65315972222</v>
      </c>
      <c r="T1738" s="9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57</v>
      </c>
      <c r="Q1739" t="str">
        <f t="shared" si="164"/>
        <v>music</v>
      </c>
      <c r="R1739" t="str">
        <f t="shared" si="165"/>
        <v>faith</v>
      </c>
      <c r="S1739" s="9">
        <f t="shared" si="166"/>
        <v>42175.740648148145</v>
      </c>
      <c r="T1739" s="9">
        <f t="shared" si="167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41884.665995370371</v>
      </c>
      <c r="T1740" s="9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42435.665879629632</v>
      </c>
      <c r="T1741" s="9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str">
        <f t="shared" si="163"/>
        <v>N/A</v>
      </c>
      <c r="Q1742" t="str">
        <f t="shared" si="164"/>
        <v>music</v>
      </c>
      <c r="R1742" t="str">
        <f t="shared" si="165"/>
        <v>faith</v>
      </c>
      <c r="S1742" s="9">
        <f t="shared" si="166"/>
        <v>42171.609050925923</v>
      </c>
      <c r="T1742" s="9">
        <f t="shared" si="167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26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42120.419803240737</v>
      </c>
      <c r="T1743" s="9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64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42710.668634259258</v>
      </c>
      <c r="T1744" s="9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90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42586.717303240737</v>
      </c>
      <c r="T1745" s="9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42026.396724537037</v>
      </c>
      <c r="T1746" s="9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90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42690.051365740735</v>
      </c>
      <c r="T1747" s="9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208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42667.968368055554</v>
      </c>
      <c r="T1748" s="9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42292.22719907407</v>
      </c>
      <c r="T1749" s="9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359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42219.742395833331</v>
      </c>
      <c r="T1750" s="9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95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42758.767604166664</v>
      </c>
      <c r="T1751" s="9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81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42454.628518518519</v>
      </c>
      <c r="T1752" s="9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169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42052.573182870365</v>
      </c>
      <c r="T1753" s="9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35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42627.044930555552</v>
      </c>
      <c r="T1754" s="9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42420.541296296295</v>
      </c>
      <c r="T1755" s="9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42067.668437499997</v>
      </c>
      <c r="T1756" s="9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8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42252.580567129626</v>
      </c>
      <c r="T1757" s="9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42570.959131944437</v>
      </c>
      <c r="T1758" s="9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42733.619016203702</v>
      </c>
      <c r="T1759" s="9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42505.74759259259</v>
      </c>
      <c r="T1760" s="9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109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42068.620706018519</v>
      </c>
      <c r="T1761" s="9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42405.464270833334</v>
      </c>
      <c r="T1762" s="9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52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42209.359490740739</v>
      </c>
      <c r="T1763" s="9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42410.773668981477</v>
      </c>
      <c r="T1764" s="9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104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42636.660185185181</v>
      </c>
      <c r="T1765" s="9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41825.27753472222</v>
      </c>
      <c r="T1766" s="9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41834.772129629629</v>
      </c>
      <c r="T1767" s="9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str">
        <f t="shared" si="163"/>
        <v>N/A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41855.65148148148</v>
      </c>
      <c r="T1768" s="9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59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41824.450046296297</v>
      </c>
      <c r="T1769" s="9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41849.352361111109</v>
      </c>
      <c r="T1770" s="9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41987.610636574071</v>
      </c>
      <c r="T1771" s="9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151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41891.571689814817</v>
      </c>
      <c r="T1772" s="9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36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41905.771296296291</v>
      </c>
      <c r="T1773" s="9">
        <f t="shared" si="167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41766.509675925925</v>
      </c>
      <c r="T1774" s="9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99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41978.552060185182</v>
      </c>
      <c r="T1775" s="9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41930.010324074072</v>
      </c>
      <c r="T1776" s="9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41891.768055555549</v>
      </c>
      <c r="T1777" s="9">
        <f t="shared" si="167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84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41905.748506944445</v>
      </c>
      <c r="T1778" s="9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42025.14876157407</v>
      </c>
      <c r="T1779" s="9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42045.655034722215</v>
      </c>
      <c r="T1780" s="9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105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42585.483564814807</v>
      </c>
      <c r="T1781" s="9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42493.392476851848</v>
      </c>
      <c r="T1782" s="9">
        <f t="shared" si="167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42597.409085648142</v>
      </c>
      <c r="T1783" s="9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42388.366770833331</v>
      </c>
      <c r="T1784" s="9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42115.741643518515</v>
      </c>
      <c r="T1785" s="9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42003.447222222218</v>
      </c>
      <c r="T1786" s="9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45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41896.926562499997</v>
      </c>
      <c r="T1787" s="9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41958.342326388891</v>
      </c>
      <c r="T1788" s="9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64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42068.447187499994</v>
      </c>
      <c r="T1789" s="9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41913.740069444444</v>
      </c>
      <c r="T1790" s="9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41956.041701388887</v>
      </c>
      <c r="T1791" s="9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42010.466180555552</v>
      </c>
      <c r="T1792" s="9">
        <f t="shared" si="167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27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41973.532002314816</v>
      </c>
      <c r="T1793" s="9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110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42188.822708333326</v>
      </c>
      <c r="T1794" s="9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 0)</f>
        <v>1</v>
      </c>
      <c r="P1795">
        <f t="shared" ref="P1795:P1858" si="169">IF(L1795=0, "N/A", ROUND(E1795/L1795, 0))</f>
        <v>20</v>
      </c>
      <c r="Q1795" t="str">
        <f t="shared" ref="Q1795:Q1858" si="170">LEFT(N1795, SEARCH("/",N1795,1)-1)</f>
        <v>photography</v>
      </c>
      <c r="R1795" t="str">
        <f t="shared" ref="R1795:R1858" si="171">RIGHT(N1795,LEN(N1795) - SEARCH("/", N1795))</f>
        <v>photobooks</v>
      </c>
      <c r="S1795" s="9">
        <f t="shared" ref="S1795:S1858" si="172">(J1795/86400)+DATE(1970,1,1)+(-5/24)</f>
        <v>41940.683333333327</v>
      </c>
      <c r="T1795" s="9">
        <f t="shared" ref="T1795:T1858" si="173">(I1795/86400)+DATE(1970,1,1)+(-5/24)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42011.342847222222</v>
      </c>
      <c r="T1796" s="9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42628.080335648141</v>
      </c>
      <c r="T1797" s="9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42515.231087962959</v>
      </c>
      <c r="T1798" s="9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42689.360983796294</v>
      </c>
      <c r="T1799" s="9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59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42344.118437499994</v>
      </c>
      <c r="T1800" s="9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12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41934.634351851848</v>
      </c>
      <c r="T1801" s="9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84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42623.397800925923</v>
      </c>
      <c r="T1802" s="9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64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42321.452175925922</v>
      </c>
      <c r="T1803" s="9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42159.264236111114</v>
      </c>
      <c r="T1804" s="9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72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42017.863217592589</v>
      </c>
      <c r="T1805" s="9">
        <f t="shared" si="173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105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42282.469953703701</v>
      </c>
      <c r="T1806" s="9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42247.595578703702</v>
      </c>
      <c r="T1807" s="9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74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41877.429965277777</v>
      </c>
      <c r="T1808" s="9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41879.860104166662</v>
      </c>
      <c r="T1809" s="9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121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42742.472569444442</v>
      </c>
      <c r="T1810" s="9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42029.699525462966</v>
      </c>
      <c r="T1811" s="9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8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41860.701689814814</v>
      </c>
      <c r="T1812" s="9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2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41876.225347222222</v>
      </c>
      <c r="T1813" s="9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38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42524.110370370363</v>
      </c>
      <c r="T1814" s="9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str">
        <f t="shared" si="169"/>
        <v>N/A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41829.68069444444</v>
      </c>
      <c r="T1815" s="9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42033.105740740742</v>
      </c>
      <c r="T1816" s="9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str">
        <f t="shared" si="169"/>
        <v>N/A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42172.698344907403</v>
      </c>
      <c r="T1817" s="9">
        <f t="shared" si="173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85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42548.667858796289</v>
      </c>
      <c r="T1818" s="9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42705.453784722216</v>
      </c>
      <c r="T1819" s="9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str">
        <f t="shared" si="169"/>
        <v>N/A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42067.026041666664</v>
      </c>
      <c r="T1820" s="9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41820.543935185182</v>
      </c>
      <c r="T1821" s="9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42064.876041666663</v>
      </c>
      <c r="T1822" s="9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</v>
      </c>
      <c r="Q1823" t="str">
        <f t="shared" si="170"/>
        <v>music</v>
      </c>
      <c r="R1823" t="str">
        <f t="shared" si="171"/>
        <v>rock</v>
      </c>
      <c r="S1823" s="9">
        <f t="shared" si="172"/>
        <v>40926.110729166663</v>
      </c>
      <c r="T1823" s="9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</v>
      </c>
      <c r="Q1824" t="str">
        <f t="shared" si="170"/>
        <v>music</v>
      </c>
      <c r="R1824" t="str">
        <f t="shared" si="171"/>
        <v>rock</v>
      </c>
      <c r="S1824" s="9">
        <f t="shared" si="172"/>
        <v>41634.588680555556</v>
      </c>
      <c r="T1824" s="9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25</v>
      </c>
      <c r="Q1825" t="str">
        <f t="shared" si="170"/>
        <v>music</v>
      </c>
      <c r="R1825" t="str">
        <f t="shared" si="171"/>
        <v>rock</v>
      </c>
      <c r="S1825" s="9">
        <f t="shared" si="172"/>
        <v>41176.47657407407</v>
      </c>
      <c r="T1825" s="9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</v>
      </c>
      <c r="Q1826" t="str">
        <f t="shared" si="170"/>
        <v>music</v>
      </c>
      <c r="R1826" t="str">
        <f t="shared" si="171"/>
        <v>rock</v>
      </c>
      <c r="S1826" s="9">
        <f t="shared" si="172"/>
        <v>41626.707951388882</v>
      </c>
      <c r="T1826" s="9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</v>
      </c>
      <c r="Q1827" t="str">
        <f t="shared" si="170"/>
        <v>music</v>
      </c>
      <c r="R1827" t="str">
        <f t="shared" si="171"/>
        <v>rock</v>
      </c>
      <c r="S1827" s="9">
        <f t="shared" si="172"/>
        <v>41443.626192129625</v>
      </c>
      <c r="T1827" s="9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</v>
      </c>
      <c r="Q1828" t="str">
        <f t="shared" si="170"/>
        <v>music</v>
      </c>
      <c r="R1828" t="str">
        <f t="shared" si="171"/>
        <v>rock</v>
      </c>
      <c r="S1828" s="9">
        <f t="shared" si="172"/>
        <v>41657.715474537035</v>
      </c>
      <c r="T1828" s="9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84</v>
      </c>
      <c r="Q1829" t="str">
        <f t="shared" si="170"/>
        <v>music</v>
      </c>
      <c r="R1829" t="str">
        <f t="shared" si="171"/>
        <v>rock</v>
      </c>
      <c r="S1829" s="9">
        <f t="shared" si="172"/>
        <v>40555.117604166662</v>
      </c>
      <c r="T1829" s="9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</v>
      </c>
      <c r="Q1830" t="str">
        <f t="shared" si="170"/>
        <v>music</v>
      </c>
      <c r="R1830" t="str">
        <f t="shared" si="171"/>
        <v>rock</v>
      </c>
      <c r="S1830" s="9">
        <f t="shared" si="172"/>
        <v>41736.691319444442</v>
      </c>
      <c r="T1830" s="9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76</v>
      </c>
      <c r="Q1831" t="str">
        <f t="shared" si="170"/>
        <v>music</v>
      </c>
      <c r="R1831" t="str">
        <f t="shared" si="171"/>
        <v>rock</v>
      </c>
      <c r="S1831" s="9">
        <f t="shared" si="172"/>
        <v>40515.879293981481</v>
      </c>
      <c r="T1831" s="9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</v>
      </c>
      <c r="Q1832" t="str">
        <f t="shared" si="170"/>
        <v>music</v>
      </c>
      <c r="R1832" t="str">
        <f t="shared" si="171"/>
        <v>rock</v>
      </c>
      <c r="S1832" s="9">
        <f t="shared" si="172"/>
        <v>41664.475775462961</v>
      </c>
      <c r="T1832" s="9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74</v>
      </c>
      <c r="Q1833" t="str">
        <f t="shared" si="170"/>
        <v>music</v>
      </c>
      <c r="R1833" t="str">
        <f t="shared" si="171"/>
        <v>rock</v>
      </c>
      <c r="S1833" s="9">
        <f t="shared" si="172"/>
        <v>41026.787766203699</v>
      </c>
      <c r="T1833" s="9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40576.331331018519</v>
      </c>
      <c r="T1834" s="9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41302.835682870369</v>
      </c>
      <c r="T1835" s="9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</v>
      </c>
      <c r="Q1836" t="str">
        <f t="shared" si="170"/>
        <v>music</v>
      </c>
      <c r="R1836" t="str">
        <f t="shared" si="171"/>
        <v>rock</v>
      </c>
      <c r="S1836" s="9">
        <f t="shared" si="172"/>
        <v>41988.755729166667</v>
      </c>
      <c r="T1836" s="9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</v>
      </c>
      <c r="Q1837" t="str">
        <f t="shared" si="170"/>
        <v>music</v>
      </c>
      <c r="R1837" t="str">
        <f t="shared" si="171"/>
        <v>rock</v>
      </c>
      <c r="S1837" s="9">
        <f t="shared" si="172"/>
        <v>42430.49387731481</v>
      </c>
      <c r="T1837" s="9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</v>
      </c>
      <c r="Q1838" t="str">
        <f t="shared" si="170"/>
        <v>music</v>
      </c>
      <c r="R1838" t="str">
        <f t="shared" si="171"/>
        <v>rock</v>
      </c>
      <c r="S1838" s="9">
        <f t="shared" si="172"/>
        <v>41305.601030092592</v>
      </c>
      <c r="T1838" s="9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</v>
      </c>
      <c r="Q1839" t="str">
        <f t="shared" si="170"/>
        <v>music</v>
      </c>
      <c r="R1839" t="str">
        <f t="shared" si="171"/>
        <v>rock</v>
      </c>
      <c r="S1839" s="9">
        <f t="shared" si="172"/>
        <v>40925.839525462965</v>
      </c>
      <c r="T1839" s="9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36</v>
      </c>
      <c r="Q1840" t="str">
        <f t="shared" si="170"/>
        <v>music</v>
      </c>
      <c r="R1840" t="str">
        <f t="shared" si="171"/>
        <v>rock</v>
      </c>
      <c r="S1840" s="9">
        <f t="shared" si="172"/>
        <v>40788.578206018516</v>
      </c>
      <c r="T1840" s="9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46</v>
      </c>
      <c r="Q1841" t="str">
        <f t="shared" si="170"/>
        <v>music</v>
      </c>
      <c r="R1841" t="str">
        <f t="shared" si="171"/>
        <v>rock</v>
      </c>
      <c r="S1841" s="9">
        <f t="shared" si="172"/>
        <v>42614.513680555552</v>
      </c>
      <c r="T1841" s="9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</v>
      </c>
      <c r="Q1842" t="str">
        <f t="shared" si="170"/>
        <v>music</v>
      </c>
      <c r="R1842" t="str">
        <f t="shared" si="171"/>
        <v>rock</v>
      </c>
      <c r="S1842" s="9">
        <f t="shared" si="172"/>
        <v>41381.88784722222</v>
      </c>
      <c r="T1842" s="9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51</v>
      </c>
      <c r="Q1843" t="str">
        <f t="shared" si="170"/>
        <v>music</v>
      </c>
      <c r="R1843" t="str">
        <f t="shared" si="171"/>
        <v>rock</v>
      </c>
      <c r="S1843" s="9">
        <f t="shared" si="172"/>
        <v>41745.637094907404</v>
      </c>
      <c r="T1843" s="9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</v>
      </c>
      <c r="Q1844" t="str">
        <f t="shared" si="170"/>
        <v>music</v>
      </c>
      <c r="R1844" t="str">
        <f t="shared" si="171"/>
        <v>rock</v>
      </c>
      <c r="S1844" s="9">
        <f t="shared" si="172"/>
        <v>42031.423391203702</v>
      </c>
      <c r="T1844" s="9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93</v>
      </c>
      <c r="Q1845" t="str">
        <f t="shared" si="170"/>
        <v>music</v>
      </c>
      <c r="R1845" t="str">
        <f t="shared" si="171"/>
        <v>rock</v>
      </c>
      <c r="S1845" s="9">
        <f t="shared" si="172"/>
        <v>40564.786504629628</v>
      </c>
      <c r="T1845" s="9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</v>
      </c>
      <c r="Q1846" t="str">
        <f t="shared" si="170"/>
        <v>music</v>
      </c>
      <c r="R1846" t="str">
        <f t="shared" si="171"/>
        <v>rock</v>
      </c>
      <c r="S1846" s="9">
        <f t="shared" si="172"/>
        <v>40666.765208333331</v>
      </c>
      <c r="T1846" s="9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53</v>
      </c>
      <c r="Q1847" t="str">
        <f t="shared" si="170"/>
        <v>music</v>
      </c>
      <c r="R1847" t="str">
        <f t="shared" si="171"/>
        <v>rock</v>
      </c>
      <c r="S1847" s="9">
        <f t="shared" si="172"/>
        <v>42523.124976851854</v>
      </c>
      <c r="T1847" s="9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99</v>
      </c>
      <c r="Q1848" t="str">
        <f t="shared" si="170"/>
        <v>music</v>
      </c>
      <c r="R1848" t="str">
        <f t="shared" si="171"/>
        <v>rock</v>
      </c>
      <c r="S1848" s="9">
        <f t="shared" si="172"/>
        <v>41228.441863425927</v>
      </c>
      <c r="T1848" s="9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80</v>
      </c>
      <c r="Q1849" t="str">
        <f t="shared" si="170"/>
        <v>music</v>
      </c>
      <c r="R1849" t="str">
        <f t="shared" si="171"/>
        <v>rock</v>
      </c>
      <c r="S1849" s="9">
        <f t="shared" si="172"/>
        <v>42094.028148148143</v>
      </c>
      <c r="T1849" s="9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</v>
      </c>
      <c r="Q1850" t="str">
        <f t="shared" si="170"/>
        <v>music</v>
      </c>
      <c r="R1850" t="str">
        <f t="shared" si="171"/>
        <v>rock</v>
      </c>
      <c r="S1850" s="9">
        <f t="shared" si="172"/>
        <v>40691.579722222217</v>
      </c>
      <c r="T1850" s="9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38</v>
      </c>
      <c r="Q1851" t="str">
        <f t="shared" si="170"/>
        <v>music</v>
      </c>
      <c r="R1851" t="str">
        <f t="shared" si="171"/>
        <v>rock</v>
      </c>
      <c r="S1851" s="9">
        <f t="shared" si="172"/>
        <v>41169.637256944443</v>
      </c>
      <c r="T1851" s="9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</v>
      </c>
      <c r="Q1852" t="str">
        <f t="shared" si="170"/>
        <v>music</v>
      </c>
      <c r="R1852" t="str">
        <f t="shared" si="171"/>
        <v>rock</v>
      </c>
      <c r="S1852" s="9">
        <f t="shared" si="172"/>
        <v>41800.751157407409</v>
      </c>
      <c r="T1852" s="9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</v>
      </c>
      <c r="Q1853" t="str">
        <f t="shared" si="170"/>
        <v>music</v>
      </c>
      <c r="R1853" t="str">
        <f t="shared" si="171"/>
        <v>rock</v>
      </c>
      <c r="S1853" s="9">
        <f t="shared" si="172"/>
        <v>41827.69835648148</v>
      </c>
      <c r="T1853" s="9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134</v>
      </c>
      <c r="Q1854" t="str">
        <f t="shared" si="170"/>
        <v>music</v>
      </c>
      <c r="R1854" t="str">
        <f t="shared" si="171"/>
        <v>rock</v>
      </c>
      <c r="S1854" s="9">
        <f t="shared" si="172"/>
        <v>42081.563101851854</v>
      </c>
      <c r="T1854" s="9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</v>
      </c>
      <c r="Q1855" t="str">
        <f t="shared" si="170"/>
        <v>music</v>
      </c>
      <c r="R1855" t="str">
        <f t="shared" si="171"/>
        <v>rock</v>
      </c>
      <c r="S1855" s="9">
        <f t="shared" si="172"/>
        <v>41176.852048611108</v>
      </c>
      <c r="T1855" s="9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</v>
      </c>
      <c r="Q1856" t="str">
        <f t="shared" si="170"/>
        <v>music</v>
      </c>
      <c r="R1856" t="str">
        <f t="shared" si="171"/>
        <v>rock</v>
      </c>
      <c r="S1856" s="9">
        <f t="shared" si="172"/>
        <v>41387.812928240739</v>
      </c>
      <c r="T1856" s="9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71</v>
      </c>
      <c r="Q1857" t="str">
        <f t="shared" si="170"/>
        <v>music</v>
      </c>
      <c r="R1857" t="str">
        <f t="shared" si="171"/>
        <v>rock</v>
      </c>
      <c r="S1857" s="9">
        <f t="shared" si="172"/>
        <v>41600.330324074072</v>
      </c>
      <c r="T1857" s="9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</v>
      </c>
      <c r="Q1858" t="str">
        <f t="shared" si="170"/>
        <v>music</v>
      </c>
      <c r="R1858" t="str">
        <f t="shared" si="171"/>
        <v>rock</v>
      </c>
      <c r="S1858" s="9">
        <f t="shared" si="172"/>
        <v>41817.64666666666</v>
      </c>
      <c r="T1858" s="9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 0)</f>
        <v>100</v>
      </c>
      <c r="P1859">
        <f t="shared" ref="P1859:P1922" si="175">IF(L1859=0, "N/A", ROUND(E1859/L1859, 0))</f>
        <v>136</v>
      </c>
      <c r="Q1859" t="str">
        <f t="shared" ref="Q1859:Q1922" si="176">LEFT(N1859, SEARCH("/",N1859,1)-1)</f>
        <v>music</v>
      </c>
      <c r="R1859" t="str">
        <f t="shared" ref="R1859:R1922" si="177">RIGHT(N1859,LEN(N1859) - SEARCH("/", N1859))</f>
        <v>rock</v>
      </c>
      <c r="S1859" s="9">
        <f t="shared" ref="S1859:S1922" si="178">(J1859/86400)+DATE(1970,1,1)+(-5/24)</f>
        <v>41864.560335648144</v>
      </c>
      <c r="T1859" s="9">
        <f t="shared" ref="T1859:T1922" si="179">(I1859/86400)+DATE(1970,1,1)+(-5/24)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41</v>
      </c>
      <c r="Q1860" t="str">
        <f t="shared" si="176"/>
        <v>music</v>
      </c>
      <c r="R1860" t="str">
        <f t="shared" si="177"/>
        <v>rock</v>
      </c>
      <c r="S1860" s="9">
        <f t="shared" si="178"/>
        <v>40832.9921412037</v>
      </c>
      <c r="T1860" s="9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71</v>
      </c>
      <c r="Q1861" t="str">
        <f t="shared" si="176"/>
        <v>music</v>
      </c>
      <c r="R1861" t="str">
        <f t="shared" si="177"/>
        <v>rock</v>
      </c>
      <c r="S1861" s="9">
        <f t="shared" si="178"/>
        <v>40778.561678240738</v>
      </c>
      <c r="T1861" s="9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53</v>
      </c>
      <c r="Q1862" t="str">
        <f t="shared" si="176"/>
        <v>music</v>
      </c>
      <c r="R1862" t="str">
        <f t="shared" si="177"/>
        <v>rock</v>
      </c>
      <c r="S1862" s="9">
        <f t="shared" si="178"/>
        <v>41655.500972222224</v>
      </c>
      <c r="T1862" s="9">
        <f t="shared" si="17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str">
        <f t="shared" si="175"/>
        <v>N/A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42000.091909722221</v>
      </c>
      <c r="T1863" s="9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91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42755.284421296295</v>
      </c>
      <c r="T1864" s="9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41772.588946759257</v>
      </c>
      <c r="T1865" s="9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41733.508101851847</v>
      </c>
      <c r="T1866" s="9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42645.159108796295</v>
      </c>
      <c r="T1867" s="9">
        <f t="shared" si="17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63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42742.038159722222</v>
      </c>
      <c r="T1868" s="9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42649.716574074067</v>
      </c>
      <c r="T1869" s="9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42328.570891203701</v>
      </c>
      <c r="T1870" s="9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str">
        <f t="shared" si="175"/>
        <v>N/A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42708.794548611106</v>
      </c>
      <c r="T1871" s="9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33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42371.14739583333</v>
      </c>
      <c r="T1872" s="9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41923.575243055551</v>
      </c>
      <c r="T1873" s="9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42154.921319444438</v>
      </c>
      <c r="T1874" s="9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42164.407523148147</v>
      </c>
      <c r="T1875" s="9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42529.760798611103</v>
      </c>
      <c r="T1876" s="9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42528.691064814811</v>
      </c>
      <c r="T1877" s="9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str">
        <f t="shared" si="175"/>
        <v>N/A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41776.07644675926</v>
      </c>
      <c r="T1878" s="9">
        <f t="shared" si="17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str">
        <f t="shared" si="175"/>
        <v>N/A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42034.820891203701</v>
      </c>
      <c r="T1879" s="9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str">
        <f t="shared" si="175"/>
        <v>N/A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41772.800405092588</v>
      </c>
      <c r="T1880" s="9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42413.441307870373</v>
      </c>
      <c r="T1881" s="9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42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42430.358564814807</v>
      </c>
      <c r="T1882" s="9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42042.944317129623</v>
      </c>
      <c r="T1883" s="9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41067.740879629629</v>
      </c>
      <c r="T1884" s="9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33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40977.739675925921</v>
      </c>
      <c r="T1885" s="9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52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41204.989988425921</v>
      </c>
      <c r="T1886" s="9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51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41098.885532407403</v>
      </c>
      <c r="T1887" s="9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41925.69835648148</v>
      </c>
      <c r="T1888" s="9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417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42323.591805555552</v>
      </c>
      <c r="T1889" s="9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47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40299.03162037037</v>
      </c>
      <c r="T1890" s="9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41299.585023148145</v>
      </c>
      <c r="T1891" s="9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71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41228.577870370369</v>
      </c>
      <c r="T1892" s="9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88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40335.589745370366</v>
      </c>
      <c r="T1893" s="9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40671.429178240738</v>
      </c>
      <c r="T1894" s="9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58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40632.733622685184</v>
      </c>
      <c r="T1895" s="9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40920.696562499994</v>
      </c>
      <c r="T1896" s="9">
        <f t="shared" si="17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42267.538449074076</v>
      </c>
      <c r="T1897" s="9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40981.501909722218</v>
      </c>
      <c r="T1898" s="9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36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41680.375069444439</v>
      </c>
      <c r="T1899" s="9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69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42365.9846412037</v>
      </c>
      <c r="T1900" s="9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29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42058.733402777776</v>
      </c>
      <c r="T1901" s="9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51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41160.663553240738</v>
      </c>
      <c r="T1902" s="9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107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42116.334826388884</v>
      </c>
      <c r="T1903" s="9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42037.581562499996</v>
      </c>
      <c r="T1904" s="9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42702.562395833331</v>
      </c>
      <c r="T1905" s="9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42326.477094907408</v>
      </c>
      <c r="T1906" s="9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11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41859.717523148145</v>
      </c>
      <c r="T1907" s="9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42514.462766203702</v>
      </c>
      <c r="T1908" s="9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41767.378761574073</v>
      </c>
      <c r="T1909" s="9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42703.709490740737</v>
      </c>
      <c r="T1910" s="9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130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41905.220821759256</v>
      </c>
      <c r="T1911" s="9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42264.754826388882</v>
      </c>
      <c r="T1912" s="9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41829.825624999998</v>
      </c>
      <c r="T1913" s="9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71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42129.018055555549</v>
      </c>
      <c r="T1914" s="9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41890.302986111106</v>
      </c>
      <c r="T1915" s="9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41928.966122685182</v>
      </c>
      <c r="T1916" s="9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41863.840532407405</v>
      </c>
      <c r="T1917" s="9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42656.508969907409</v>
      </c>
      <c r="T1918" s="9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2929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42746.06172453703</v>
      </c>
      <c r="T1919" s="9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41828.581608796296</v>
      </c>
      <c r="T1920" s="9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30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42113.667233796295</v>
      </c>
      <c r="T1921" s="9">
        <f t="shared" si="17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42270.66737268518</v>
      </c>
      <c r="T1922" s="9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 0)</f>
        <v>137</v>
      </c>
      <c r="P1923">
        <f t="shared" ref="P1923:P1986" si="181">IF(L1923=0, "N/A", ROUND(E1923/L1923, 0))</f>
        <v>54</v>
      </c>
      <c r="Q1923" t="str">
        <f t="shared" ref="Q1923:Q1986" si="182">LEFT(N1923, SEARCH("/",N1923,1)-1)</f>
        <v>music</v>
      </c>
      <c r="R1923" t="str">
        <f t="shared" ref="R1923:R1986" si="183">RIGHT(N1923,LEN(N1923) - SEARCH("/", N1923))</f>
        <v>indie rock</v>
      </c>
      <c r="S1923" s="9">
        <f t="shared" ref="S1923:S1986" si="184">(J1923/86400)+DATE(1970,1,1)+(-5/24)</f>
        <v>41074.013229166667</v>
      </c>
      <c r="T1923" s="9">
        <f t="shared" ref="T1923:T1986" si="185">(I1923/86400)+DATE(1970,1,1)+(-5/24)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41590.047534722216</v>
      </c>
      <c r="T1924" s="9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40772.640416666662</v>
      </c>
      <c r="T1925" s="9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41626.552719907406</v>
      </c>
      <c r="T1926" s="9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32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41535.693148148144</v>
      </c>
      <c r="T1927" s="9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40456.746018518512</v>
      </c>
      <c r="T1928" s="9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40960.653229166666</v>
      </c>
      <c r="T1929" s="9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41371.439745370364</v>
      </c>
      <c r="T1930" s="9">
        <f t="shared" si="185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43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40686.813263888886</v>
      </c>
      <c r="T1931" s="9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49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41402.350486111107</v>
      </c>
      <c r="T1932" s="9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41037.684131944443</v>
      </c>
      <c r="T1933" s="9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40911.601539351854</v>
      </c>
      <c r="T1934" s="9">
        <f t="shared" si="185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41878.922534722216</v>
      </c>
      <c r="T1935" s="9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40865.658807870372</v>
      </c>
      <c r="T1936" s="9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41773.724201388883</v>
      </c>
      <c r="T1937" s="9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40852.68136574074</v>
      </c>
      <c r="T1938" s="9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39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41058.91065972222</v>
      </c>
      <c r="T1939" s="9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153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41426.05128472222</v>
      </c>
      <c r="T1940" s="9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41313.776712962957</v>
      </c>
      <c r="T1941" s="9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36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40670.298993055556</v>
      </c>
      <c r="T1942" s="9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65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41744.08253472222</v>
      </c>
      <c r="T1943" s="9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40638.619675925926</v>
      </c>
      <c r="T1944" s="9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42548.061527777776</v>
      </c>
      <c r="T1945" s="9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41730.376041666663</v>
      </c>
      <c r="T1946" s="9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512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42157.043495370366</v>
      </c>
      <c r="T1947" s="9">
        <f t="shared" si="185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41688.941678240742</v>
      </c>
      <c r="T1948" s="9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40102.709722222222</v>
      </c>
      <c r="T1949" s="9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189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42473.395937499998</v>
      </c>
      <c r="T1950" s="9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41800.21471064815</v>
      </c>
      <c r="T1951" s="9">
        <f t="shared" si="185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40623.973067129627</v>
      </c>
      <c r="T1952" s="9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42651.212233796294</v>
      </c>
      <c r="T1953" s="9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102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41526.398321759254</v>
      </c>
      <c r="T1954" s="9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231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40940.991493055553</v>
      </c>
      <c r="T1955" s="9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42394.372407407405</v>
      </c>
      <c r="T1956" s="9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41020.063437500001</v>
      </c>
      <c r="T1957" s="9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42067.71533564815</v>
      </c>
      <c r="T1958" s="9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41178.890196759261</v>
      </c>
      <c r="T1959" s="9">
        <f t="shared" si="185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41326.779641203699</v>
      </c>
      <c r="T1960" s="9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37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41871.637268518512</v>
      </c>
      <c r="T1961" s="9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2501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41964.154409722221</v>
      </c>
      <c r="T1962" s="9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68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41147.986307870371</v>
      </c>
      <c r="T1963" s="9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41742.572175925925</v>
      </c>
      <c r="T1964" s="9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118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41863.221458333333</v>
      </c>
      <c r="T1965" s="9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42452.064490740733</v>
      </c>
      <c r="T1966" s="9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40897.880902777775</v>
      </c>
      <c r="T1967" s="9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137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41835.332152777773</v>
      </c>
      <c r="T1968" s="9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183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41730.455196759256</v>
      </c>
      <c r="T1969" s="9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42676.378645833327</v>
      </c>
      <c r="T1970" s="9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42557.584120370368</v>
      </c>
      <c r="T1971" s="9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81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41323.984965277778</v>
      </c>
      <c r="T1972" s="9">
        <f t="shared" si="185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41561.29237268518</v>
      </c>
      <c r="T1973" s="9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71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41200.803749999999</v>
      </c>
      <c r="T1974" s="9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248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42549.514629629623</v>
      </c>
      <c r="T1975" s="9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187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41445.125798611109</v>
      </c>
      <c r="T1976" s="9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132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41313.54688657407</v>
      </c>
      <c r="T1977" s="9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41438.691261574073</v>
      </c>
      <c r="T1978" s="9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42311.008564814816</v>
      </c>
      <c r="T1979" s="9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41039.017268518517</v>
      </c>
      <c r="T1980" s="9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283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42290.25168981481</v>
      </c>
      <c r="T1981" s="9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42423.334050925921</v>
      </c>
      <c r="T1982" s="9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32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41799.516956018517</v>
      </c>
      <c r="T1983" s="9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str">
        <f t="shared" si="181"/>
        <v>N/A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42678.378321759257</v>
      </c>
      <c r="T1984" s="9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89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42592.803449074076</v>
      </c>
      <c r="T1985" s="9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41913.581956018512</v>
      </c>
      <c r="T1986" s="9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 0)</f>
        <v>3</v>
      </c>
      <c r="P1987">
        <f t="shared" ref="P1987:P2050" si="187">IF(L1987=0, "N/A", ROUND(E1987/L1987, 0))</f>
        <v>13</v>
      </c>
      <c r="Q1987" t="str">
        <f t="shared" ref="Q1987:Q2050" si="188">LEFT(N1987, SEARCH("/",N1987,1)-1)</f>
        <v>photography</v>
      </c>
      <c r="R1987" t="str">
        <f t="shared" ref="R1987:R2050" si="189">RIGHT(N1987,LEN(N1987) - SEARCH("/", N1987))</f>
        <v>people</v>
      </c>
      <c r="S1987" s="9">
        <f t="shared" ref="S1987:S2050" si="190">(J1987/86400)+DATE(1970,1,1)+(-5/24)</f>
        <v>42555.490405092591</v>
      </c>
      <c r="T1987" s="9">
        <f t="shared" ref="T1987:T2050" si="191">(I1987/86400)+DATE(1970,1,1)+(-5/24)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42413.225497685184</v>
      </c>
      <c r="T1988" s="9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42034.431435185186</v>
      </c>
      <c r="T1989" s="9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42206.554884259262</v>
      </c>
      <c r="T1990" s="9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42685.472314814811</v>
      </c>
      <c r="T1991" s="9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102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42397.987638888888</v>
      </c>
      <c r="T1992" s="9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47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42167.685023148144</v>
      </c>
      <c r="T1993" s="9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42022.935081018521</v>
      </c>
      <c r="T1994" s="9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str">
        <f t="shared" si="187"/>
        <v>N/A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42329.380057870367</v>
      </c>
      <c r="T1995" s="9">
        <f t="shared" si="191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str">
        <f t="shared" si="187"/>
        <v>N/A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42650.797939814809</v>
      </c>
      <c r="T1996" s="9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42181.693703703706</v>
      </c>
      <c r="T1997" s="9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str">
        <f t="shared" si="187"/>
        <v>N/A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41800.611238425925</v>
      </c>
      <c r="T1998" s="9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str">
        <f t="shared" si="187"/>
        <v>N/A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41847.722361111111</v>
      </c>
      <c r="T1999" s="9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41806.910162037035</v>
      </c>
      <c r="T2000" s="9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34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41926.274398148147</v>
      </c>
      <c r="T2001" s="9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42345.743206018517</v>
      </c>
      <c r="T2002" s="9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42136.001342592594</v>
      </c>
      <c r="T2003" s="9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79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42728.503969907404</v>
      </c>
      <c r="T2004" s="9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40346.917268518519</v>
      </c>
      <c r="T2005" s="9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41800.396562499998</v>
      </c>
      <c r="T2006" s="9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41535.604374999995</v>
      </c>
      <c r="T2007" s="9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409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41941.292187499996</v>
      </c>
      <c r="T2008" s="9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40347.629467592589</v>
      </c>
      <c r="T2009" s="9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45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40761.396087962959</v>
      </c>
      <c r="T2010" s="9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42661.115081018514</v>
      </c>
      <c r="T2011" s="9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42570.788090277776</v>
      </c>
      <c r="T2012" s="9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42347.150150462963</v>
      </c>
      <c r="T2013" s="9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42010.613900462959</v>
      </c>
      <c r="T2014" s="9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174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42499.752476851849</v>
      </c>
      <c r="T2015" s="9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89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41324.006238425922</v>
      </c>
      <c r="T2016" s="9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40765.668553240735</v>
      </c>
      <c r="T2017" s="9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41312.672442129631</v>
      </c>
      <c r="T2018" s="9">
        <f t="shared" si="191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40960.849016203698</v>
      </c>
      <c r="T2019" s="9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148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42199.157511574071</v>
      </c>
      <c r="T2020" s="9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109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42605.500243055554</v>
      </c>
      <c r="T2021" s="9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24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41736.889166666668</v>
      </c>
      <c r="T2022" s="9">
        <f t="shared" si="191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148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41860.862233796295</v>
      </c>
      <c r="T2023" s="9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42502.36078703704</v>
      </c>
      <c r="T2024" s="9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42136.212418981479</v>
      </c>
      <c r="T2025" s="9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223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41099.758611111109</v>
      </c>
      <c r="T2026" s="9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221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42135.976226851846</v>
      </c>
      <c r="T2027" s="9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74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41704.527604166666</v>
      </c>
      <c r="T2028" s="9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42048.605543981474</v>
      </c>
      <c r="T2029" s="9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48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40215.710717592592</v>
      </c>
      <c r="T2030" s="9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41847.813437500001</v>
      </c>
      <c r="T2031" s="9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119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41212.788148148145</v>
      </c>
      <c r="T2032" s="9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41975.120983796289</v>
      </c>
      <c r="T2033" s="9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42689.35733796296</v>
      </c>
      <c r="T2034" s="9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41724.874050925922</v>
      </c>
      <c r="T2035" s="9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594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42075.921678240738</v>
      </c>
      <c r="T2036" s="9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42311.41674768518</v>
      </c>
      <c r="T2037" s="9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47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41738.656469907401</v>
      </c>
      <c r="T2038" s="9">
        <f t="shared" si="191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41578.001770833333</v>
      </c>
      <c r="T2039" s="9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165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41424.062743055554</v>
      </c>
      <c r="T2040" s="9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42675.23061342592</v>
      </c>
      <c r="T2041" s="9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41578.718784722216</v>
      </c>
      <c r="T2042" s="9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144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42654.317442129628</v>
      </c>
      <c r="T2043" s="9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42331.499699074069</v>
      </c>
      <c r="T2044" s="9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42660.968483796292</v>
      </c>
      <c r="T2045" s="9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42138.475856481477</v>
      </c>
      <c r="T2046" s="9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153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41068.880173611113</v>
      </c>
      <c r="T2047" s="9">
        <f t="shared" si="191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56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41386.963472222218</v>
      </c>
      <c r="T2048" s="9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228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42081.695254629631</v>
      </c>
      <c r="T2049" s="9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92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41387.443182870367</v>
      </c>
      <c r="T2050" s="9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 0)</f>
        <v>120</v>
      </c>
      <c r="P2051">
        <f t="shared" ref="P2051:P2114" si="193">IF(L2051=0, "N/A", ROUND(E2051/L2051, 0))</f>
        <v>81</v>
      </c>
      <c r="Q2051" t="str">
        <f t="shared" ref="Q2051:Q2114" si="194">LEFT(N2051, SEARCH("/",N2051,1)-1)</f>
        <v>technology</v>
      </c>
      <c r="R2051" t="str">
        <f t="shared" ref="R2051:R2114" si="195">RIGHT(N2051,LEN(N2051) - SEARCH("/", N2051))</f>
        <v>hardware</v>
      </c>
      <c r="S2051" s="9">
        <f t="shared" ref="S2051:S2114" si="196">(J2051/86400)+DATE(1970,1,1)+(-5/24)</f>
        <v>41575.319016203699</v>
      </c>
      <c r="T2051" s="9">
        <f t="shared" ref="T2051:T2114" si="197">(I2051/86400)+DATE(1970,1,1)+(-5/24)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42114.863171296289</v>
      </c>
      <c r="T2052" s="9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41603.814085648148</v>
      </c>
      <c r="T2053" s="9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42374.875613425924</v>
      </c>
      <c r="T2054" s="9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42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42303.409155092588</v>
      </c>
      <c r="T2055" s="9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41731.312615740739</v>
      </c>
      <c r="T2056" s="9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41946.465775462959</v>
      </c>
      <c r="T2057" s="9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41351.552569444444</v>
      </c>
      <c r="T2058" s="9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46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42396.286249999997</v>
      </c>
      <c r="T2059" s="9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11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42026.16238425926</v>
      </c>
      <c r="T2060" s="9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115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42361.394143518519</v>
      </c>
      <c r="T2061" s="9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41783.434606481482</v>
      </c>
      <c r="T2062" s="9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42705.556180555555</v>
      </c>
      <c r="T2063" s="9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42423.174745370365</v>
      </c>
      <c r="T2064" s="9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121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42472.524317129624</v>
      </c>
      <c r="T2065" s="9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41389.1565162037</v>
      </c>
      <c r="T2066" s="9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41603.125335648147</v>
      </c>
      <c r="T2067" s="9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41844.563460648147</v>
      </c>
      <c r="T2068" s="9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63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42115.645555555551</v>
      </c>
      <c r="T2069" s="9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42633.633275462962</v>
      </c>
      <c r="T2070" s="9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42340.763784722221</v>
      </c>
      <c r="T2071" s="9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42519.448182870365</v>
      </c>
      <c r="T2072" s="9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202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42600.070416666662</v>
      </c>
      <c r="T2073" s="9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42467.373055555552</v>
      </c>
      <c r="T2074" s="9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325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42087.459699074076</v>
      </c>
      <c r="T2075" s="9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42466.617847222216</v>
      </c>
      <c r="T2076" s="9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41450.473240740735</v>
      </c>
      <c r="T2077" s="9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41803.672326388885</v>
      </c>
      <c r="T2078" s="9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42102.83421296296</v>
      </c>
      <c r="T2079" s="9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547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42692.563159722216</v>
      </c>
      <c r="T2080" s="9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42150.502233796295</v>
      </c>
      <c r="T2081" s="9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102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42289.748842592591</v>
      </c>
      <c r="T2082" s="9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73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41003.948553240734</v>
      </c>
      <c r="T2083" s="9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44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40810.911990740737</v>
      </c>
      <c r="T2084" s="9">
        <f t="shared" si="197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41034.513831018514</v>
      </c>
      <c r="T2085" s="9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71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41731.624791666662</v>
      </c>
      <c r="T2086" s="9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41075.627164351848</v>
      </c>
      <c r="T2087" s="9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40860.462175925924</v>
      </c>
      <c r="T2088" s="9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40763.996041666665</v>
      </c>
      <c r="T2089" s="9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40395.506388888891</v>
      </c>
      <c r="T2090" s="9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49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41452.867986111109</v>
      </c>
      <c r="T2091" s="9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58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41299.173090277771</v>
      </c>
      <c r="T2092" s="9">
        <f t="shared" si="197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40555.114328703705</v>
      </c>
      <c r="T2093" s="9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40763.499212962961</v>
      </c>
      <c r="T2094" s="9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67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41205.646203703705</v>
      </c>
      <c r="T2095" s="9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59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40938.811689814815</v>
      </c>
      <c r="T2096" s="9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40758.525150462963</v>
      </c>
      <c r="T2097" s="9">
        <f t="shared" si="197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44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41192.550173611111</v>
      </c>
      <c r="T2098" s="9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79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40818.376562500001</v>
      </c>
      <c r="T2099" s="9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40945.905497685184</v>
      </c>
      <c r="T2100" s="9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42173.53800925926</v>
      </c>
      <c r="T2101" s="9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41074.62663194444</v>
      </c>
      <c r="T2102" s="9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40891.941134259258</v>
      </c>
      <c r="T2103" s="9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36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40638.660277777773</v>
      </c>
      <c r="T2104" s="9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99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41192.546608796292</v>
      </c>
      <c r="T2105" s="9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41393.86613425926</v>
      </c>
      <c r="T2106" s="9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41951.580474537033</v>
      </c>
      <c r="T2107" s="9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54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41270.006643518514</v>
      </c>
      <c r="T2108" s="9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41934.502233796295</v>
      </c>
      <c r="T2109" s="9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90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41134.967361111107</v>
      </c>
      <c r="T2110" s="9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107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42160.500196759262</v>
      </c>
      <c r="T2111" s="9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53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41759.462604166663</v>
      </c>
      <c r="T2112" s="9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55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40702.988715277774</v>
      </c>
      <c r="T2113" s="9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41365.719826388886</v>
      </c>
      <c r="T2114" s="9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 0)</f>
        <v>105</v>
      </c>
      <c r="P2115">
        <f t="shared" ref="P2115:P2178" si="199">IF(L2115=0, "N/A", ROUND(E2115/L2115, 0))</f>
        <v>69</v>
      </c>
      <c r="Q2115" t="str">
        <f t="shared" ref="Q2115:Q2178" si="200">LEFT(N2115, SEARCH("/",N2115,1)-1)</f>
        <v>music</v>
      </c>
      <c r="R2115" t="str">
        <f t="shared" ref="R2115:R2178" si="201">RIGHT(N2115,LEN(N2115) - SEARCH("/", N2115))</f>
        <v>indie rock</v>
      </c>
      <c r="S2115" s="9">
        <f t="shared" ref="S2115:S2178" si="202">(J2115/86400)+DATE(1970,1,1)+(-5/24)</f>
        <v>41870.657129629624</v>
      </c>
      <c r="T2115" s="9">
        <f t="shared" ref="T2115:T2178" si="203">(I2115/86400)+DATE(1970,1,1)+(-5/24)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36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40458.607291666667</v>
      </c>
      <c r="T2116" s="9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40563.872696759259</v>
      </c>
      <c r="T2117" s="9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41136.569479166668</v>
      </c>
      <c r="T2118" s="9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51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42289.851261574069</v>
      </c>
      <c r="T2119" s="9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40718.631203703699</v>
      </c>
      <c r="T2120" s="9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92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41106.921817129631</v>
      </c>
      <c r="T2121" s="9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117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41591.756203703699</v>
      </c>
      <c r="T2122" s="9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42716.534120370365</v>
      </c>
      <c r="T2123" s="9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42712.092233796291</v>
      </c>
      <c r="T2124" s="9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40198.216516203705</v>
      </c>
      <c r="T2125" s="9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40463.819849537038</v>
      </c>
      <c r="T2126" s="9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32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42190.815196759257</v>
      </c>
      <c r="T2127" s="9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41951.76489583333</v>
      </c>
      <c r="T2128" s="9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42045.297025462962</v>
      </c>
      <c r="T2129" s="9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41843.564456018517</v>
      </c>
      <c r="T2130" s="9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20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42408.815972222219</v>
      </c>
      <c r="T2131" s="9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41831.87804398148</v>
      </c>
      <c r="T2132" s="9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42166.998738425922</v>
      </c>
      <c r="T2133" s="9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41643.27884259259</v>
      </c>
      <c r="T2134" s="9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40618.888877314814</v>
      </c>
      <c r="T2135" s="9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35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41361.678136574068</v>
      </c>
      <c r="T2136" s="9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22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41156.755011574074</v>
      </c>
      <c r="T2137" s="9">
        <f t="shared" si="203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12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41536.300763888888</v>
      </c>
      <c r="T2138" s="9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27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41948.562835648147</v>
      </c>
      <c r="T2139" s="9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11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41556.804849537039</v>
      </c>
      <c r="T2140" s="9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42647.541759259257</v>
      </c>
      <c r="T2141" s="9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51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41255.625277777777</v>
      </c>
      <c r="T2142" s="9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str">
        <f t="shared" si="199"/>
        <v>N/A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41927.027303240735</v>
      </c>
      <c r="T2143" s="9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42340.493171296293</v>
      </c>
      <c r="T2144" s="9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40332.678379629629</v>
      </c>
      <c r="T2145" s="9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41499.338425925926</v>
      </c>
      <c r="T2146" s="9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41575.029097222221</v>
      </c>
      <c r="T2147" s="9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42397.471180555549</v>
      </c>
      <c r="T2148" s="9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41927.087361111109</v>
      </c>
      <c r="T2149" s="9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42066.525254629632</v>
      </c>
      <c r="T2150" s="9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str">
        <f t="shared" si="199"/>
        <v>N/A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40354.816620370366</v>
      </c>
      <c r="T2151" s="9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42534.076377314814</v>
      </c>
      <c r="T2152" s="9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20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42520.639050925922</v>
      </c>
      <c r="T2153" s="9">
        <f t="shared" si="203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13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41683.62394675926</v>
      </c>
      <c r="T2154" s="9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9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41974.702754629623</v>
      </c>
      <c r="T2155" s="9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41647.42392361111</v>
      </c>
      <c r="T2156" s="9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42430.539178240739</v>
      </c>
      <c r="T2157" s="9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18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41488.645902777775</v>
      </c>
      <c r="T2158" s="9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371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42694.772951388884</v>
      </c>
      <c r="T2159" s="9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64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41264.645532407405</v>
      </c>
      <c r="T2160" s="9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40710.522847222222</v>
      </c>
      <c r="T2161" s="9">
        <f t="shared" si="203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41018.503530092588</v>
      </c>
      <c r="T2162" s="9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36</v>
      </c>
      <c r="Q2163" t="str">
        <f t="shared" si="200"/>
        <v>music</v>
      </c>
      <c r="R2163" t="str">
        <f t="shared" si="201"/>
        <v>rock</v>
      </c>
      <c r="S2163" s="9">
        <f t="shared" si="202"/>
        <v>42240.644201388888</v>
      </c>
      <c r="T2163" s="9">
        <f t="shared" si="203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</v>
      </c>
      <c r="Q2164" t="str">
        <f t="shared" si="200"/>
        <v>music</v>
      </c>
      <c r="R2164" t="str">
        <f t="shared" si="201"/>
        <v>rock</v>
      </c>
      <c r="S2164" s="9">
        <f t="shared" si="202"/>
        <v>41813.557766203703</v>
      </c>
      <c r="T2164" s="9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</v>
      </c>
      <c r="Q2165" t="str">
        <f t="shared" si="200"/>
        <v>music</v>
      </c>
      <c r="R2165" t="str">
        <f t="shared" si="201"/>
        <v>rock</v>
      </c>
      <c r="S2165" s="9">
        <f t="shared" si="202"/>
        <v>42111.691203703704</v>
      </c>
      <c r="T2165" s="9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</v>
      </c>
      <c r="Q2166" t="str">
        <f t="shared" si="200"/>
        <v>music</v>
      </c>
      <c r="R2166" t="str">
        <f t="shared" si="201"/>
        <v>rock</v>
      </c>
      <c r="S2166" s="9">
        <f t="shared" si="202"/>
        <v>42515.509421296294</v>
      </c>
      <c r="T2166" s="9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30</v>
      </c>
      <c r="Q2167" t="str">
        <f t="shared" si="200"/>
        <v>music</v>
      </c>
      <c r="R2167" t="str">
        <f t="shared" si="201"/>
        <v>rock</v>
      </c>
      <c r="S2167" s="9">
        <f t="shared" si="202"/>
        <v>42438.458738425928</v>
      </c>
      <c r="T2167" s="9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92</v>
      </c>
      <c r="Q2168" t="str">
        <f t="shared" si="200"/>
        <v>music</v>
      </c>
      <c r="R2168" t="str">
        <f t="shared" si="201"/>
        <v>rock</v>
      </c>
      <c r="S2168" s="9">
        <f t="shared" si="202"/>
        <v>41933.629837962959</v>
      </c>
      <c r="T2168" s="9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23</v>
      </c>
      <c r="Q2169" t="str">
        <f t="shared" si="200"/>
        <v>music</v>
      </c>
      <c r="R2169" t="str">
        <f t="shared" si="201"/>
        <v>rock</v>
      </c>
      <c r="S2169" s="9">
        <f t="shared" si="202"/>
        <v>41152.858067129629</v>
      </c>
      <c r="T2169" s="9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</v>
      </c>
      <c r="Q2170" t="str">
        <f t="shared" si="200"/>
        <v>music</v>
      </c>
      <c r="R2170" t="str">
        <f t="shared" si="201"/>
        <v>rock</v>
      </c>
      <c r="S2170" s="9">
        <f t="shared" si="202"/>
        <v>42745.391909722217</v>
      </c>
      <c r="T2170" s="9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22</v>
      </c>
      <c r="Q2171" t="str">
        <f t="shared" si="200"/>
        <v>music</v>
      </c>
      <c r="R2171" t="str">
        <f t="shared" si="201"/>
        <v>rock</v>
      </c>
      <c r="S2171" s="9">
        <f t="shared" si="202"/>
        <v>42793.492488425924</v>
      </c>
      <c r="T2171" s="9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</v>
      </c>
      <c r="Q2172" t="str">
        <f t="shared" si="200"/>
        <v>music</v>
      </c>
      <c r="R2172" t="str">
        <f t="shared" si="201"/>
        <v>rock</v>
      </c>
      <c r="S2172" s="9">
        <f t="shared" si="202"/>
        <v>42198.541921296295</v>
      </c>
      <c r="T2172" s="9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</v>
      </c>
      <c r="Q2173" t="str">
        <f t="shared" si="200"/>
        <v>music</v>
      </c>
      <c r="R2173" t="str">
        <f t="shared" si="201"/>
        <v>rock</v>
      </c>
      <c r="S2173" s="9">
        <f t="shared" si="202"/>
        <v>42141.748784722215</v>
      </c>
      <c r="T2173" s="9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77</v>
      </c>
      <c r="Q2174" t="str">
        <f t="shared" si="200"/>
        <v>music</v>
      </c>
      <c r="R2174" t="str">
        <f t="shared" si="201"/>
        <v>rock</v>
      </c>
      <c r="S2174" s="9">
        <f t="shared" si="202"/>
        <v>42082.371759259258</v>
      </c>
      <c r="T2174" s="9">
        <f t="shared" si="203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</v>
      </c>
      <c r="Q2175" t="str">
        <f t="shared" si="200"/>
        <v>music</v>
      </c>
      <c r="R2175" t="str">
        <f t="shared" si="201"/>
        <v>rock</v>
      </c>
      <c r="S2175" s="9">
        <f t="shared" si="202"/>
        <v>41495.484293981477</v>
      </c>
      <c r="T2175" s="9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</v>
      </c>
      <c r="Q2176" t="str">
        <f t="shared" si="200"/>
        <v>music</v>
      </c>
      <c r="R2176" t="str">
        <f t="shared" si="201"/>
        <v>rock</v>
      </c>
      <c r="S2176" s="9">
        <f t="shared" si="202"/>
        <v>42465.334571759253</v>
      </c>
      <c r="T2176" s="9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</v>
      </c>
      <c r="Q2177" t="str">
        <f t="shared" si="200"/>
        <v>music</v>
      </c>
      <c r="R2177" t="str">
        <f t="shared" si="201"/>
        <v>rock</v>
      </c>
      <c r="S2177" s="9">
        <f t="shared" si="202"/>
        <v>42564.800763888888</v>
      </c>
      <c r="T2177" s="9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89</v>
      </c>
      <c r="Q2178" t="str">
        <f t="shared" si="200"/>
        <v>music</v>
      </c>
      <c r="R2178" t="str">
        <f t="shared" si="201"/>
        <v>rock</v>
      </c>
      <c r="S2178" s="9">
        <f t="shared" si="202"/>
        <v>42096.424872685187</v>
      </c>
      <c r="T2178" s="9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 0)</f>
        <v>100</v>
      </c>
      <c r="P2179">
        <f t="shared" ref="P2179:P2242" si="205">IF(L2179=0, "N/A", ROUND(E2179/L2179, 0))</f>
        <v>66</v>
      </c>
      <c r="Q2179" t="str">
        <f t="shared" ref="Q2179:Q2242" si="206">LEFT(N2179, SEARCH("/",N2179,1)-1)</f>
        <v>music</v>
      </c>
      <c r="R2179" t="str">
        <f t="shared" ref="R2179:R2242" si="207">RIGHT(N2179,LEN(N2179) - SEARCH("/", N2179))</f>
        <v>rock</v>
      </c>
      <c r="S2179" s="9">
        <f t="shared" ref="S2179:S2242" si="208">(J2179/86400)+DATE(1970,1,1)+(-5/24)</f>
        <v>42502.042442129627</v>
      </c>
      <c r="T2179" s="9">
        <f t="shared" ref="T2179:T2242" si="209">(I2179/86400)+DATE(1970,1,1)+(-5/24)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</v>
      </c>
      <c r="Q2180" t="str">
        <f t="shared" si="206"/>
        <v>music</v>
      </c>
      <c r="R2180" t="str">
        <f t="shared" si="207"/>
        <v>rock</v>
      </c>
      <c r="S2180" s="9">
        <f t="shared" si="208"/>
        <v>42723.428206018514</v>
      </c>
      <c r="T2180" s="9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77</v>
      </c>
      <c r="Q2181" t="str">
        <f t="shared" si="206"/>
        <v>music</v>
      </c>
      <c r="R2181" t="str">
        <f t="shared" si="207"/>
        <v>rock</v>
      </c>
      <c r="S2181" s="9">
        <f t="shared" si="208"/>
        <v>42074.962870370371</v>
      </c>
      <c r="T2181" s="9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69</v>
      </c>
      <c r="Q2182" t="str">
        <f t="shared" si="206"/>
        <v>music</v>
      </c>
      <c r="R2182" t="str">
        <f t="shared" si="207"/>
        <v>rock</v>
      </c>
      <c r="S2182" s="9">
        <f t="shared" si="208"/>
        <v>42279.461435185185</v>
      </c>
      <c r="T2182" s="9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42772.796909722216</v>
      </c>
      <c r="T2183" s="9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41879.692418981482</v>
      </c>
      <c r="T2184" s="9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32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42745.157141203701</v>
      </c>
      <c r="T2185" s="9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42380.481956018521</v>
      </c>
      <c r="T2186" s="9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41319.141655092586</v>
      </c>
      <c r="T2187" s="9">
        <f t="shared" si="20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56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42583.406747685185</v>
      </c>
      <c r="T2188" s="9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57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42068.000763888886</v>
      </c>
      <c r="T2189" s="9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42633.377789351849</v>
      </c>
      <c r="T2190" s="9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69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42467.579861111109</v>
      </c>
      <c r="T2191" s="9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42417.416712962957</v>
      </c>
      <c r="T2192" s="9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36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42768.6253125</v>
      </c>
      <c r="T2193" s="9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42691.642870370364</v>
      </c>
      <c r="T2194" s="9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76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42664.197592592587</v>
      </c>
      <c r="T2195" s="9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42425.54965277778</v>
      </c>
      <c r="T2196" s="9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42197.563657407409</v>
      </c>
      <c r="T2197" s="9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42675.278958333329</v>
      </c>
      <c r="T2198" s="9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66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42033.37568287037</v>
      </c>
      <c r="T2199" s="9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82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42292.305555555555</v>
      </c>
      <c r="T2200" s="9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53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42262.208310185182</v>
      </c>
      <c r="T2201" s="9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42163.417453703696</v>
      </c>
      <c r="T2202" s="9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41276.638483796291</v>
      </c>
      <c r="T2203" s="9">
        <f t="shared" si="20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41184.640833333331</v>
      </c>
      <c r="T2204" s="9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44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42241.651412037034</v>
      </c>
      <c r="T2205" s="9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41312.103229166663</v>
      </c>
      <c r="T2206" s="9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41031.613298611112</v>
      </c>
      <c r="T2207" s="9">
        <f t="shared" si="20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40997.048888888887</v>
      </c>
      <c r="T2208" s="9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286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41563.985798611109</v>
      </c>
      <c r="T2209" s="9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40946.673912037033</v>
      </c>
      <c r="T2210" s="9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41732.27134259259</v>
      </c>
      <c r="T2211" s="9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62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40955.857754629629</v>
      </c>
      <c r="T2212" s="9">
        <f t="shared" si="20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41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41716.576678240737</v>
      </c>
      <c r="T2213" s="9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56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41548.539085648146</v>
      </c>
      <c r="T2214" s="9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42109.617812499993</v>
      </c>
      <c r="T2215" s="9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41646.58388888889</v>
      </c>
      <c r="T2216" s="9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40958.508935185186</v>
      </c>
      <c r="T2217" s="9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23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42194.543344907404</v>
      </c>
      <c r="T2218" s="9">
        <f t="shared" si="20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42299.568437499998</v>
      </c>
      <c r="T2219" s="9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41127.603969907403</v>
      </c>
      <c r="T2220" s="9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42205.510555555556</v>
      </c>
      <c r="T2221" s="9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41451.852268518516</v>
      </c>
      <c r="T2222" s="9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42452.458437499998</v>
      </c>
      <c r="T2223" s="9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40906.579247685186</v>
      </c>
      <c r="T2224" s="9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42152.432500000003</v>
      </c>
      <c r="T2225" s="9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42644.459201388883</v>
      </c>
      <c r="T2226" s="9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165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41873.583506944444</v>
      </c>
      <c r="T2227" s="9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61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42381.590532407405</v>
      </c>
      <c r="T2228" s="9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68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41561.599016203698</v>
      </c>
      <c r="T2229" s="9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82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42202.069861111107</v>
      </c>
      <c r="T2230" s="9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41484.455914351849</v>
      </c>
      <c r="T2231" s="9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41724.672766203701</v>
      </c>
      <c r="T2232" s="9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41423.702557870369</v>
      </c>
      <c r="T2233" s="9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41806.585740740738</v>
      </c>
      <c r="T2234" s="9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42331.170590277776</v>
      </c>
      <c r="T2235" s="9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42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42710.616284722222</v>
      </c>
      <c r="T2236" s="9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136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42061.813784722217</v>
      </c>
      <c r="T2237" s="9">
        <f t="shared" si="20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42371.408831018511</v>
      </c>
      <c r="T2238" s="9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65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41914.794942129629</v>
      </c>
      <c r="T2239" s="9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70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42774.41337962963</v>
      </c>
      <c r="T2240" s="9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41572.750162037039</v>
      </c>
      <c r="T2241" s="9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141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42452.617407407401</v>
      </c>
      <c r="T2242" s="9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 0)</f>
        <v>806</v>
      </c>
      <c r="P2243">
        <f t="shared" ref="P2243:P2306" si="211">IF(L2243=0, "N/A", ROUND(E2243/L2243, 0))</f>
        <v>49</v>
      </c>
      <c r="Q2243" t="str">
        <f t="shared" ref="Q2243:Q2306" si="212">LEFT(N2243, SEARCH("/",N2243,1)-1)</f>
        <v>games</v>
      </c>
      <c r="R2243" t="str">
        <f t="shared" ref="R2243:R2306" si="213">RIGHT(N2243,LEN(N2243) - SEARCH("/", N2243))</f>
        <v>tabletop games</v>
      </c>
      <c r="S2243" s="9">
        <f t="shared" ref="S2243:S2306" si="214">(J2243/86400)+DATE(1970,1,1)+(-5/24)</f>
        <v>42766.619212962956</v>
      </c>
      <c r="T2243" s="9">
        <f t="shared" ref="T2243:T2306" si="215">(I2243/86400)+DATE(1970,1,1)+(-5/24)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54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41569.367280092592</v>
      </c>
      <c r="T2244" s="9">
        <f t="shared" si="215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42800.542708333327</v>
      </c>
      <c r="T2245" s="9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42647.610486111109</v>
      </c>
      <c r="T2246" s="9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41660.500196759254</v>
      </c>
      <c r="T2247" s="9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44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42221.583449074074</v>
      </c>
      <c r="T2248" s="9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51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42200.457928240743</v>
      </c>
      <c r="T2249" s="9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59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42688.667569444442</v>
      </c>
      <c r="T2250" s="9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33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41336.49496527778</v>
      </c>
      <c r="T2251" s="9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427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42676.7971412037</v>
      </c>
      <c r="T2252" s="9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24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41846.137465277774</v>
      </c>
      <c r="T2253" s="9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42573.119652777772</v>
      </c>
      <c r="T2254" s="9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42296.422997685186</v>
      </c>
      <c r="T2255" s="9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42752.439444444441</v>
      </c>
      <c r="T2256" s="9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42467.743645833332</v>
      </c>
      <c r="T2257" s="9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42682.243587962956</v>
      </c>
      <c r="T2258" s="9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42505.728344907409</v>
      </c>
      <c r="T2259" s="9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42136.542673611104</v>
      </c>
      <c r="T2260" s="9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91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42702.59648148148</v>
      </c>
      <c r="T2261" s="9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41694.808449074073</v>
      </c>
      <c r="T2262" s="9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42759.516435185178</v>
      </c>
      <c r="T2263" s="9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41926.376828703702</v>
      </c>
      <c r="T2264" s="9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42014.623993055553</v>
      </c>
      <c r="T2265" s="9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42496.374004629623</v>
      </c>
      <c r="T2266" s="9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42689.644756944443</v>
      </c>
      <c r="T2267" s="9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42469.666574074072</v>
      </c>
      <c r="T2268" s="9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41968.621493055551</v>
      </c>
      <c r="T2269" s="9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42775.874016203707</v>
      </c>
      <c r="T2270" s="9">
        <f t="shared" si="215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50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42776.496099537035</v>
      </c>
      <c r="T2271" s="9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108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42725.661030092589</v>
      </c>
      <c r="T2272" s="9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43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42683.791712962957</v>
      </c>
      <c r="T2273" s="9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42315.491157407407</v>
      </c>
      <c r="T2274" s="9">
        <f t="shared" si="215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42781.340763888882</v>
      </c>
      <c r="T2275" s="9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41663.292326388888</v>
      </c>
      <c r="T2276" s="9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34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41965.408321759256</v>
      </c>
      <c r="T2277" s="9">
        <f t="shared" si="215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65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41614.443159722221</v>
      </c>
      <c r="T2278" s="9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58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40936.470173611109</v>
      </c>
      <c r="T2279" s="9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42338.500775462962</v>
      </c>
      <c r="T2280" s="9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42020.598368055558</v>
      </c>
      <c r="T2281" s="9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42234.416562499995</v>
      </c>
      <c r="T2282" s="9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</v>
      </c>
      <c r="Q2283" t="str">
        <f t="shared" si="212"/>
        <v>music</v>
      </c>
      <c r="R2283" t="str">
        <f t="shared" si="213"/>
        <v>rock</v>
      </c>
      <c r="S2283" s="9">
        <f t="shared" si="214"/>
        <v>40687.077511574069</v>
      </c>
      <c r="T2283" s="9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116</v>
      </c>
      <c r="Q2284" t="str">
        <f t="shared" si="212"/>
        <v>music</v>
      </c>
      <c r="R2284" t="str">
        <f t="shared" si="213"/>
        <v>rock</v>
      </c>
      <c r="S2284" s="9">
        <f t="shared" si="214"/>
        <v>42322.966273148144</v>
      </c>
      <c r="T2284" s="9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</v>
      </c>
      <c r="Q2285" t="str">
        <f t="shared" si="212"/>
        <v>music</v>
      </c>
      <c r="R2285" t="str">
        <f t="shared" si="213"/>
        <v>rock</v>
      </c>
      <c r="S2285" s="9">
        <f t="shared" si="214"/>
        <v>40977.916712962957</v>
      </c>
      <c r="T2285" s="9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</v>
      </c>
      <c r="Q2286" t="str">
        <f t="shared" si="212"/>
        <v>music</v>
      </c>
      <c r="R2286" t="str">
        <f t="shared" si="213"/>
        <v>rock</v>
      </c>
      <c r="S2286" s="9">
        <f t="shared" si="214"/>
        <v>40585.588483796295</v>
      </c>
      <c r="T2286" s="9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</v>
      </c>
      <c r="Q2287" t="str">
        <f t="shared" si="212"/>
        <v>music</v>
      </c>
      <c r="R2287" t="str">
        <f t="shared" si="213"/>
        <v>rock</v>
      </c>
      <c r="S2287" s="9">
        <f t="shared" si="214"/>
        <v>41058.977349537039</v>
      </c>
      <c r="T2287" s="9">
        <f t="shared" si="215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</v>
      </c>
      <c r="Q2288" t="str">
        <f t="shared" si="212"/>
        <v>music</v>
      </c>
      <c r="R2288" t="str">
        <f t="shared" si="213"/>
        <v>rock</v>
      </c>
      <c r="S2288" s="9">
        <f t="shared" si="214"/>
        <v>41494.755254629628</v>
      </c>
      <c r="T2288" s="9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51</v>
      </c>
      <c r="Q2289" t="str">
        <f t="shared" si="212"/>
        <v>music</v>
      </c>
      <c r="R2289" t="str">
        <f t="shared" si="213"/>
        <v>rock</v>
      </c>
      <c r="S2289" s="9">
        <f t="shared" si="214"/>
        <v>41792.459027777775</v>
      </c>
      <c r="T2289" s="9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</v>
      </c>
      <c r="Q2290" t="str">
        <f t="shared" si="212"/>
        <v>music</v>
      </c>
      <c r="R2290" t="str">
        <f t="shared" si="213"/>
        <v>rock</v>
      </c>
      <c r="S2290" s="9">
        <f t="shared" si="214"/>
        <v>41067.619085648148</v>
      </c>
      <c r="T2290" s="9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</v>
      </c>
      <c r="Q2291" t="str">
        <f t="shared" si="212"/>
        <v>music</v>
      </c>
      <c r="R2291" t="str">
        <f t="shared" si="213"/>
        <v>rock</v>
      </c>
      <c r="S2291" s="9">
        <f t="shared" si="214"/>
        <v>41571.790046296293</v>
      </c>
      <c r="T2291" s="9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54</v>
      </c>
      <c r="Q2292" t="str">
        <f t="shared" si="212"/>
        <v>music</v>
      </c>
      <c r="R2292" t="str">
        <f t="shared" si="213"/>
        <v>rock</v>
      </c>
      <c r="S2292" s="9">
        <f t="shared" si="214"/>
        <v>40070.045486111107</v>
      </c>
      <c r="T2292" s="9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</v>
      </c>
      <c r="Q2293" t="str">
        <f t="shared" si="212"/>
        <v>music</v>
      </c>
      <c r="R2293" t="str">
        <f t="shared" si="213"/>
        <v>rock</v>
      </c>
      <c r="S2293" s="9">
        <f t="shared" si="214"/>
        <v>40987.768726851849</v>
      </c>
      <c r="T2293" s="9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47</v>
      </c>
      <c r="Q2294" t="str">
        <f t="shared" si="212"/>
        <v>music</v>
      </c>
      <c r="R2294" t="str">
        <f t="shared" si="213"/>
        <v>rock</v>
      </c>
      <c r="S2294" s="9">
        <f t="shared" si="214"/>
        <v>40987.489305555551</v>
      </c>
      <c r="T2294" s="9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</v>
      </c>
      <c r="Q2295" t="str">
        <f t="shared" si="212"/>
        <v>music</v>
      </c>
      <c r="R2295" t="str">
        <f t="shared" si="213"/>
        <v>rock</v>
      </c>
      <c r="S2295" s="9">
        <f t="shared" si="214"/>
        <v>41151.499988425923</v>
      </c>
      <c r="T2295" s="9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</v>
      </c>
      <c r="Q2296" t="str">
        <f t="shared" si="212"/>
        <v>music</v>
      </c>
      <c r="R2296" t="str">
        <f t="shared" si="213"/>
        <v>rock</v>
      </c>
      <c r="S2296" s="9">
        <f t="shared" si="214"/>
        <v>41264.514814814815</v>
      </c>
      <c r="T2296" s="9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</v>
      </c>
      <c r="Q2297" t="str">
        <f t="shared" si="212"/>
        <v>music</v>
      </c>
      <c r="R2297" t="str">
        <f t="shared" si="213"/>
        <v>rock</v>
      </c>
      <c r="S2297" s="9">
        <f t="shared" si="214"/>
        <v>41270.746018518512</v>
      </c>
      <c r="T2297" s="9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72</v>
      </c>
      <c r="Q2298" t="str">
        <f t="shared" si="212"/>
        <v>music</v>
      </c>
      <c r="R2298" t="str">
        <f t="shared" si="213"/>
        <v>rock</v>
      </c>
      <c r="S2298" s="9">
        <f t="shared" si="214"/>
        <v>40927.52344907407</v>
      </c>
      <c r="T2298" s="9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53</v>
      </c>
      <c r="Q2299" t="str">
        <f t="shared" si="212"/>
        <v>music</v>
      </c>
      <c r="R2299" t="str">
        <f t="shared" si="213"/>
        <v>rock</v>
      </c>
      <c r="S2299" s="9">
        <f t="shared" si="214"/>
        <v>40947.83390046296</v>
      </c>
      <c r="T2299" s="9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</v>
      </c>
      <c r="Q2300" t="str">
        <f t="shared" si="212"/>
        <v>music</v>
      </c>
      <c r="R2300" t="str">
        <f t="shared" si="213"/>
        <v>rock</v>
      </c>
      <c r="S2300" s="9">
        <f t="shared" si="214"/>
        <v>41694.632326388884</v>
      </c>
      <c r="T2300" s="9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</v>
      </c>
      <c r="Q2301" t="str">
        <f t="shared" si="212"/>
        <v>music</v>
      </c>
      <c r="R2301" t="str">
        <f t="shared" si="213"/>
        <v>rock</v>
      </c>
      <c r="S2301" s="9">
        <f t="shared" si="214"/>
        <v>40564.824178240735</v>
      </c>
      <c r="T2301" s="9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116</v>
      </c>
      <c r="Q2302" t="str">
        <f t="shared" si="212"/>
        <v>music</v>
      </c>
      <c r="R2302" t="str">
        <f t="shared" si="213"/>
        <v>rock</v>
      </c>
      <c r="S2302" s="9">
        <f t="shared" si="214"/>
        <v>41074.518703703703</v>
      </c>
      <c r="T2302" s="9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32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41415.938611111109</v>
      </c>
      <c r="T2303" s="9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41605.660115740735</v>
      </c>
      <c r="T2304" s="9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40849.902731481481</v>
      </c>
      <c r="T2305" s="9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40502.607534722221</v>
      </c>
      <c r="T2306" s="9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 0)</f>
        <v>101</v>
      </c>
      <c r="P2307">
        <f t="shared" ref="P2307:P2370" si="217">IF(L2307=0, "N/A", ROUND(E2307/L2307, 0))</f>
        <v>109</v>
      </c>
      <c r="Q2307" t="str">
        <f t="shared" ref="Q2307:Q2370" si="218">LEFT(N2307, SEARCH("/",N2307,1)-1)</f>
        <v>music</v>
      </c>
      <c r="R2307" t="str">
        <f t="shared" ref="R2307:R2370" si="219">RIGHT(N2307,LEN(N2307) - SEARCH("/", N2307))</f>
        <v>indie rock</v>
      </c>
      <c r="S2307" s="9">
        <f t="shared" ref="S2307:S2370" si="220">(J2307/86400)+DATE(1970,1,1)+(-5/24)</f>
        <v>41834.486944444441</v>
      </c>
      <c r="T2307" s="9">
        <f t="shared" ref="T2307:T2370" si="221">(I2307/86400)+DATE(1970,1,1)+(-5/24)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40947.959826388884</v>
      </c>
      <c r="T2308" s="9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28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41004.594131944446</v>
      </c>
      <c r="T2309" s="9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41851.754583333335</v>
      </c>
      <c r="T2310" s="9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60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41307.779363425921</v>
      </c>
      <c r="T2311" s="9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65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41324.585821759254</v>
      </c>
      <c r="T2312" s="9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41735.796168981477</v>
      </c>
      <c r="T2313" s="9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41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41716.424513888887</v>
      </c>
      <c r="T2314" s="9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41002.750300925924</v>
      </c>
      <c r="T2315" s="9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38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41037.343252314815</v>
      </c>
      <c r="T2316" s="9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41004.517858796295</v>
      </c>
      <c r="T2317" s="9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40079.516782407409</v>
      </c>
      <c r="T2318" s="9">
        <f t="shared" si="221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19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40192.33390046296</v>
      </c>
      <c r="T2319" s="9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40050.435347222221</v>
      </c>
      <c r="T2320" s="9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42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41592.873668981476</v>
      </c>
      <c r="T2321" s="9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41696.608796296292</v>
      </c>
      <c r="T2322" s="9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42799.052094907405</v>
      </c>
      <c r="T2323" s="9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42804.6871412037</v>
      </c>
      <c r="T2324" s="9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42807.546840277777</v>
      </c>
      <c r="T2325" s="9">
        <f t="shared" si="221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42790.67690972222</v>
      </c>
      <c r="T2326" s="9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42793.814016203702</v>
      </c>
      <c r="T2327" s="9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42803.825787037036</v>
      </c>
      <c r="T2328" s="9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55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41842.708796296291</v>
      </c>
      <c r="T2329" s="9">
        <f t="shared" si="221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42139.573344907403</v>
      </c>
      <c r="T2330" s="9">
        <f t="shared" si="221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212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41807.416041666664</v>
      </c>
      <c r="T2331" s="9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220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42332.691469907404</v>
      </c>
      <c r="T2332" s="9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41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41838.797337962962</v>
      </c>
      <c r="T2333" s="9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76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42011.419803240737</v>
      </c>
      <c r="T2334" s="9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14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41767.442013888889</v>
      </c>
      <c r="T2335" s="9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61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41918.461782407401</v>
      </c>
      <c r="T2336" s="9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116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41771.363923611112</v>
      </c>
      <c r="T2337" s="9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41666.716377314813</v>
      </c>
      <c r="T2338" s="9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41786.432210648149</v>
      </c>
      <c r="T2339" s="9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41789.688472222224</v>
      </c>
      <c r="T2340" s="9">
        <f t="shared" si="221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67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42692.591539351844</v>
      </c>
      <c r="T2341" s="9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105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42643.434467592589</v>
      </c>
      <c r="T2342" s="9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str">
        <f t="shared" si="217"/>
        <v>N/A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42167.605370370373</v>
      </c>
      <c r="T2343" s="9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str">
        <f t="shared" si="217"/>
        <v>N/A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41897.49386574074</v>
      </c>
      <c r="T2344" s="9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42327.616956018515</v>
      </c>
      <c r="T2345" s="9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42515.519317129627</v>
      </c>
      <c r="T2346" s="9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str">
        <f t="shared" si="217"/>
        <v>N/A</v>
      </c>
      <c r="Q2347" t="str">
        <f t="shared" si="218"/>
        <v>technology</v>
      </c>
      <c r="R2347" t="str">
        <f t="shared" si="219"/>
        <v>web</v>
      </c>
      <c r="S2347" s="9">
        <f t="shared" si="220"/>
        <v>42059.79347222222</v>
      </c>
      <c r="T2347" s="9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42615.590636574074</v>
      </c>
      <c r="T2348" s="9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42577.39902777777</v>
      </c>
      <c r="T2349" s="9">
        <f t="shared" si="221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42360.723819444444</v>
      </c>
      <c r="T2350" s="9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str">
        <f t="shared" si="217"/>
        <v>N/A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42198.567453703705</v>
      </c>
      <c r="T2351" s="9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str">
        <f t="shared" si="217"/>
        <v>N/A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42708.633912037032</v>
      </c>
      <c r="T2352" s="9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</v>
      </c>
      <c r="Q2353" t="str">
        <f t="shared" si="218"/>
        <v>technology</v>
      </c>
      <c r="R2353" t="str">
        <f t="shared" si="219"/>
        <v>web</v>
      </c>
      <c r="S2353" s="9">
        <f t="shared" si="220"/>
        <v>42093.892812500002</v>
      </c>
      <c r="T2353" s="9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str">
        <f t="shared" si="217"/>
        <v>N/A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42101.425370370365</v>
      </c>
      <c r="T2354" s="9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str">
        <f t="shared" si="217"/>
        <v>N/A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42103.467847222222</v>
      </c>
      <c r="T2355" s="9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41954.51458333333</v>
      </c>
      <c r="T2356" s="9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28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42096.709907407407</v>
      </c>
      <c r="T2357" s="9">
        <f t="shared" si="221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str">
        <f t="shared" si="217"/>
        <v>N/A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42130.575277777774</v>
      </c>
      <c r="T2358" s="9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str">
        <f t="shared" si="217"/>
        <v>N/A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42264.411782407406</v>
      </c>
      <c r="T2359" s="9">
        <f t="shared" si="221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str">
        <f t="shared" si="217"/>
        <v>N/A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41978.722638888888</v>
      </c>
      <c r="T2360" s="9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42159.441249999996</v>
      </c>
      <c r="T2361" s="9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42377.498611111114</v>
      </c>
      <c r="T2362" s="9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str">
        <f t="shared" si="217"/>
        <v>N/A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42466.650555555556</v>
      </c>
      <c r="T2363" s="9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41954.47997685185</v>
      </c>
      <c r="T2364" s="9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str">
        <f t="shared" si="217"/>
        <v>N/A</v>
      </c>
      <c r="Q2365" t="str">
        <f t="shared" si="218"/>
        <v>technology</v>
      </c>
      <c r="R2365" t="str">
        <f t="shared" si="219"/>
        <v>web</v>
      </c>
      <c r="S2365" s="9">
        <f t="shared" si="220"/>
        <v>42321.803240740737</v>
      </c>
      <c r="T2365" s="9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str">
        <f t="shared" si="217"/>
        <v>N/A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42248.726342592585</v>
      </c>
      <c r="T2366" s="9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str">
        <f t="shared" si="217"/>
        <v>N/A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42346.528067129628</v>
      </c>
      <c r="T2367" s="9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42268.323298611103</v>
      </c>
      <c r="T2368" s="9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48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42425.761759259258</v>
      </c>
      <c r="T2369" s="9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42063.513483796291</v>
      </c>
      <c r="T2370" s="9">
        <f t="shared" si="221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 0)</f>
        <v>0</v>
      </c>
      <c r="P2371" t="str">
        <f t="shared" ref="P2371:P2434" si="223">IF(L2371=0, "N/A", ROUND(E2371/L2371, 0))</f>
        <v>N/A</v>
      </c>
      <c r="Q2371" t="str">
        <f t="shared" ref="Q2371:Q2434" si="224">LEFT(N2371, SEARCH("/",N2371,1)-1)</f>
        <v>technology</v>
      </c>
      <c r="R2371" t="str">
        <f t="shared" ref="R2371:R2434" si="225">RIGHT(N2371,LEN(N2371) - SEARCH("/", N2371))</f>
        <v>web</v>
      </c>
      <c r="S2371" s="9">
        <f t="shared" ref="S2371:S2434" si="226">(J2371/86400)+DATE(1970,1,1)+(-5/24)</f>
        <v>42380.60429398148</v>
      </c>
      <c r="T2371" s="9">
        <f t="shared" ref="T2371:T2434" si="227">(I2371/86400)+DATE(1970,1,1)+(-5/24)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21</v>
      </c>
      <c r="Q2372" t="str">
        <f t="shared" si="224"/>
        <v>technology</v>
      </c>
      <c r="R2372" t="str">
        <f t="shared" si="225"/>
        <v>web</v>
      </c>
      <c r="S2372" s="9">
        <f t="shared" si="226"/>
        <v>41960.980798611105</v>
      </c>
      <c r="T2372" s="9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str">
        <f t="shared" si="223"/>
        <v>N/A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42150.569398148145</v>
      </c>
      <c r="T2373" s="9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42087.860775462956</v>
      </c>
      <c r="T2374" s="9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42215.453981481478</v>
      </c>
      <c r="T2375" s="9">
        <f t="shared" si="227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42017.634953703702</v>
      </c>
      <c r="T2376" s="9">
        <f t="shared" si="227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str">
        <f t="shared" si="223"/>
        <v>N/A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42592.627743055556</v>
      </c>
      <c r="T2377" s="9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82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42318.717199074068</v>
      </c>
      <c r="T2378" s="9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str">
        <f t="shared" si="223"/>
        <v>N/A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42669.661840277775</v>
      </c>
      <c r="T2379" s="9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str">
        <f t="shared" si="223"/>
        <v>N/A</v>
      </c>
      <c r="Q2380" t="str">
        <f t="shared" si="224"/>
        <v>technology</v>
      </c>
      <c r="R2380" t="str">
        <f t="shared" si="225"/>
        <v>web</v>
      </c>
      <c r="S2380" s="9">
        <f t="shared" si="226"/>
        <v>42212.804745370369</v>
      </c>
      <c r="T2380" s="9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str">
        <f t="shared" si="223"/>
        <v>N/A</v>
      </c>
      <c r="Q2381" t="str">
        <f t="shared" si="224"/>
        <v>technology</v>
      </c>
      <c r="R2381" t="str">
        <f t="shared" si="225"/>
        <v>web</v>
      </c>
      <c r="S2381" s="9">
        <f t="shared" si="226"/>
        <v>42236.808055555557</v>
      </c>
      <c r="T2381" s="9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42248.584976851846</v>
      </c>
      <c r="T2382" s="9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42074.727407407401</v>
      </c>
      <c r="T2383" s="9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38</v>
      </c>
      <c r="Q2384" t="str">
        <f t="shared" si="224"/>
        <v>technology</v>
      </c>
      <c r="R2384" t="str">
        <f t="shared" si="225"/>
        <v>web</v>
      </c>
      <c r="S2384" s="9">
        <f t="shared" si="226"/>
        <v>42194.979201388887</v>
      </c>
      <c r="T2384" s="9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42026.848460648143</v>
      </c>
      <c r="T2385" s="9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41926.859293981477</v>
      </c>
      <c r="T2386" s="9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113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42191.493425925924</v>
      </c>
      <c r="T2387" s="9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str">
        <f t="shared" si="223"/>
        <v>N/A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41954.629907407405</v>
      </c>
      <c r="T2388" s="9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42528.418287037035</v>
      </c>
      <c r="T2389" s="9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58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41989.645358796297</v>
      </c>
      <c r="T2390" s="9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42179.445046296292</v>
      </c>
      <c r="T2391" s="9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str">
        <f t="shared" si="223"/>
        <v>N/A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41968.053981481477</v>
      </c>
      <c r="T2392" s="9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42064.586157407401</v>
      </c>
      <c r="T2393" s="9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str">
        <f t="shared" si="223"/>
        <v>N/A</v>
      </c>
      <c r="Q2394" t="str">
        <f t="shared" si="224"/>
        <v>technology</v>
      </c>
      <c r="R2394" t="str">
        <f t="shared" si="225"/>
        <v>web</v>
      </c>
      <c r="S2394" s="9">
        <f t="shared" si="226"/>
        <v>42275.912303240737</v>
      </c>
      <c r="T2394" s="9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42194.440011574072</v>
      </c>
      <c r="T2395" s="9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2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42031.15385416666</v>
      </c>
      <c r="T2396" s="9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str">
        <f t="shared" si="223"/>
        <v>N/A</v>
      </c>
      <c r="Q2397" t="str">
        <f t="shared" si="224"/>
        <v>technology</v>
      </c>
      <c r="R2397" t="str">
        <f t="shared" si="225"/>
        <v>web</v>
      </c>
      <c r="S2397" s="9">
        <f t="shared" si="226"/>
        <v>42716.913043981483</v>
      </c>
      <c r="T2397" s="9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42262.640717592592</v>
      </c>
      <c r="T2398" s="9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str">
        <f t="shared" si="223"/>
        <v>N/A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41976.676574074074</v>
      </c>
      <c r="T2399" s="9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str">
        <f t="shared" si="223"/>
        <v>N/A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42157.708148148151</v>
      </c>
      <c r="T2400" s="9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str">
        <f t="shared" si="223"/>
        <v>N/A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41956.644745370366</v>
      </c>
      <c r="T2401" s="9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str">
        <f t="shared" si="223"/>
        <v>N/A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42444.059768518513</v>
      </c>
      <c r="T2402" s="9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42374.614537037036</v>
      </c>
      <c r="T2403" s="9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42107.47142361111</v>
      </c>
      <c r="T2404" s="9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17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42399.67428240741</v>
      </c>
      <c r="T2405" s="9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str">
        <f t="shared" si="223"/>
        <v>N/A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42341.831099537034</v>
      </c>
      <c r="T2406" s="9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42595.377025462956</v>
      </c>
      <c r="T2407" s="9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41982.902662037035</v>
      </c>
      <c r="T2408" s="9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42082.367222222216</v>
      </c>
      <c r="T2409" s="9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41918.93237268518</v>
      </c>
      <c r="T2410" s="9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77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42204.667534722219</v>
      </c>
      <c r="T2411" s="9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str">
        <f t="shared" si="223"/>
        <v>N/A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42224.199942129628</v>
      </c>
      <c r="T2412" s="9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42211.524097222216</v>
      </c>
      <c r="T2413" s="9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str">
        <f t="shared" si="223"/>
        <v>N/A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42655.528622685182</v>
      </c>
      <c r="T2414" s="9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41759.901412037034</v>
      </c>
      <c r="T2415" s="9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42198.486805555549</v>
      </c>
      <c r="T2416" s="9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42536.654467592591</v>
      </c>
      <c r="T2417" s="9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42019.529432870368</v>
      </c>
      <c r="T2418" s="9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str">
        <f t="shared" si="223"/>
        <v>N/A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41831.675775462958</v>
      </c>
      <c r="T2419" s="9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42027.648657407401</v>
      </c>
      <c r="T2420" s="9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str">
        <f t="shared" si="223"/>
        <v>N/A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41993.529965277776</v>
      </c>
      <c r="T2421" s="9">
        <f t="shared" si="227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41892.820543981477</v>
      </c>
      <c r="T2422" s="9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42026.479120370372</v>
      </c>
      <c r="T2423" s="9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42044.516620370363</v>
      </c>
      <c r="T2424" s="9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41974.496412037035</v>
      </c>
      <c r="T2425" s="9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41909.684120370366</v>
      </c>
      <c r="T2426" s="9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42502.705428240741</v>
      </c>
      <c r="T2427" s="9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str">
        <f t="shared" si="223"/>
        <v>N/A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42163.961712962962</v>
      </c>
      <c r="T2428" s="9">
        <f t="shared" si="227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42412.110335648147</v>
      </c>
      <c r="T2429" s="9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42045.575821759259</v>
      </c>
      <c r="T2430" s="9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42734.670902777776</v>
      </c>
      <c r="T2431" s="9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11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42381.922499999993</v>
      </c>
      <c r="T2432" s="9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42488.891354166662</v>
      </c>
      <c r="T2433" s="9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42041.010381944441</v>
      </c>
      <c r="T2434" s="9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 0)</f>
        <v>0</v>
      </c>
      <c r="P2435" t="str">
        <f t="shared" ref="P2435:P2498" si="229">IF(L2435=0, "N/A", ROUND(E2435/L2435, 0))</f>
        <v>N/A</v>
      </c>
      <c r="Q2435" t="str">
        <f t="shared" ref="Q2435:Q2498" si="230">LEFT(N2435, SEARCH("/",N2435,1)-1)</f>
        <v>food</v>
      </c>
      <c r="R2435" t="str">
        <f t="shared" ref="R2435:R2498" si="231">RIGHT(N2435,LEN(N2435) - SEARCH("/", N2435))</f>
        <v>food trucks</v>
      </c>
      <c r="S2435" s="9">
        <f t="shared" ref="S2435:S2498" si="232">(J2435/86400)+DATE(1970,1,1)+(-5/24)</f>
        <v>42397.691469907404</v>
      </c>
      <c r="T2435" s="9">
        <f t="shared" ref="T2435:T2498" si="233">(I2435/86400)+DATE(1970,1,1)+(-5/24)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42179.977708333332</v>
      </c>
      <c r="T2436" s="9">
        <f t="shared" si="233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42252.069282407407</v>
      </c>
      <c r="T2437" s="9">
        <f t="shared" si="233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23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42338.407060185178</v>
      </c>
      <c r="T2438" s="9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str">
        <f t="shared" si="229"/>
        <v>N/A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42031.756805555553</v>
      </c>
      <c r="T2439" s="9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42285.706736111104</v>
      </c>
      <c r="T2440" s="9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str">
        <f t="shared" si="229"/>
        <v>N/A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42265.610289351847</v>
      </c>
      <c r="T2441" s="9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42383.691122685188</v>
      </c>
      <c r="T2442" s="9">
        <f t="shared" si="233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42186.917291666665</v>
      </c>
      <c r="T2443" s="9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42052.458657407406</v>
      </c>
      <c r="T2444" s="9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41836.416921296295</v>
      </c>
      <c r="T2445" s="9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42485.54619212963</v>
      </c>
      <c r="T2446" s="9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42242.981724537036</v>
      </c>
      <c r="T2447" s="9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76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42670.394340277773</v>
      </c>
      <c r="T2448" s="9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32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42654.26149305555</v>
      </c>
      <c r="T2449" s="9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48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42607.107789351845</v>
      </c>
      <c r="T2450" s="9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41942.934201388889</v>
      </c>
      <c r="T2451" s="9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41901.864074074074</v>
      </c>
      <c r="T2452" s="9">
        <f t="shared" si="233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42779.700115740743</v>
      </c>
      <c r="T2453" s="9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42338.635416666664</v>
      </c>
      <c r="T2454" s="9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42738.483900462961</v>
      </c>
      <c r="T2455" s="9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272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42769.993148148147</v>
      </c>
      <c r="T2456" s="9">
        <f t="shared" si="233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42452.573495370372</v>
      </c>
      <c r="T2457" s="9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42761.752766203703</v>
      </c>
      <c r="T2458" s="9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190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42423.394166666665</v>
      </c>
      <c r="T2459" s="9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69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42495.663402777776</v>
      </c>
      <c r="T2460" s="9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109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42407.429224537038</v>
      </c>
      <c r="T2461" s="9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42703.978784722225</v>
      </c>
      <c r="T2462" s="9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91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40783.804363425923</v>
      </c>
      <c r="T2463" s="9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29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41088.977962962963</v>
      </c>
      <c r="T2464" s="9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41340.903067129628</v>
      </c>
      <c r="T2465" s="9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52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42248.692094907405</v>
      </c>
      <c r="T2466" s="9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41145.510972222219</v>
      </c>
      <c r="T2467" s="9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41372.894131944442</v>
      </c>
      <c r="T2468" s="9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28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41025.665868055556</v>
      </c>
      <c r="T2469" s="9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37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41173.945844907408</v>
      </c>
      <c r="T2470" s="9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40557.221400462957</v>
      </c>
      <c r="T2471" s="9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29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41022.866377314815</v>
      </c>
      <c r="T2472" s="9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38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40893.784629629627</v>
      </c>
      <c r="T2473" s="9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98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40353.907175925924</v>
      </c>
      <c r="T2474" s="9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43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41193.540150462963</v>
      </c>
      <c r="T2475" s="9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132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40416.80296296296</v>
      </c>
      <c r="T2476" s="9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40310.079340277771</v>
      </c>
      <c r="T2477" s="9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41913.120023148142</v>
      </c>
      <c r="T2478" s="9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41088.483159722222</v>
      </c>
      <c r="T2479" s="9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41257.742048611108</v>
      </c>
      <c r="T2480" s="9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41107.518449074072</v>
      </c>
      <c r="T2481" s="9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42227.727824074071</v>
      </c>
      <c r="T2482" s="9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48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40999.437592592592</v>
      </c>
      <c r="T2483" s="9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40711.573877314811</v>
      </c>
      <c r="T2484" s="9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66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40970.541701388887</v>
      </c>
      <c r="T2485" s="9">
        <f t="shared" si="233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40771.708368055552</v>
      </c>
      <c r="T2486" s="9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40793.790266203701</v>
      </c>
      <c r="T2487" s="9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27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40991.499722222223</v>
      </c>
      <c r="T2488" s="9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41025.874965277777</v>
      </c>
      <c r="T2489" s="9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40833.424861111111</v>
      </c>
      <c r="T2490" s="9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41373.481932870367</v>
      </c>
      <c r="T2491" s="9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38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41023.01939814815</v>
      </c>
      <c r="T2492" s="9">
        <f t="shared" si="233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52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40542.630949074075</v>
      </c>
      <c r="T2493" s="9">
        <f t="shared" si="233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28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41024.777638888889</v>
      </c>
      <c r="T2494" s="9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41347.959953703699</v>
      </c>
      <c r="T2495" s="9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39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41022.436851851853</v>
      </c>
      <c r="T2496" s="9">
        <f t="shared" si="233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46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41036.738136574073</v>
      </c>
      <c r="T2497" s="9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41327.788101851846</v>
      </c>
      <c r="T2498" s="9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 0)</f>
        <v>113</v>
      </c>
      <c r="P2499">
        <f t="shared" ref="P2499:P2562" si="235">IF(L2499=0, "N/A", ROUND(E2499/L2499, 0))</f>
        <v>81</v>
      </c>
      <c r="Q2499" t="str">
        <f t="shared" ref="Q2499:Q2562" si="236">LEFT(N2499, SEARCH("/",N2499,1)-1)</f>
        <v>music</v>
      </c>
      <c r="R2499" t="str">
        <f t="shared" ref="R2499:R2562" si="237">RIGHT(N2499,LEN(N2499) - SEARCH("/", N2499))</f>
        <v>indie rock</v>
      </c>
      <c r="S2499" s="9">
        <f t="shared" ref="S2499:S2562" si="238">(J2499/86400)+DATE(1970,1,1)+(-5/24)</f>
        <v>40730.670578703699</v>
      </c>
      <c r="T2499" s="9">
        <f t="shared" ref="T2499:T2562" si="239">(I2499/86400)+DATE(1970,1,1)+(-5/24)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53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42017.759108796294</v>
      </c>
      <c r="T2500" s="9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48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41226.440243055556</v>
      </c>
      <c r="T2501" s="9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41053.564525462956</v>
      </c>
      <c r="T2502" s="9">
        <f t="shared" si="23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42244.568333333336</v>
      </c>
      <c r="T2503" s="9">
        <f t="shared" si="23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41858.617106481477</v>
      </c>
      <c r="T2504" s="9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str">
        <f t="shared" si="235"/>
        <v>N/A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42498.691064814811</v>
      </c>
      <c r="T2505" s="9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str">
        <f t="shared" si="235"/>
        <v>N/A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41927.807106481479</v>
      </c>
      <c r="T2506" s="9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str">
        <f t="shared" si="235"/>
        <v>N/A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42046.847407407404</v>
      </c>
      <c r="T2507" s="9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42258.088761574072</v>
      </c>
      <c r="T2508" s="9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str">
        <f t="shared" si="235"/>
        <v>N/A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42104.864629629628</v>
      </c>
      <c r="T2509" s="9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str">
        <f t="shared" si="235"/>
        <v>N/A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41835.743449074071</v>
      </c>
      <c r="T2510" s="9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36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42058.601261574069</v>
      </c>
      <c r="T2511" s="9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38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42078.789027777777</v>
      </c>
      <c r="T2512" s="9">
        <f t="shared" si="23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str">
        <f t="shared" si="235"/>
        <v>N/A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42371.238576388881</v>
      </c>
      <c r="T2513" s="9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str">
        <f t="shared" si="235"/>
        <v>N/A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41971.668530092589</v>
      </c>
      <c r="T2514" s="9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str">
        <f t="shared" si="235"/>
        <v>N/A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42731.798483796294</v>
      </c>
      <c r="T2515" s="9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53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41854.181446759256</v>
      </c>
      <c r="T2516" s="9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78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42027.63140046296</v>
      </c>
      <c r="T2517" s="9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str">
        <f t="shared" si="235"/>
        <v>N/A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41942.445046296292</v>
      </c>
      <c r="T2518" s="9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54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42052.594097222223</v>
      </c>
      <c r="T2519" s="9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str">
        <f t="shared" si="235"/>
        <v>N/A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41926.472546296296</v>
      </c>
      <c r="T2520" s="9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41808.946805555555</v>
      </c>
      <c r="T2521" s="9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str">
        <f t="shared" si="235"/>
        <v>N/A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42612.392187500001</v>
      </c>
      <c r="T2522" s="9">
        <f t="shared" si="23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104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42269.75950231481</v>
      </c>
      <c r="T2523" s="9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42460.365277777775</v>
      </c>
      <c r="T2524" s="9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41930.767268518517</v>
      </c>
      <c r="T2525" s="9">
        <f t="shared" si="23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41961.599039351851</v>
      </c>
      <c r="T2526" s="9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41058.636238425919</v>
      </c>
      <c r="T2527" s="9">
        <f t="shared" si="23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137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41952.882800925923</v>
      </c>
      <c r="T2528" s="9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58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41546.542719907404</v>
      </c>
      <c r="T2529" s="9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53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42217.626192129632</v>
      </c>
      <c r="T2530" s="9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40947.872395833328</v>
      </c>
      <c r="T2531" s="9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42081.656307870369</v>
      </c>
      <c r="T2532" s="9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42208.471689814811</v>
      </c>
      <c r="T2533" s="9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41107.640810185185</v>
      </c>
      <c r="T2534" s="9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41304.542951388888</v>
      </c>
      <c r="T2535" s="9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40127.492037037031</v>
      </c>
      <c r="T2536" s="9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41943.582696759258</v>
      </c>
      <c r="T2537" s="9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41463.89775462963</v>
      </c>
      <c r="T2538" s="9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40696.440451388888</v>
      </c>
      <c r="T2539" s="9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110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41298.301631944443</v>
      </c>
      <c r="T2540" s="9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170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41977.693888888891</v>
      </c>
      <c r="T2541" s="9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96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40785.466678240737</v>
      </c>
      <c r="T2542" s="9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41483.240949074076</v>
      </c>
      <c r="T2543" s="9">
        <f t="shared" si="23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41509.218252314815</v>
      </c>
      <c r="T2544" s="9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40513.899282407401</v>
      </c>
      <c r="T2545" s="9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41068.3121412037</v>
      </c>
      <c r="T2546" s="9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42026.929837962962</v>
      </c>
      <c r="T2547" s="9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41524.650219907409</v>
      </c>
      <c r="T2548" s="9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40973.564849537033</v>
      </c>
      <c r="T2549" s="9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42618.417094907403</v>
      </c>
      <c r="T2550" s="9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44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41390.549421296295</v>
      </c>
      <c r="T2551" s="9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44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42228.425995370366</v>
      </c>
      <c r="T2552" s="9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40961.043807870366</v>
      </c>
      <c r="T2553" s="9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178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42769.601631944439</v>
      </c>
      <c r="T2554" s="9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39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41112.990821759253</v>
      </c>
      <c r="T2555" s="9">
        <f t="shared" si="23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42124.869942129626</v>
      </c>
      <c r="T2556" s="9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41026.44667824074</v>
      </c>
      <c r="T2557" s="9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41222.783067129625</v>
      </c>
      <c r="T2558" s="9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30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41744.536874999998</v>
      </c>
      <c r="T2559" s="9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76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42093.651689814811</v>
      </c>
      <c r="T2560" s="9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40829.665324074071</v>
      </c>
      <c r="T2561" s="9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42039.742754629631</v>
      </c>
      <c r="T2562" s="9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 0)</f>
        <v>0</v>
      </c>
      <c r="P2563" t="str">
        <f t="shared" ref="P2563:P2626" si="241">IF(L2563=0, "N/A", ROUND(E2563/L2563, 0))</f>
        <v>N/A</v>
      </c>
      <c r="Q2563" t="str">
        <f t="shared" ref="Q2563:Q2626" si="242">LEFT(N2563, SEARCH("/",N2563,1)-1)</f>
        <v>food</v>
      </c>
      <c r="R2563" t="str">
        <f t="shared" ref="R2563:R2626" si="243">RIGHT(N2563,LEN(N2563) - SEARCH("/", N2563))</f>
        <v>food trucks</v>
      </c>
      <c r="S2563" s="9">
        <f t="shared" ref="S2563:S2626" si="244">(J2563/86400)+DATE(1970,1,1)+(-5/24)</f>
        <v>42260.320474537039</v>
      </c>
      <c r="T2563" s="9">
        <f t="shared" ref="T2563:T2626" si="245">(I2563/86400)+DATE(1970,1,1)+(-5/24)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42594.316423611112</v>
      </c>
      <c r="T2564" s="9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str">
        <f t="shared" si="241"/>
        <v>N/A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42154.931145833332</v>
      </c>
      <c r="T2565" s="9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str">
        <f t="shared" si="241"/>
        <v>N/A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41821.83216435185</v>
      </c>
      <c r="T2566" s="9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42440.442002314812</v>
      </c>
      <c r="T2567" s="9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str">
        <f t="shared" si="241"/>
        <v>N/A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41842.772546296292</v>
      </c>
      <c r="T2568" s="9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42087.670578703699</v>
      </c>
      <c r="T2569" s="9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42584.45826388889</v>
      </c>
      <c r="T2570" s="9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73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42233.897129629629</v>
      </c>
      <c r="T2571" s="9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30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42744.694849537038</v>
      </c>
      <c r="T2572" s="9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63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42449.133344907408</v>
      </c>
      <c r="T2573" s="9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str">
        <f t="shared" si="241"/>
        <v>N/A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42076.911076388882</v>
      </c>
      <c r="T2574" s="9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str">
        <f t="shared" si="241"/>
        <v>N/A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41829.383668981478</v>
      </c>
      <c r="T2575" s="9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str">
        <f t="shared" si="241"/>
        <v>N/A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42487.617418981477</v>
      </c>
      <c r="T2576" s="9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str">
        <f t="shared" si="241"/>
        <v>N/A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41985.900393518517</v>
      </c>
      <c r="T2577" s="9">
        <f t="shared" si="245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str">
        <f t="shared" si="241"/>
        <v>N/A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42059.801469907405</v>
      </c>
      <c r="T2578" s="9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str">
        <f t="shared" si="241"/>
        <v>N/A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41830.612233796295</v>
      </c>
      <c r="T2579" s="9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str">
        <f t="shared" si="241"/>
        <v>N/A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42237.814571759256</v>
      </c>
      <c r="T2580" s="9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41837.621562499997</v>
      </c>
      <c r="T2581" s="9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26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42110.118090277778</v>
      </c>
      <c r="T2582" s="9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42294.420115740737</v>
      </c>
      <c r="T2583" s="9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42642.780486111107</v>
      </c>
      <c r="T2584" s="9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42019.561111111114</v>
      </c>
      <c r="T2585" s="9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str">
        <f t="shared" si="241"/>
        <v>N/A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42139.964918981474</v>
      </c>
      <c r="T2586" s="9">
        <f t="shared" si="245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41795.754999999997</v>
      </c>
      <c r="T2587" s="9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42333.121944444443</v>
      </c>
      <c r="T2588" s="9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203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42338.467048611106</v>
      </c>
      <c r="T2589" s="9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42042.467893518515</v>
      </c>
      <c r="T2590" s="9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42422.327858796292</v>
      </c>
      <c r="T2591" s="9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str">
        <f t="shared" si="241"/>
        <v>N/A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42388.380752314813</v>
      </c>
      <c r="T2592" s="9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42382.698194444441</v>
      </c>
      <c r="T2593" s="9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41887.592835648145</v>
      </c>
      <c r="T2594" s="9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str">
        <f t="shared" si="241"/>
        <v>N/A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42089.636874999997</v>
      </c>
      <c r="T2595" s="9">
        <f t="shared" si="245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41828.759583333333</v>
      </c>
      <c r="T2596" s="9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42760.035879629628</v>
      </c>
      <c r="T2597" s="9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306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41828.45612268518</v>
      </c>
      <c r="T2598" s="9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42510.133298611108</v>
      </c>
      <c r="T2599" s="9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84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42240.631956018515</v>
      </c>
      <c r="T2600" s="9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41809.545682870368</v>
      </c>
      <c r="T2601" s="9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116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42394.692129629628</v>
      </c>
      <c r="T2602" s="9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22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41150.693854166668</v>
      </c>
      <c r="T2603" s="9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41915.538981481477</v>
      </c>
      <c r="T2604" s="9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36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41617.704328703701</v>
      </c>
      <c r="T2605" s="9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65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40997.842858796292</v>
      </c>
      <c r="T2606" s="9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61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42508.33321759259</v>
      </c>
      <c r="T2607" s="9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41726.504421296289</v>
      </c>
      <c r="T2608" s="9">
        <f t="shared" si="245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82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42184.666342592587</v>
      </c>
      <c r="T2609" s="9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59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42767.593379629623</v>
      </c>
      <c r="T2610" s="9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41075.02952546296</v>
      </c>
      <c r="T2611" s="9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56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42564.672743055555</v>
      </c>
      <c r="T2612" s="9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84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42704.127476851849</v>
      </c>
      <c r="T2613" s="9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41981.934837962959</v>
      </c>
      <c r="T2614" s="9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271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41143.609884259255</v>
      </c>
      <c r="T2615" s="9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41730.500138888885</v>
      </c>
      <c r="T2616" s="9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42453.288935185185</v>
      </c>
      <c r="T2617" s="9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42211.786215277774</v>
      </c>
      <c r="T2618" s="9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28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41902.666099537033</v>
      </c>
      <c r="T2619" s="9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42279.584039351852</v>
      </c>
      <c r="T2620" s="9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36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42273.67597222222</v>
      </c>
      <c r="T2621" s="9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75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42250.958819444444</v>
      </c>
      <c r="T2622" s="9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42115.539212962962</v>
      </c>
      <c r="T2623" s="9">
        <f t="shared" si="245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27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42689.534907407404</v>
      </c>
      <c r="T2624" s="9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37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42692.048217592594</v>
      </c>
      <c r="T2625" s="9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32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41144.213217592587</v>
      </c>
      <c r="T2626" s="9">
        <f t="shared" si="245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 0)</f>
        <v>956</v>
      </c>
      <c r="P2627">
        <f t="shared" ref="P2627:P2690" si="247">IF(L2627=0, "N/A", ROUND(E2627/L2627, 0))</f>
        <v>28</v>
      </c>
      <c r="Q2627" t="str">
        <f t="shared" ref="Q2627:Q2690" si="248">LEFT(N2627, SEARCH("/",N2627,1)-1)</f>
        <v>technology</v>
      </c>
      <c r="R2627" t="str">
        <f t="shared" ref="R2627:R2690" si="249">RIGHT(N2627,LEN(N2627) - SEARCH("/", N2627))</f>
        <v>space exploration</v>
      </c>
      <c r="S2627" s="9">
        <f t="shared" ref="S2627:S2690" si="250">(J2627/86400)+DATE(1970,1,1)+(-5/24)</f>
        <v>42658.601944444446</v>
      </c>
      <c r="T2627" s="9">
        <f t="shared" ref="T2627:T2690" si="251">(I2627/86400)+DATE(1970,1,1)+(-5/24)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42128.41978009259</v>
      </c>
      <c r="T2628" s="9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22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42304.621076388888</v>
      </c>
      <c r="T2629" s="9">
        <f t="shared" si="251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41953.757719907408</v>
      </c>
      <c r="T2630" s="9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64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42108.330115740733</v>
      </c>
      <c r="T2631" s="9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39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42523.897129629629</v>
      </c>
      <c r="T2632" s="9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42217.960960648146</v>
      </c>
      <c r="T2633" s="9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42493.853460648148</v>
      </c>
      <c r="T2634" s="9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41667.614953703705</v>
      </c>
      <c r="T2635" s="9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42612.448159722218</v>
      </c>
      <c r="T2636" s="9">
        <f t="shared" si="251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137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42037.742604166669</v>
      </c>
      <c r="T2637" s="9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42636.406412037039</v>
      </c>
      <c r="T2638" s="9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32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42639.341145833336</v>
      </c>
      <c r="T2639" s="9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41989.70480324074</v>
      </c>
      <c r="T2640" s="9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42024.656805555554</v>
      </c>
      <c r="T2641" s="9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46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42102.952245370368</v>
      </c>
      <c r="T2642" s="9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41880.618784722217</v>
      </c>
      <c r="T2643" s="9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str">
        <f t="shared" si="247"/>
        <v>N/A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42536.03828703703</v>
      </c>
      <c r="T2644" s="9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224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42689.374016203707</v>
      </c>
      <c r="T2645" s="9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42774.583738425928</v>
      </c>
      <c r="T2646" s="9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41921.634293981479</v>
      </c>
      <c r="T2647" s="9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79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42226.10496527778</v>
      </c>
      <c r="T2648" s="9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42200.053460648145</v>
      </c>
      <c r="T2649" s="9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42408.506481481476</v>
      </c>
      <c r="T2650" s="9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42341.788668981484</v>
      </c>
      <c r="T2651" s="9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72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42695.416006944441</v>
      </c>
      <c r="T2652" s="9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308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42327.597326388888</v>
      </c>
      <c r="T2653" s="9">
        <f t="shared" si="251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41952.950520833336</v>
      </c>
      <c r="T2654" s="9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84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41771.443599537037</v>
      </c>
      <c r="T2655" s="9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9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42055.392662037033</v>
      </c>
      <c r="T2656" s="9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42381.657951388886</v>
      </c>
      <c r="T2657" s="9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113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42767.480185185188</v>
      </c>
      <c r="T2658" s="9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42551.720520833333</v>
      </c>
      <c r="T2659" s="9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23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42551.675856481474</v>
      </c>
      <c r="T2660" s="9">
        <f t="shared" si="251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42081.861226851848</v>
      </c>
      <c r="T2661" s="9">
        <f t="shared" si="251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4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42272.504837962959</v>
      </c>
      <c r="T2662" s="9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86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41542.750115740739</v>
      </c>
      <c r="T2663" s="9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42207.538344907407</v>
      </c>
      <c r="T2664" s="9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374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42222.41443287037</v>
      </c>
      <c r="T2665" s="9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42312.817094907405</v>
      </c>
      <c r="T2666" s="9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94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42083.687199074069</v>
      </c>
      <c r="T2667" s="9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42235.55600694444</v>
      </c>
      <c r="T2668" s="9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42380.717777777776</v>
      </c>
      <c r="T2669" s="9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61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42275.380381944444</v>
      </c>
      <c r="T2670" s="9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42318.827499999992</v>
      </c>
      <c r="T2671" s="9">
        <f t="shared" si="251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42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41820.812268518515</v>
      </c>
      <c r="T2672" s="9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34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41962.54069444444</v>
      </c>
      <c r="T2673" s="9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71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42344.675810185181</v>
      </c>
      <c r="T2674" s="9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41912.333321759259</v>
      </c>
      <c r="T2675" s="9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129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42529.424421296295</v>
      </c>
      <c r="T2676" s="9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41923.649178240739</v>
      </c>
      <c r="T2677" s="9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118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42482.416365740741</v>
      </c>
      <c r="T2678" s="9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41792.821099537039</v>
      </c>
      <c r="T2679" s="9">
        <f t="shared" si="251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42241.589872685181</v>
      </c>
      <c r="T2680" s="9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42032.792754629627</v>
      </c>
      <c r="T2681" s="9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42436.003368055557</v>
      </c>
      <c r="T2682" s="9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28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41805.686921296292</v>
      </c>
      <c r="T2683" s="9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85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41932.663657407407</v>
      </c>
      <c r="T2684" s="9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42034.546759259254</v>
      </c>
      <c r="T2685" s="9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41820.706307870372</v>
      </c>
      <c r="T2686" s="9">
        <f t="shared" si="251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42061.487615740734</v>
      </c>
      <c r="T2687" s="9">
        <f t="shared" si="251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str">
        <f t="shared" si="247"/>
        <v>N/A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41892.766469907401</v>
      </c>
      <c r="T2688" s="9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str">
        <f t="shared" si="247"/>
        <v>N/A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42154.431921296295</v>
      </c>
      <c r="T2689" s="9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42027.910532407404</v>
      </c>
      <c r="T2690" s="9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 0)</f>
        <v>0</v>
      </c>
      <c r="P2691">
        <f t="shared" ref="P2691:P2754" si="253">IF(L2691=0, "N/A", ROUND(E2691/L2691, 0))</f>
        <v>1</v>
      </c>
      <c r="Q2691" t="str">
        <f t="shared" ref="Q2691:Q2754" si="254">LEFT(N2691, SEARCH("/",N2691,1)-1)</f>
        <v>food</v>
      </c>
      <c r="R2691" t="str">
        <f t="shared" ref="R2691:R2754" si="255">RIGHT(N2691,LEN(N2691) - SEARCH("/", N2691))</f>
        <v>food trucks</v>
      </c>
      <c r="S2691" s="9">
        <f t="shared" ref="S2691:S2754" si="256">(J2691/86400)+DATE(1970,1,1)+(-5/24)</f>
        <v>42551.75335648148</v>
      </c>
      <c r="T2691" s="9">
        <f t="shared" ref="T2691:T2754" si="257">(I2691/86400)+DATE(1970,1,1)+(-5/24)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73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42112.89671296296</v>
      </c>
      <c r="T2692" s="9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18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42089.515706018516</v>
      </c>
      <c r="T2693" s="9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42058.125694444439</v>
      </c>
      <c r="T2694" s="9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41833.930162037032</v>
      </c>
      <c r="T2695" s="9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41877.932164351849</v>
      </c>
      <c r="T2696" s="9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24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42047.973587962959</v>
      </c>
      <c r="T2697" s="9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41964.636111111111</v>
      </c>
      <c r="T2698" s="9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117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42187.731747685182</v>
      </c>
      <c r="T2699" s="9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41787.689907407403</v>
      </c>
      <c r="T2700" s="9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str">
        <f t="shared" si="253"/>
        <v>N/A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41829.688229166662</v>
      </c>
      <c r="T2701" s="9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18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41870.666342592587</v>
      </c>
      <c r="T2702" s="9">
        <f t="shared" si="257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42801.566365740735</v>
      </c>
      <c r="T2703" s="9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42800.593483796292</v>
      </c>
      <c r="T2704" s="9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42756.481828703698</v>
      </c>
      <c r="T2705" s="9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164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42787.654097222221</v>
      </c>
      <c r="T2706" s="9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42773.70784722222</v>
      </c>
      <c r="T2707" s="9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41899.086608796293</v>
      </c>
      <c r="T2708" s="9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41391.574571759258</v>
      </c>
      <c r="T2709" s="9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42512.489884259259</v>
      </c>
      <c r="T2710" s="9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165</v>
      </c>
      <c r="Q2711" t="str">
        <f t="shared" si="254"/>
        <v>theater</v>
      </c>
      <c r="R2711" t="str">
        <f t="shared" si="255"/>
        <v>spaces</v>
      </c>
      <c r="S2711" s="9">
        <f t="shared" si="256"/>
        <v>42611.941446759258</v>
      </c>
      <c r="T2711" s="9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85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41828.021157407406</v>
      </c>
      <c r="T2712" s="9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54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41780.536921296291</v>
      </c>
      <c r="T2713" s="9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51</v>
      </c>
      <c r="Q2714" t="str">
        <f t="shared" si="254"/>
        <v>theater</v>
      </c>
      <c r="R2714" t="str">
        <f t="shared" si="255"/>
        <v>spaces</v>
      </c>
      <c r="S2714" s="9">
        <f t="shared" si="256"/>
        <v>41431.853703703702</v>
      </c>
      <c r="T2714" s="9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42322.445416666662</v>
      </c>
      <c r="T2715" s="9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42629.446712962956</v>
      </c>
      <c r="T2716" s="9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58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42387.190138888887</v>
      </c>
      <c r="T2717" s="9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42255.124918981477</v>
      </c>
      <c r="T2718" s="9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41934.706585648142</v>
      </c>
      <c r="T2719" s="9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126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42465.388252314813</v>
      </c>
      <c r="T2720" s="9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95</v>
      </c>
      <c r="Q2721" t="str">
        <f t="shared" si="254"/>
        <v>theater</v>
      </c>
      <c r="R2721" t="str">
        <f t="shared" si="255"/>
        <v>spaces</v>
      </c>
      <c r="S2721" s="9">
        <f t="shared" si="256"/>
        <v>42417.822847222218</v>
      </c>
      <c r="T2721" s="9">
        <f t="shared" si="257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171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42655.257557870369</v>
      </c>
      <c r="T2722" s="9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41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41493.335625</v>
      </c>
      <c r="T2723" s="9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42704.64876157407</v>
      </c>
      <c r="T2724" s="9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41944.630648148144</v>
      </c>
      <c r="T2725" s="9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42199.118738425925</v>
      </c>
      <c r="T2726" s="9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512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42745.53628472222</v>
      </c>
      <c r="T2727" s="9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262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42452.371655092589</v>
      </c>
      <c r="T2728" s="9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70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42198.468321759261</v>
      </c>
      <c r="T2729" s="9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42333.391597222224</v>
      </c>
      <c r="T2730" s="9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341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42095.032372685186</v>
      </c>
      <c r="T2731" s="9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41351.333043981482</v>
      </c>
      <c r="T2732" s="9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846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41872.317384259259</v>
      </c>
      <c r="T2733" s="9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41389.599861111106</v>
      </c>
      <c r="T2734" s="9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452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42044.064513888887</v>
      </c>
      <c r="T2735" s="9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139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42626.460555555554</v>
      </c>
      <c r="T2736" s="9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22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41315.912615740737</v>
      </c>
      <c r="T2737" s="9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170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41722.458020833328</v>
      </c>
      <c r="T2738" s="9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162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41611.709340277775</v>
      </c>
      <c r="T2739" s="9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42619.935231481482</v>
      </c>
      <c r="T2740" s="9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41719.679594907408</v>
      </c>
      <c r="T2741" s="9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42044.823518518511</v>
      </c>
      <c r="T2742" s="9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9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41911.449097222219</v>
      </c>
      <c r="T2743" s="9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41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41030.511423611111</v>
      </c>
      <c r="T2744" s="9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str">
        <f t="shared" si="253"/>
        <v>N/A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42632.120451388888</v>
      </c>
      <c r="T2745" s="9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38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40937.854143518518</v>
      </c>
      <c r="T2746" s="9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36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41044.779722222222</v>
      </c>
      <c r="T2747" s="9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41850.57304398148</v>
      </c>
      <c r="T2748" s="9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41044.439780092587</v>
      </c>
      <c r="T2749" s="9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42585.502337962964</v>
      </c>
      <c r="T2750" s="9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42068.59070601852</v>
      </c>
      <c r="T2751" s="9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str">
        <f t="shared" si="253"/>
        <v>N/A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41078.691493055558</v>
      </c>
      <c r="T2752" s="9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str">
        <f t="shared" si="253"/>
        <v>N/A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41747.678726851846</v>
      </c>
      <c r="T2753" s="9">
        <f t="shared" si="257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40855.556759259256</v>
      </c>
      <c r="T2754" s="9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 0)</f>
        <v>19</v>
      </c>
      <c r="P2755">
        <f t="shared" ref="P2755:P2818" si="259">IF(L2755=0, "N/A", ROUND(E2755/L2755, 0))</f>
        <v>48</v>
      </c>
      <c r="Q2755" t="str">
        <f t="shared" ref="Q2755:Q2818" si="260">LEFT(N2755, SEARCH("/",N2755,1)-1)</f>
        <v>publishing</v>
      </c>
      <c r="R2755" t="str">
        <f t="shared" ref="R2755:R2818" si="261">RIGHT(N2755,LEN(N2755) - SEARCH("/", N2755))</f>
        <v>children's books</v>
      </c>
      <c r="S2755" s="9">
        <f t="shared" ref="S2755:S2818" si="262">(J2755/86400)+DATE(1970,1,1)+(-5/24)</f>
        <v>41117.692395833328</v>
      </c>
      <c r="T2755" s="9">
        <f t="shared" ref="T2755:T2818" si="263">(I2755/86400)+DATE(1970,1,1)+(-5/24)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str">
        <f t="shared" si="259"/>
        <v>N/A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41863.427673611106</v>
      </c>
      <c r="T2756" s="9">
        <f t="shared" si="263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42072.582488425927</v>
      </c>
      <c r="T2757" s="9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32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41620.692141203697</v>
      </c>
      <c r="T2758" s="9">
        <f t="shared" si="263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42573.448287037034</v>
      </c>
      <c r="T2759" s="9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42639.23359953703</v>
      </c>
      <c r="T2760" s="9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53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42524.158171296294</v>
      </c>
      <c r="T2761" s="9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str">
        <f t="shared" si="259"/>
        <v>N/A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41415.252986111111</v>
      </c>
      <c r="T2762" s="9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41246.85524305555</v>
      </c>
      <c r="T2763" s="9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40926.828645833331</v>
      </c>
      <c r="T2764" s="9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41373.371342592589</v>
      </c>
      <c r="T2765" s="9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41030.083692129629</v>
      </c>
      <c r="T2766" s="9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str">
        <f t="shared" si="259"/>
        <v>N/A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41194.370694444442</v>
      </c>
      <c r="T2767" s="9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40736.459699074076</v>
      </c>
      <c r="T2768" s="9">
        <f t="shared" si="263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42172.750578703701</v>
      </c>
      <c r="T2769" s="9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40967.4065162037</v>
      </c>
      <c r="T2770" s="9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41745.617939814816</v>
      </c>
      <c r="T2771" s="9">
        <f t="shared" si="263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41686.496874999997</v>
      </c>
      <c r="T2772" s="9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str">
        <f t="shared" si="259"/>
        <v>N/A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41257.323379629626</v>
      </c>
      <c r="T2773" s="9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str">
        <f t="shared" si="259"/>
        <v>N/A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41537.660810185182</v>
      </c>
      <c r="T2774" s="9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42474.656493055554</v>
      </c>
      <c r="T2775" s="9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44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41310.918148148143</v>
      </c>
      <c r="T2776" s="9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40862.805023148147</v>
      </c>
      <c r="T2777" s="9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46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42136.088842592588</v>
      </c>
      <c r="T2778" s="9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42172.460694444446</v>
      </c>
      <c r="T2779" s="9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94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41846.769745370366</v>
      </c>
      <c r="T2780" s="9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42300.377557870372</v>
      </c>
      <c r="T2781" s="9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str">
        <f t="shared" si="259"/>
        <v>N/A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42774.239444444444</v>
      </c>
      <c r="T2782" s="9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42018.733263888884</v>
      </c>
      <c r="T2783" s="9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67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42026.716643518514</v>
      </c>
      <c r="T2784" s="9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19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42103.326921296299</v>
      </c>
      <c r="T2785" s="9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41920.579201388886</v>
      </c>
      <c r="T2786" s="9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37</v>
      </c>
      <c r="Q2787" t="str">
        <f t="shared" si="260"/>
        <v>theater</v>
      </c>
      <c r="R2787" t="str">
        <f t="shared" si="261"/>
        <v>plays</v>
      </c>
      <c r="S2787" s="9">
        <f t="shared" si="262"/>
        <v>42557.981099537035</v>
      </c>
      <c r="T2787" s="9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40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41815.360879629625</v>
      </c>
      <c r="T2788" s="9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32</v>
      </c>
      <c r="Q2789" t="str">
        <f t="shared" si="260"/>
        <v>theater</v>
      </c>
      <c r="R2789" t="str">
        <f t="shared" si="261"/>
        <v>plays</v>
      </c>
      <c r="S2789" s="9">
        <f t="shared" si="262"/>
        <v>41807.990185185183</v>
      </c>
      <c r="T2789" s="9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103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42550.49355324074</v>
      </c>
      <c r="T2790" s="9">
        <f t="shared" si="263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</v>
      </c>
      <c r="Q2791" t="str">
        <f t="shared" si="260"/>
        <v>theater</v>
      </c>
      <c r="R2791" t="str">
        <f t="shared" si="261"/>
        <v>plays</v>
      </c>
      <c r="S2791" s="9">
        <f t="shared" si="262"/>
        <v>42055.804791666662</v>
      </c>
      <c r="T2791" s="9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48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42016.730358796289</v>
      </c>
      <c r="T2792" s="9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42591.691655092589</v>
      </c>
      <c r="T2793" s="9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90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42183.022673611107</v>
      </c>
      <c r="T2794" s="9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42176.210706018515</v>
      </c>
      <c r="T2795" s="9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42416.48332175926</v>
      </c>
      <c r="T2796" s="9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37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41780.317604166667</v>
      </c>
      <c r="T2797" s="9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41795.319768518515</v>
      </c>
      <c r="T2798" s="9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41798.731944444444</v>
      </c>
      <c r="T2799" s="9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42201.466678240737</v>
      </c>
      <c r="T2800" s="9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45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42507.05636574074</v>
      </c>
      <c r="T2801" s="9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43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41948.344513888886</v>
      </c>
      <c r="T2802" s="9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41900.034826388888</v>
      </c>
      <c r="T2803" s="9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34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42192.438738425924</v>
      </c>
      <c r="T2804" s="9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91</v>
      </c>
      <c r="Q2805" t="str">
        <f t="shared" si="260"/>
        <v>theater</v>
      </c>
      <c r="R2805" t="str">
        <f t="shared" si="261"/>
        <v>plays</v>
      </c>
      <c r="S2805" s="9">
        <f t="shared" si="262"/>
        <v>42157.857361111113</v>
      </c>
      <c r="T2805" s="9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41881.245254629626</v>
      </c>
      <c r="T2806" s="9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42213.2971412037</v>
      </c>
      <c r="T2807" s="9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42185.058912037035</v>
      </c>
      <c r="T2808" s="9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68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42154.664791666662</v>
      </c>
      <c r="T2809" s="9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42208.638136574074</v>
      </c>
      <c r="T2810" s="9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122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42451.288483796299</v>
      </c>
      <c r="T2811" s="9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</v>
      </c>
      <c r="Q2812" t="str">
        <f t="shared" si="260"/>
        <v>theater</v>
      </c>
      <c r="R2812" t="str">
        <f t="shared" si="261"/>
        <v>plays</v>
      </c>
      <c r="S2812" s="9">
        <f t="shared" si="262"/>
        <v>41758.931296296294</v>
      </c>
      <c r="T2812" s="9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93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42028.288229166668</v>
      </c>
      <c r="T2813" s="9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42054.535856481474</v>
      </c>
      <c r="T2814" s="9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42693.534270833326</v>
      </c>
      <c r="T2815" s="9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42103.191145833327</v>
      </c>
      <c r="T2816" s="9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42559.568391203698</v>
      </c>
      <c r="T2817" s="9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42188.259166666663</v>
      </c>
      <c r="T2818" s="9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 0)</f>
        <v>130</v>
      </c>
      <c r="P2819">
        <f t="shared" ref="P2819:P2882" si="265">IF(L2819=0, "N/A", ROUND(E2819/L2819, 0))</f>
        <v>24</v>
      </c>
      <c r="Q2819" t="str">
        <f t="shared" ref="Q2819:Q2882" si="266">LEFT(N2819, SEARCH("/",N2819,1)-1)</f>
        <v>theater</v>
      </c>
      <c r="R2819" t="str">
        <f t="shared" ref="R2819:R2882" si="267">RIGHT(N2819,LEN(N2819) - SEARCH("/", N2819))</f>
        <v>plays</v>
      </c>
      <c r="S2819" s="9">
        <f t="shared" ref="S2819:S2882" si="268">(J2819/86400)+DATE(1970,1,1)+(-5/24)</f>
        <v>42023.42664351852</v>
      </c>
      <c r="T2819" s="9">
        <f t="shared" ref="T2819:T2882" si="269">(I2819/86400)+DATE(1970,1,1)+(-5/24)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104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42250.389884259253</v>
      </c>
      <c r="T2820" s="9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42139.317233796297</v>
      </c>
      <c r="T2821" s="9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14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42401.402650462966</v>
      </c>
      <c r="T2822" s="9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29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41875.714525462965</v>
      </c>
      <c r="T2823" s="9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64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42060.475601851846</v>
      </c>
      <c r="T2824" s="9">
        <f t="shared" si="26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9</v>
      </c>
      <c r="Q2825" t="str">
        <f t="shared" si="266"/>
        <v>theater</v>
      </c>
      <c r="R2825" t="str">
        <f t="shared" si="267"/>
        <v>plays</v>
      </c>
      <c r="S2825" s="9">
        <f t="shared" si="268"/>
        <v>42066.803310185183</v>
      </c>
      <c r="T2825" s="9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51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42136.0624537037</v>
      </c>
      <c r="T2826" s="9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61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42312.584328703706</v>
      </c>
      <c r="T2827" s="9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</v>
      </c>
      <c r="Q2828" t="str">
        <f t="shared" si="266"/>
        <v>theater</v>
      </c>
      <c r="R2828" t="str">
        <f t="shared" si="267"/>
        <v>plays</v>
      </c>
      <c r="S2828" s="9">
        <f t="shared" si="268"/>
        <v>42170.826527777775</v>
      </c>
      <c r="T2828" s="9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105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42494.475300925922</v>
      </c>
      <c r="T2829" s="9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42254.056354166663</v>
      </c>
      <c r="T2830" s="9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42495.225902777776</v>
      </c>
      <c r="T2831" s="9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273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41758.631342592591</v>
      </c>
      <c r="T2832" s="9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64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42171.616550925923</v>
      </c>
      <c r="T2833" s="9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41938.501087962963</v>
      </c>
      <c r="T2834" s="9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84</v>
      </c>
      <c r="Q2835" t="str">
        <f t="shared" si="266"/>
        <v>theater</v>
      </c>
      <c r="R2835" t="str">
        <f t="shared" si="267"/>
        <v>plays</v>
      </c>
      <c r="S2835" s="9">
        <f t="shared" si="268"/>
        <v>42267.919363425921</v>
      </c>
      <c r="T2835" s="9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65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42019.751504629625</v>
      </c>
      <c r="T2836" s="9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42313.495567129627</v>
      </c>
      <c r="T2837" s="9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42746.053449074076</v>
      </c>
      <c r="T2838" s="9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42307.700046296297</v>
      </c>
      <c r="T2839" s="9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45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41842.399259259255</v>
      </c>
      <c r="T2840" s="9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126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41853.031874999993</v>
      </c>
      <c r="T2841" s="9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20</v>
      </c>
      <c r="Q2842" t="str">
        <f t="shared" si="266"/>
        <v>theater</v>
      </c>
      <c r="R2842" t="str">
        <f t="shared" si="267"/>
        <v>plays</v>
      </c>
      <c r="S2842" s="9">
        <f t="shared" si="268"/>
        <v>42059.827303240738</v>
      </c>
      <c r="T2842" s="9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42291.531215277777</v>
      </c>
      <c r="T2843" s="9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str">
        <f t="shared" si="265"/>
        <v>N/A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41784.744155092594</v>
      </c>
      <c r="T2844" s="9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str">
        <f t="shared" si="265"/>
        <v>N/A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42492.529513888883</v>
      </c>
      <c r="T2845" s="9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42709.337731481479</v>
      </c>
      <c r="T2846" s="9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61</v>
      </c>
      <c r="Q2847" t="str">
        <f t="shared" si="266"/>
        <v>theater</v>
      </c>
      <c r="R2847" t="str">
        <f t="shared" si="267"/>
        <v>plays</v>
      </c>
      <c r="S2847" s="9">
        <f t="shared" si="268"/>
        <v>42102.808252314811</v>
      </c>
      <c r="T2847" s="9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str">
        <f t="shared" si="265"/>
        <v>N/A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42108.483726851853</v>
      </c>
      <c r="T2848" s="9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str">
        <f t="shared" si="265"/>
        <v>N/A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42453.597974537035</v>
      </c>
      <c r="T2849" s="9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42123.440497685187</v>
      </c>
      <c r="T2850" s="9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42453.219907407409</v>
      </c>
      <c r="T2851" s="9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24</v>
      </c>
      <c r="Q2852" t="str">
        <f t="shared" si="266"/>
        <v>theater</v>
      </c>
      <c r="R2852" t="str">
        <f t="shared" si="267"/>
        <v>plays</v>
      </c>
      <c r="S2852" s="9">
        <f t="shared" si="268"/>
        <v>41857.798738425925</v>
      </c>
      <c r="T2852" s="9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str">
        <f t="shared" si="265"/>
        <v>N/A</v>
      </c>
      <c r="Q2853" t="str">
        <f t="shared" si="266"/>
        <v>theater</v>
      </c>
      <c r="R2853" t="str">
        <f t="shared" si="267"/>
        <v>plays</v>
      </c>
      <c r="S2853" s="9">
        <f t="shared" si="268"/>
        <v>42389.794317129628</v>
      </c>
      <c r="T2853" s="9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16</v>
      </c>
      <c r="Q2854" t="str">
        <f t="shared" si="266"/>
        <v>theater</v>
      </c>
      <c r="R2854" t="str">
        <f t="shared" si="267"/>
        <v>plays</v>
      </c>
      <c r="S2854" s="9">
        <f t="shared" si="268"/>
        <v>41780.836840277778</v>
      </c>
      <c r="T2854" s="9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str">
        <f t="shared" si="265"/>
        <v>N/A</v>
      </c>
      <c r="Q2855" t="str">
        <f t="shared" si="266"/>
        <v>theater</v>
      </c>
      <c r="R2855" t="str">
        <f t="shared" si="267"/>
        <v>plays</v>
      </c>
      <c r="S2855" s="9">
        <f t="shared" si="268"/>
        <v>41835.98260416666</v>
      </c>
      <c r="T2855" s="9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30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42111.508321759255</v>
      </c>
      <c r="T2856" s="9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42369.799432870372</v>
      </c>
      <c r="T2857" s="9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</v>
      </c>
      <c r="Q2858" t="str">
        <f t="shared" si="266"/>
        <v>theater</v>
      </c>
      <c r="R2858" t="str">
        <f t="shared" si="267"/>
        <v>plays</v>
      </c>
      <c r="S2858" s="9">
        <f t="shared" si="268"/>
        <v>42164.829247685186</v>
      </c>
      <c r="T2858" s="9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42726.711747685178</v>
      </c>
      <c r="T2859" s="9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str">
        <f t="shared" si="265"/>
        <v>N/A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41954.336747685178</v>
      </c>
      <c r="T2860" s="9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42233.153981481482</v>
      </c>
      <c r="T2861" s="9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30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42480.592314814814</v>
      </c>
      <c r="T2862" s="9">
        <f t="shared" si="26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27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42257.3825</v>
      </c>
      <c r="T2863" s="9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41784.581354166665</v>
      </c>
      <c r="T2864" s="9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41831.46670138889</v>
      </c>
      <c r="T2865" s="9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42172.405173611107</v>
      </c>
      <c r="T2866" s="9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str">
        <f t="shared" si="265"/>
        <v>N/A</v>
      </c>
      <c r="Q2867" t="str">
        <f t="shared" si="266"/>
        <v>theater</v>
      </c>
      <c r="R2867" t="str">
        <f t="shared" si="267"/>
        <v>plays</v>
      </c>
      <c r="S2867" s="9">
        <f t="shared" si="268"/>
        <v>41949.905775462961</v>
      </c>
      <c r="T2867" s="9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23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42627.746770833335</v>
      </c>
      <c r="T2868" s="9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</v>
      </c>
      <c r="Q2869" t="str">
        <f t="shared" si="266"/>
        <v>theater</v>
      </c>
      <c r="R2869" t="str">
        <f t="shared" si="267"/>
        <v>plays</v>
      </c>
      <c r="S2869" s="9">
        <f t="shared" si="268"/>
        <v>42530.986944444441</v>
      </c>
      <c r="T2869" s="9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42618.618680555555</v>
      </c>
      <c r="T2870" s="9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42540.385196759256</v>
      </c>
      <c r="T2871" s="9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</v>
      </c>
      <c r="Q2872" t="str">
        <f t="shared" si="266"/>
        <v>theater</v>
      </c>
      <c r="R2872" t="str">
        <f t="shared" si="267"/>
        <v>plays</v>
      </c>
      <c r="S2872" s="9">
        <f t="shared" si="268"/>
        <v>41745.981076388889</v>
      </c>
      <c r="T2872" s="9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36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41974.530243055553</v>
      </c>
      <c r="T2873" s="9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str">
        <f t="shared" si="265"/>
        <v>N/A</v>
      </c>
      <c r="Q2874" t="str">
        <f t="shared" si="266"/>
        <v>theater</v>
      </c>
      <c r="R2874" t="str">
        <f t="shared" si="267"/>
        <v>plays</v>
      </c>
      <c r="S2874" s="9">
        <f t="shared" si="268"/>
        <v>42114.907847222225</v>
      </c>
      <c r="T2874" s="9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42002.609155092585</v>
      </c>
      <c r="T2875" s="9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42722.636412037034</v>
      </c>
      <c r="T2876" s="9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</v>
      </c>
      <c r="Q2877" t="str">
        <f t="shared" si="266"/>
        <v>theater</v>
      </c>
      <c r="R2877" t="str">
        <f t="shared" si="267"/>
        <v>plays</v>
      </c>
      <c r="S2877" s="9">
        <f t="shared" si="268"/>
        <v>42464.920057870368</v>
      </c>
      <c r="T2877" s="9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str">
        <f t="shared" si="265"/>
        <v>N/A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42171.535636574066</v>
      </c>
      <c r="T2878" s="9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42672.746805555558</v>
      </c>
      <c r="T2879" s="9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16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42128.407349537032</v>
      </c>
      <c r="T2880" s="9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42359.516909722217</v>
      </c>
      <c r="T2881" s="9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97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42192.69736111111</v>
      </c>
      <c r="T2882" s="9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 0)</f>
        <v>0</v>
      </c>
      <c r="P2883" t="str">
        <f t="shared" ref="P2883:P2946" si="271">IF(L2883=0, "N/A", ROUND(E2883/L2883, 0))</f>
        <v>N/A</v>
      </c>
      <c r="Q2883" t="str">
        <f t="shared" ref="Q2883:Q2946" si="272">LEFT(N2883, SEARCH("/",N2883,1)-1)</f>
        <v>theater</v>
      </c>
      <c r="R2883" t="str">
        <f t="shared" ref="R2883:R2946" si="273">RIGHT(N2883,LEN(N2883) - SEARCH("/", N2883))</f>
        <v>plays</v>
      </c>
      <c r="S2883" s="9">
        <f t="shared" ref="S2883:S2946" si="274">(J2883/86400)+DATE(1970,1,1)+(-5/24)</f>
        <v>41916.389305555553</v>
      </c>
      <c r="T2883" s="9">
        <f t="shared" ref="T2883:T2946" si="275">(I2883/86400)+DATE(1970,1,1)+(-5/24)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42461.387939814813</v>
      </c>
      <c r="T2884" s="9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382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42370.694872685184</v>
      </c>
      <c r="T2885" s="9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41948.518923611111</v>
      </c>
      <c r="T2886" s="9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42046.868067129624</v>
      </c>
      <c r="T2887" s="9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42261.424583333333</v>
      </c>
      <c r="T2888" s="9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41985.219027777777</v>
      </c>
      <c r="T2889" s="9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str">
        <f t="shared" si="271"/>
        <v>N/A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41922.326851851853</v>
      </c>
      <c r="T2890" s="9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82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41850.654918981476</v>
      </c>
      <c r="T2891" s="9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41831.534629629627</v>
      </c>
      <c r="T2892" s="9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42415.675092592595</v>
      </c>
      <c r="T2893" s="9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41869.505833333329</v>
      </c>
      <c r="T2894" s="9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13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41953.564756944441</v>
      </c>
      <c r="T2895" s="9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str">
        <f t="shared" si="271"/>
        <v>N/A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42037.777951388889</v>
      </c>
      <c r="T2896" s="9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6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41811.347129629627</v>
      </c>
      <c r="T2897" s="9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42701.700474537036</v>
      </c>
      <c r="T2898" s="9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42258.438171296293</v>
      </c>
      <c r="T2899" s="9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42278.456631944442</v>
      </c>
      <c r="T2900" s="9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str">
        <f t="shared" si="271"/>
        <v>N/A</v>
      </c>
      <c r="Q2901" t="str">
        <f t="shared" si="272"/>
        <v>theater</v>
      </c>
      <c r="R2901" t="str">
        <f t="shared" si="273"/>
        <v>plays</v>
      </c>
      <c r="S2901" s="9">
        <f t="shared" si="274"/>
        <v>42514.869884259257</v>
      </c>
      <c r="T2901" s="9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41830.025833333333</v>
      </c>
      <c r="T2902" s="9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41982.696053240739</v>
      </c>
      <c r="T2903" s="9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42210.231435185182</v>
      </c>
      <c r="T2904" s="9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10</v>
      </c>
      <c r="Q2905" t="str">
        <f t="shared" si="272"/>
        <v>theater</v>
      </c>
      <c r="R2905" t="str">
        <f t="shared" si="273"/>
        <v>plays</v>
      </c>
      <c r="S2905" s="9">
        <f t="shared" si="274"/>
        <v>42195.95854166666</v>
      </c>
      <c r="T2905" s="9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19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41940.759618055556</v>
      </c>
      <c r="T2906" s="9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37</v>
      </c>
      <c r="Q2907" t="str">
        <f t="shared" si="272"/>
        <v>theater</v>
      </c>
      <c r="R2907" t="str">
        <f t="shared" si="273"/>
        <v>plays</v>
      </c>
      <c r="S2907" s="9">
        <f t="shared" si="274"/>
        <v>42605.848530092589</v>
      </c>
      <c r="T2907" s="9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81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42199.440578703703</v>
      </c>
      <c r="T2908" s="9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42444.669409722221</v>
      </c>
      <c r="T2909" s="9">
        <f t="shared" si="275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53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42499.523368055554</v>
      </c>
      <c r="T2910" s="9">
        <f t="shared" si="275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41929.057881944442</v>
      </c>
      <c r="T2911" s="9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42107.632951388885</v>
      </c>
      <c r="T2912" s="9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47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42142.560486111113</v>
      </c>
      <c r="T2913" s="9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</v>
      </c>
      <c r="Q2914" t="str">
        <f t="shared" si="272"/>
        <v>theater</v>
      </c>
      <c r="R2914" t="str">
        <f t="shared" si="273"/>
        <v>plays</v>
      </c>
      <c r="S2914" s="9">
        <f t="shared" si="274"/>
        <v>42353.923310185179</v>
      </c>
      <c r="T2914" s="9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41828.714571759258</v>
      </c>
      <c r="T2915" s="9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42017.699004629627</v>
      </c>
      <c r="T2916" s="9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204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42415.189699074072</v>
      </c>
      <c r="T2917" s="9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21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41755.268391203703</v>
      </c>
      <c r="T2918" s="9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49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42245.026006944441</v>
      </c>
      <c r="T2919" s="9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42278.421377314815</v>
      </c>
      <c r="T2920" s="9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9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41826.411215277774</v>
      </c>
      <c r="T2921" s="9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52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42058.584143518521</v>
      </c>
      <c r="T2922" s="9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41877.678287037037</v>
      </c>
      <c r="T2923" s="9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42097.665821759256</v>
      </c>
      <c r="T2924" s="9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42012.944201388884</v>
      </c>
      <c r="T2925" s="9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176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42103.348495370366</v>
      </c>
      <c r="T2926" s="9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232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41863.375787037039</v>
      </c>
      <c r="T2927" s="9">
        <f t="shared" si="275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42044.557627314811</v>
      </c>
      <c r="T2928" s="9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41806.460983796293</v>
      </c>
      <c r="T2929" s="9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42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42403.789884259262</v>
      </c>
      <c r="T2930" s="9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41754.355995370366</v>
      </c>
      <c r="T2931" s="9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163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42101.375740740739</v>
      </c>
      <c r="T2932" s="9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41872.082905092589</v>
      </c>
      <c r="T2933" s="9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86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42024.956446759257</v>
      </c>
      <c r="T2934" s="9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48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42495.748298611106</v>
      </c>
      <c r="T2935" s="9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73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41775.427824074075</v>
      </c>
      <c r="T2936" s="9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91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42553.375092592592</v>
      </c>
      <c r="T2937" s="9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38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41912.442395833328</v>
      </c>
      <c r="T2938" s="9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41803.248993055553</v>
      </c>
      <c r="T2939" s="9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127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42004.495532407404</v>
      </c>
      <c r="T2940" s="9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41845.60083333333</v>
      </c>
      <c r="T2941" s="9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41982.565023148149</v>
      </c>
      <c r="T2942" s="9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42034.751793981479</v>
      </c>
      <c r="T2943" s="9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42334.595590277771</v>
      </c>
      <c r="T2944" s="9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str">
        <f t="shared" si="271"/>
        <v>N/A</v>
      </c>
      <c r="Q2945" t="str">
        <f t="shared" si="272"/>
        <v>theater</v>
      </c>
      <c r="R2945" t="str">
        <f t="shared" si="273"/>
        <v>spaces</v>
      </c>
      <c r="S2945" s="9">
        <f t="shared" si="274"/>
        <v>42076.921064814807</v>
      </c>
      <c r="T2945" s="9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42132.705995370365</v>
      </c>
      <c r="T2946" s="9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 0)</f>
        <v>0</v>
      </c>
      <c r="P2947" t="str">
        <f t="shared" ref="P2947:P3010" si="277">IF(L2947=0, "N/A", ROUND(E2947/L2947, 0))</f>
        <v>N/A</v>
      </c>
      <c r="Q2947" t="str">
        <f t="shared" ref="Q2947:Q3010" si="278">LEFT(N2947, SEARCH("/",N2947,1)-1)</f>
        <v>theater</v>
      </c>
      <c r="R2947" t="str">
        <f t="shared" ref="R2947:R3010" si="279">RIGHT(N2947,LEN(N2947) - SEARCH("/", N2947))</f>
        <v>spaces</v>
      </c>
      <c r="S2947" s="9">
        <f t="shared" ref="S2947:S3010" si="280">(J2947/86400)+DATE(1970,1,1)+(-5/24)</f>
        <v>42117.931250000001</v>
      </c>
      <c r="T2947" s="9">
        <f t="shared" ref="T2947:T3010" si="281">(I2947/86400)+DATE(1970,1,1)+(-5/24)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42567.322824074072</v>
      </c>
      <c r="T2948" s="9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42649.353784722225</v>
      </c>
      <c r="T2949" s="9">
        <f t="shared" si="281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3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42097.440891203696</v>
      </c>
      <c r="T2950" s="9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13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42297.61478009259</v>
      </c>
      <c r="T2951" s="9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str">
        <f t="shared" si="277"/>
        <v>N/A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42362.156851851854</v>
      </c>
      <c r="T2952" s="9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19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41872.594594907401</v>
      </c>
      <c r="T2953" s="9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201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42628.481932870367</v>
      </c>
      <c r="T2954" s="9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202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42255.583576388883</v>
      </c>
      <c r="T2955" s="9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str">
        <f t="shared" si="277"/>
        <v>N/A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42790.375034722216</v>
      </c>
      <c r="T2956" s="9">
        <f t="shared" si="281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42141.532974537033</v>
      </c>
      <c r="T2957" s="9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42464.750578703701</v>
      </c>
      <c r="T2958" s="9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</v>
      </c>
      <c r="Q2959" t="str">
        <f t="shared" si="278"/>
        <v>theater</v>
      </c>
      <c r="R2959" t="str">
        <f t="shared" si="279"/>
        <v>spaces</v>
      </c>
      <c r="S2959" s="9">
        <f t="shared" si="280"/>
        <v>42030.80291666666</v>
      </c>
      <c r="T2959" s="9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str">
        <f t="shared" si="277"/>
        <v>N/A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42438.570798611108</v>
      </c>
      <c r="T2960" s="9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str">
        <f t="shared" si="277"/>
        <v>N/A</v>
      </c>
      <c r="Q2961" t="str">
        <f t="shared" si="278"/>
        <v>theater</v>
      </c>
      <c r="R2961" t="str">
        <f t="shared" si="279"/>
        <v>spaces</v>
      </c>
      <c r="S2961" s="9">
        <f t="shared" si="280"/>
        <v>42497.800057870372</v>
      </c>
      <c r="T2961" s="9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str">
        <f t="shared" si="277"/>
        <v>N/A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41863.54887731481</v>
      </c>
      <c r="T2962" s="9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51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42061.004155092589</v>
      </c>
      <c r="T2963" s="9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61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42036.035949074074</v>
      </c>
      <c r="T2964" s="9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42157.26185185185</v>
      </c>
      <c r="T2965" s="9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41827.701608796291</v>
      </c>
      <c r="T2966" s="9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42162.521215277775</v>
      </c>
      <c r="T2967" s="9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89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42233.530231481483</v>
      </c>
      <c r="T2968" s="9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</v>
      </c>
      <c r="Q2969" t="str">
        <f t="shared" si="278"/>
        <v>theater</v>
      </c>
      <c r="R2969" t="str">
        <f t="shared" si="279"/>
        <v>plays</v>
      </c>
      <c r="S2969" s="9">
        <f t="shared" si="280"/>
        <v>42041.989490740736</v>
      </c>
      <c r="T2969" s="9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79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42585.315509259257</v>
      </c>
      <c r="T2970" s="9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96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42097.578159722216</v>
      </c>
      <c r="T2971" s="9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70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41808.461238425924</v>
      </c>
      <c r="T2972" s="9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75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41852.449976851851</v>
      </c>
      <c r="T2973" s="9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124</v>
      </c>
      <c r="Q2974" t="str">
        <f t="shared" si="278"/>
        <v>theater</v>
      </c>
      <c r="R2974" t="str">
        <f t="shared" si="279"/>
        <v>plays</v>
      </c>
      <c r="S2974" s="9">
        <f t="shared" si="280"/>
        <v>42693.90185185185</v>
      </c>
      <c r="T2974" s="9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265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42341.610046296293</v>
      </c>
      <c r="T2975" s="9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59</v>
      </c>
      <c r="Q2976" t="str">
        <f t="shared" si="278"/>
        <v>theater</v>
      </c>
      <c r="R2976" t="str">
        <f t="shared" si="279"/>
        <v>plays</v>
      </c>
      <c r="S2976" s="9">
        <f t="shared" si="280"/>
        <v>41879.852673611109</v>
      </c>
      <c r="T2976" s="9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71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41941.475532407407</v>
      </c>
      <c r="T2977" s="9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9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42425.522337962961</v>
      </c>
      <c r="T2978" s="9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114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42026.672847222224</v>
      </c>
      <c r="T2979" s="9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61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41922.432256944441</v>
      </c>
      <c r="T2980" s="9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41993.616006944438</v>
      </c>
      <c r="T2981" s="9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42219.70752314815</v>
      </c>
      <c r="T2982" s="9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42225.351342592585</v>
      </c>
      <c r="T2983" s="9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42381.478506944441</v>
      </c>
      <c r="T2984" s="9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41894.424027777779</v>
      </c>
      <c r="T2985" s="9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42576.070381944439</v>
      </c>
      <c r="T2986" s="9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110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42654.765370370369</v>
      </c>
      <c r="T2987" s="9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42431.29173611111</v>
      </c>
      <c r="T2988" s="9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42627.098969907405</v>
      </c>
      <c r="T2989" s="9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36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42511.153715277775</v>
      </c>
      <c r="T2990" s="9">
        <f t="shared" si="281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9">
        <f t="shared" si="280"/>
        <v>42336.812060185184</v>
      </c>
      <c r="T2991" s="9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42341.365972222215</v>
      </c>
      <c r="T2992" s="9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42740.628819444442</v>
      </c>
      <c r="T2993" s="9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49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42622.559143518512</v>
      </c>
      <c r="T2994" s="9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46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42390.63040509259</v>
      </c>
      <c r="T2995" s="9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41885.270509259259</v>
      </c>
      <c r="T2996" s="9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42724.456840277773</v>
      </c>
      <c r="T2997" s="9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154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42090.704166666663</v>
      </c>
      <c r="T2998" s="9">
        <f t="shared" si="281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42775.525381944441</v>
      </c>
      <c r="T2999" s="9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119</v>
      </c>
      <c r="Q3000" t="str">
        <f t="shared" si="278"/>
        <v>theater</v>
      </c>
      <c r="R3000" t="str">
        <f t="shared" si="279"/>
        <v>spaces</v>
      </c>
      <c r="S3000" s="9">
        <f t="shared" si="280"/>
        <v>41777.985289351847</v>
      </c>
      <c r="T3000" s="9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42780.531944444439</v>
      </c>
      <c r="T3001" s="9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63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42752.61886574074</v>
      </c>
      <c r="T3002" s="9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42534.687291666669</v>
      </c>
      <c r="T3003" s="9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41239.627916666665</v>
      </c>
      <c r="T3004" s="9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179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42398.640925925924</v>
      </c>
      <c r="T3005" s="9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163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41928.672731481478</v>
      </c>
      <c r="T3006" s="9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41888.466493055552</v>
      </c>
      <c r="T3007" s="9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89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41957.54850694444</v>
      </c>
      <c r="T3008" s="9">
        <f t="shared" si="281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42098.007905092592</v>
      </c>
      <c r="T3009" s="9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117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42360.003692129627</v>
      </c>
      <c r="T3010" s="9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 0)</f>
        <v>120</v>
      </c>
      <c r="P3011">
        <f t="shared" ref="P3011:P3074" si="283">IF(L3011=0, "N/A", ROUND(E3011/L3011, 0))</f>
        <v>234</v>
      </c>
      <c r="Q3011" t="str">
        <f t="shared" ref="Q3011:Q3074" si="284">LEFT(N3011, SEARCH("/",N3011,1)-1)</f>
        <v>theater</v>
      </c>
      <c r="R3011" t="str">
        <f t="shared" ref="R3011:R3074" si="285">RIGHT(N3011,LEN(N3011) - SEARCH("/", N3011))</f>
        <v>spaces</v>
      </c>
      <c r="S3011" s="9">
        <f t="shared" ref="S3011:S3074" si="286">(J3011/86400)+DATE(1970,1,1)+(-5/24)</f>
        <v>41939.361574074072</v>
      </c>
      <c r="T3011" s="9">
        <f t="shared" ref="T3011:T3074" si="287">(I3011/86400)+DATE(1970,1,1)+(-5/24)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41996.624062499999</v>
      </c>
      <c r="T3012" s="9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15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42334.260601851849</v>
      </c>
      <c r="T3013" s="9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42024.494560185187</v>
      </c>
      <c r="T3014" s="9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147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42146.627881944441</v>
      </c>
      <c r="T3015" s="9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51</v>
      </c>
      <c r="Q3016" t="str">
        <f t="shared" si="284"/>
        <v>theater</v>
      </c>
      <c r="R3016" t="str">
        <f t="shared" si="285"/>
        <v>spaces</v>
      </c>
      <c r="S3016" s="9">
        <f t="shared" si="286"/>
        <v>41919.915277777771</v>
      </c>
      <c r="T3016" s="9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88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41785.518958333334</v>
      </c>
      <c r="T3017" s="9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41778.339722222219</v>
      </c>
      <c r="T3018" s="9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41841.641701388886</v>
      </c>
      <c r="T3019" s="9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42163.09</v>
      </c>
      <c r="T3020" s="9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41758.625231481477</v>
      </c>
      <c r="T3021" s="9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235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42170.638113425921</v>
      </c>
      <c r="T3022" s="9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51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42660.410520833328</v>
      </c>
      <c r="T3023" s="9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163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42564.745474537034</v>
      </c>
      <c r="T3024" s="9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42121.467430555553</v>
      </c>
      <c r="T3025" s="9">
        <f t="shared" si="287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68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41158.785590277774</v>
      </c>
      <c r="T3026" s="9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41761.301076388889</v>
      </c>
      <c r="T3027" s="9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52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42783.251064814809</v>
      </c>
      <c r="T3028" s="9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42053.49596064815</v>
      </c>
      <c r="T3029" s="9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42567.055844907409</v>
      </c>
      <c r="T3030" s="9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41932.500543981478</v>
      </c>
      <c r="T3031" s="9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46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42233.5390162037</v>
      </c>
      <c r="T3032" s="9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52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42597.674155092587</v>
      </c>
      <c r="T3033" s="9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51</v>
      </c>
      <c r="Q3034" t="str">
        <f t="shared" si="284"/>
        <v>theater</v>
      </c>
      <c r="R3034" t="str">
        <f t="shared" si="285"/>
        <v>spaces</v>
      </c>
      <c r="S3034" s="9">
        <f t="shared" si="286"/>
        <v>42227.836331018516</v>
      </c>
      <c r="T3034" s="9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</v>
      </c>
      <c r="Q3035" t="str">
        <f t="shared" si="284"/>
        <v>theater</v>
      </c>
      <c r="R3035" t="str">
        <f t="shared" si="285"/>
        <v>spaces</v>
      </c>
      <c r="S3035" s="9">
        <f t="shared" si="286"/>
        <v>42569.901909722219</v>
      </c>
      <c r="T3035" s="9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42644.327025462961</v>
      </c>
      <c r="T3036" s="9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89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41368.351956018516</v>
      </c>
      <c r="T3037" s="9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41466.576898148145</v>
      </c>
      <c r="T3038" s="9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40378.684872685182</v>
      </c>
      <c r="T3039" s="9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42373.043946759259</v>
      </c>
      <c r="T3040" s="9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41610.586087962962</v>
      </c>
      <c r="T3041" s="9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77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42177.583576388883</v>
      </c>
      <c r="T3042" s="9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97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42359.660277777781</v>
      </c>
      <c r="T3043" s="9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52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42253.479710648149</v>
      </c>
      <c r="T3044" s="9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129</v>
      </c>
      <c r="Q3045" t="str">
        <f t="shared" si="284"/>
        <v>theater</v>
      </c>
      <c r="R3045" t="str">
        <f t="shared" si="285"/>
        <v>spaces</v>
      </c>
      <c r="S3045" s="9">
        <f t="shared" si="286"/>
        <v>42082.862256944441</v>
      </c>
      <c r="T3045" s="9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42387.518495370365</v>
      </c>
      <c r="T3046" s="9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41842.947395833333</v>
      </c>
      <c r="T3047" s="9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260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41862.59474537037</v>
      </c>
      <c r="T3048" s="9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42443.780717592592</v>
      </c>
      <c r="T3049" s="9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41975.692847222221</v>
      </c>
      <c r="T3050" s="9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</v>
      </c>
      <c r="Q3051" t="str">
        <f t="shared" si="284"/>
        <v>theater</v>
      </c>
      <c r="R3051" t="str">
        <f t="shared" si="285"/>
        <v>spaces</v>
      </c>
      <c r="S3051" s="9">
        <f t="shared" si="286"/>
        <v>42138.806192129625</v>
      </c>
      <c r="T3051" s="9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42464.960185185184</v>
      </c>
      <c r="T3052" s="9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24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42744.207696759258</v>
      </c>
      <c r="T3053" s="9">
        <f t="shared" si="287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38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42122.461736111109</v>
      </c>
      <c r="T3054" s="9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41862.553391203699</v>
      </c>
      <c r="T3055" s="9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str">
        <f t="shared" si="283"/>
        <v>N/A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42027.624467592592</v>
      </c>
      <c r="T3056" s="9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41953.749884259254</v>
      </c>
      <c r="T3057" s="9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str">
        <f t="shared" si="283"/>
        <v>N/A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41851.428055555552</v>
      </c>
      <c r="T3058" s="9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str">
        <f t="shared" si="283"/>
        <v>N/A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42433.442256944443</v>
      </c>
      <c r="T3059" s="9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42460.165972222218</v>
      </c>
      <c r="T3060" s="9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41829.727384259255</v>
      </c>
      <c r="T3061" s="9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42245.066365740735</v>
      </c>
      <c r="T3062" s="9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str">
        <f t="shared" si="283"/>
        <v>N/A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41834.575787037036</v>
      </c>
      <c r="T3063" s="9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100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42248.3274537037</v>
      </c>
      <c r="T3064" s="9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26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42630.714560185188</v>
      </c>
      <c r="T3065" s="9">
        <f t="shared" si="287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118</v>
      </c>
      <c r="Q3066" t="str">
        <f t="shared" si="284"/>
        <v>theater</v>
      </c>
      <c r="R3066" t="str">
        <f t="shared" si="285"/>
        <v>spaces</v>
      </c>
      <c r="S3066" s="9">
        <f t="shared" si="286"/>
        <v>42298.9218287037</v>
      </c>
      <c r="T3066" s="9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41824.846898148149</v>
      </c>
      <c r="T3067" s="9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2797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42531.020104166666</v>
      </c>
      <c r="T3068" s="9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42226.730081018519</v>
      </c>
      <c r="T3069" s="9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88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42263.483240740738</v>
      </c>
      <c r="T3070" s="9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41957.625393518516</v>
      </c>
      <c r="T3071" s="9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21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42690.525104166663</v>
      </c>
      <c r="T3072" s="9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42097.524085648147</v>
      </c>
      <c r="T3073" s="9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42658.482199074067</v>
      </c>
      <c r="T3074" s="9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 0)</f>
        <v>0</v>
      </c>
      <c r="P3075">
        <f t="shared" ref="P3075:P3138" si="289">IF(L3075=0, "N/A", ROUND(E3075/L3075, 0))</f>
        <v>92</v>
      </c>
      <c r="Q3075" t="str">
        <f t="shared" ref="Q3075:Q3138" si="290">LEFT(N3075, SEARCH("/",N3075,1)-1)</f>
        <v>theater</v>
      </c>
      <c r="R3075" t="str">
        <f t="shared" ref="R3075:R3138" si="291">RIGHT(N3075,LEN(N3075) - SEARCH("/", N3075))</f>
        <v>spaces</v>
      </c>
      <c r="S3075" s="9">
        <f t="shared" ref="S3075:S3138" si="292">(J3075/86400)+DATE(1970,1,1)+(-5/24)</f>
        <v>42111.475694444445</v>
      </c>
      <c r="T3075" s="9">
        <f t="shared" ref="T3075:T3138" si="293">(I3075/86400)+DATE(1970,1,1)+(-5/24)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42409.362951388888</v>
      </c>
      <c r="T3076" s="9">
        <f t="shared" si="293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65</v>
      </c>
      <c r="Q3077" t="str">
        <f t="shared" si="290"/>
        <v>theater</v>
      </c>
      <c r="R3077" t="str">
        <f t="shared" si="291"/>
        <v>spaces</v>
      </c>
      <c r="S3077" s="9">
        <f t="shared" si="292"/>
        <v>42550.89398148148</v>
      </c>
      <c r="T3077" s="9">
        <f t="shared" si="293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42226.443553240737</v>
      </c>
      <c r="T3078" s="9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53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42766.74858796296</v>
      </c>
      <c r="T3079" s="9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24</v>
      </c>
      <c r="Q3080" t="str">
        <f t="shared" si="290"/>
        <v>theater</v>
      </c>
      <c r="R3080" t="str">
        <f t="shared" si="291"/>
        <v>spaces</v>
      </c>
      <c r="S3080" s="9">
        <f t="shared" si="292"/>
        <v>42030.930497685178</v>
      </c>
      <c r="T3080" s="9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416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42055.50503472222</v>
      </c>
      <c r="T3081" s="9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54</v>
      </c>
      <c r="Q3082" t="str">
        <f t="shared" si="290"/>
        <v>theater</v>
      </c>
      <c r="R3082" t="str">
        <f t="shared" si="291"/>
        <v>spaces</v>
      </c>
      <c r="S3082" s="9">
        <f t="shared" si="292"/>
        <v>41939.8199537037</v>
      </c>
      <c r="T3082" s="9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421</v>
      </c>
      <c r="Q3083" t="str">
        <f t="shared" si="290"/>
        <v>theater</v>
      </c>
      <c r="R3083" t="str">
        <f t="shared" si="291"/>
        <v>spaces</v>
      </c>
      <c r="S3083" s="9">
        <f t="shared" si="292"/>
        <v>42236.973275462959</v>
      </c>
      <c r="T3083" s="9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str">
        <f t="shared" si="289"/>
        <v>N/A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42293.714652777773</v>
      </c>
      <c r="T3084" s="9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19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41853.355069444442</v>
      </c>
      <c r="T3085" s="9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42100.515405092585</v>
      </c>
      <c r="T3086" s="9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68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42246.675451388888</v>
      </c>
      <c r="T3087" s="9">
        <f t="shared" si="293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17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42173.462488425925</v>
      </c>
      <c r="T3088" s="9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63</v>
      </c>
      <c r="Q3089" t="str">
        <f t="shared" si="290"/>
        <v>theater</v>
      </c>
      <c r="R3089" t="str">
        <f t="shared" si="291"/>
        <v>spaces</v>
      </c>
      <c r="S3089" s="9">
        <f t="shared" si="292"/>
        <v>42664.942013888889</v>
      </c>
      <c r="T3089" s="9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41981.363969907405</v>
      </c>
      <c r="T3090" s="9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42528.334293981483</v>
      </c>
      <c r="T3091" s="9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42065.610474537032</v>
      </c>
      <c r="T3092" s="9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42566.740081018514</v>
      </c>
      <c r="T3093" s="9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42255.41101851852</v>
      </c>
      <c r="T3094" s="9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41760.700706018521</v>
      </c>
      <c r="T3095" s="9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42207.587453703702</v>
      </c>
      <c r="T3096" s="9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42522.81689814815</v>
      </c>
      <c r="T3097" s="9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57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42114.617199074077</v>
      </c>
      <c r="T3098" s="9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41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42629.29515046296</v>
      </c>
      <c r="T3099" s="9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42359.58390046296</v>
      </c>
      <c r="T3100" s="9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42381.981377314813</v>
      </c>
      <c r="T3101" s="9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141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41902.4140625</v>
      </c>
      <c r="T3102" s="9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42171.175196759257</v>
      </c>
      <c r="T3103" s="9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70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42555.132152777776</v>
      </c>
      <c r="T3104" s="9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6</v>
      </c>
      <c r="Q3105" t="str">
        <f t="shared" si="290"/>
        <v>theater</v>
      </c>
      <c r="R3105" t="str">
        <f t="shared" si="291"/>
        <v>spaces</v>
      </c>
      <c r="S3105" s="9">
        <f t="shared" si="292"/>
        <v>42106.94798611111</v>
      </c>
      <c r="T3105" s="9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42006.70035879629</v>
      </c>
      <c r="T3106" s="9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80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41876.510601851849</v>
      </c>
      <c r="T3107" s="9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42241.220787037033</v>
      </c>
      <c r="T3108" s="9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273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42128.605914351851</v>
      </c>
      <c r="T3109" s="9">
        <f t="shared" si="293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42062.47215277778</v>
      </c>
      <c r="T3110" s="9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41843.916782407403</v>
      </c>
      <c r="T3111" s="9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42744.823136574072</v>
      </c>
      <c r="T3112" s="9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41885.386805555558</v>
      </c>
      <c r="T3113" s="9">
        <f t="shared" si="293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58</v>
      </c>
      <c r="Q3114" t="str">
        <f t="shared" si="290"/>
        <v>theater</v>
      </c>
      <c r="R3114" t="str">
        <f t="shared" si="291"/>
        <v>spaces</v>
      </c>
      <c r="S3114" s="9">
        <f t="shared" si="292"/>
        <v>42614.913587962961</v>
      </c>
      <c r="T3114" s="9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42081.522939814815</v>
      </c>
      <c r="T3115" s="9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str">
        <f t="shared" si="289"/>
        <v>N/A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41843.42418981481</v>
      </c>
      <c r="T3116" s="9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42496.238738425927</v>
      </c>
      <c r="T3117" s="9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42081.30700231481</v>
      </c>
      <c r="T3118" s="9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42509.166203703702</v>
      </c>
      <c r="T3119" s="9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42534.441238425927</v>
      </c>
      <c r="T3120" s="9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42059.837175925924</v>
      </c>
      <c r="T3121" s="9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13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42435.733749999992</v>
      </c>
      <c r="T3122" s="9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41848.471469907403</v>
      </c>
      <c r="T3123" s="9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42678.723749999997</v>
      </c>
      <c r="T3124" s="9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245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42530.784699074073</v>
      </c>
      <c r="T3125" s="9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7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41977.571770833332</v>
      </c>
      <c r="T3126" s="9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str">
        <f t="shared" si="289"/>
        <v>N/A</v>
      </c>
      <c r="Q3127" t="str">
        <f t="shared" si="290"/>
        <v>theater</v>
      </c>
      <c r="R3127" t="str">
        <f t="shared" si="291"/>
        <v>spaces</v>
      </c>
      <c r="S3127" s="9">
        <f t="shared" si="292"/>
        <v>42345.998518518514</v>
      </c>
      <c r="T3127" s="9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</v>
      </c>
      <c r="Q3128" t="str">
        <f t="shared" si="290"/>
        <v>theater</v>
      </c>
      <c r="R3128" t="str">
        <f t="shared" si="291"/>
        <v>spaces</v>
      </c>
      <c r="S3128" s="9">
        <f t="shared" si="292"/>
        <v>42426.809745370367</v>
      </c>
      <c r="T3128" s="9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str">
        <f t="shared" si="289"/>
        <v>N/A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42034.648483796293</v>
      </c>
      <c r="T3129" s="9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42780.617372685178</v>
      </c>
      <c r="T3130" s="9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42803.634479166663</v>
      </c>
      <c r="T3131" s="9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94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42808.431898148141</v>
      </c>
      <c r="T3132" s="9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54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42803.370891203704</v>
      </c>
      <c r="T3133" s="9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42786.141898148147</v>
      </c>
      <c r="T3134" s="9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34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42788.356874999998</v>
      </c>
      <c r="T3135" s="9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19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42800.511793981474</v>
      </c>
      <c r="T3136" s="9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</v>
      </c>
      <c r="Q3137" t="str">
        <f t="shared" si="290"/>
        <v>theater</v>
      </c>
      <c r="R3137" t="str">
        <f t="shared" si="291"/>
        <v>plays</v>
      </c>
      <c r="S3137" s="9">
        <f t="shared" si="292"/>
        <v>42806.943530092591</v>
      </c>
      <c r="T3137" s="9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42789.25409722222</v>
      </c>
      <c r="T3138" s="9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 0)</f>
        <v>3</v>
      </c>
      <c r="P3139">
        <f t="shared" ref="P3139:P3202" si="295">IF(L3139=0, "N/A", ROUND(E3139/L3139, 0))</f>
        <v>50</v>
      </c>
      <c r="Q3139" t="str">
        <f t="shared" ref="Q3139:Q3202" si="296">LEFT(N3139, SEARCH("/",N3139,1)-1)</f>
        <v>theater</v>
      </c>
      <c r="R3139" t="str">
        <f t="shared" ref="R3139:R3202" si="297">RIGHT(N3139,LEN(N3139) - SEARCH("/", N3139))</f>
        <v>plays</v>
      </c>
      <c r="S3139" s="9">
        <f t="shared" ref="S3139:S3202" si="298">(J3139/86400)+DATE(1970,1,1)+(-5/24)</f>
        <v>42807.676724537036</v>
      </c>
      <c r="T3139" s="9">
        <f t="shared" ref="T3139:T3202" si="299">(I3139/86400)+DATE(1970,1,1)+(-5/24)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str">
        <f t="shared" si="295"/>
        <v>N/A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42809.437581018516</v>
      </c>
      <c r="T3140" s="9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42785.062037037038</v>
      </c>
      <c r="T3141" s="9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42802.510451388887</v>
      </c>
      <c r="T3142" s="9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42800.544999999998</v>
      </c>
      <c r="T3143" s="9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42783.304849537039</v>
      </c>
      <c r="T3144" s="9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str">
        <f t="shared" si="295"/>
        <v>N/A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42808.149953703702</v>
      </c>
      <c r="T3145" s="9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42796.329942129632</v>
      </c>
      <c r="T3146" s="9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str">
        <f t="shared" si="295"/>
        <v>N/A</v>
      </c>
      <c r="Q3147" t="str">
        <f t="shared" si="296"/>
        <v>theater</v>
      </c>
      <c r="R3147" t="str">
        <f t="shared" si="297"/>
        <v>plays</v>
      </c>
      <c r="S3147" s="9">
        <f t="shared" si="298"/>
        <v>42761.832569444443</v>
      </c>
      <c r="T3147" s="9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438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42796.474143518521</v>
      </c>
      <c r="T3148" s="9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41909.761053240734</v>
      </c>
      <c r="T3149" s="9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41891.456990740735</v>
      </c>
      <c r="T3150" s="9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41225.809027777774</v>
      </c>
      <c r="T3151" s="9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34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40478.055590277778</v>
      </c>
      <c r="T3152" s="9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41862.631643518514</v>
      </c>
      <c r="T3153" s="9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35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41550.659340277773</v>
      </c>
      <c r="T3154" s="9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42</v>
      </c>
      <c r="Q3155" t="str">
        <f t="shared" si="296"/>
        <v>theater</v>
      </c>
      <c r="R3155" t="str">
        <f t="shared" si="297"/>
        <v>plays</v>
      </c>
      <c r="S3155" s="9">
        <f t="shared" si="298"/>
        <v>40632.946030092593</v>
      </c>
      <c r="T3155" s="9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40970.667337962957</v>
      </c>
      <c r="T3156" s="9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41233.290798611109</v>
      </c>
      <c r="T3157" s="9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63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41026.744722222218</v>
      </c>
      <c r="T3158" s="9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99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41829.579918981479</v>
      </c>
      <c r="T3159" s="9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83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41447.631388888891</v>
      </c>
      <c r="T3160" s="9">
        <f t="shared" si="2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39</v>
      </c>
      <c r="Q3161" t="str">
        <f t="shared" si="296"/>
        <v>theater</v>
      </c>
      <c r="R3161" t="str">
        <f t="shared" si="297"/>
        <v>plays</v>
      </c>
      <c r="S3161" s="9">
        <f t="shared" si="298"/>
        <v>40883.858344907407</v>
      </c>
      <c r="T3161" s="9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41841.056562499994</v>
      </c>
      <c r="T3162" s="9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41897.327800925923</v>
      </c>
      <c r="T3163" s="9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81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41799.47756944444</v>
      </c>
      <c r="T3164" s="9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201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41775.545428240737</v>
      </c>
      <c r="T3165" s="9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41766.597395833327</v>
      </c>
      <c r="T3166" s="9">
        <f t="shared" si="2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</v>
      </c>
      <c r="Q3167" t="str">
        <f t="shared" si="296"/>
        <v>theater</v>
      </c>
      <c r="R3167" t="str">
        <f t="shared" si="297"/>
        <v>plays</v>
      </c>
      <c r="S3167" s="9">
        <f t="shared" si="298"/>
        <v>40643.950925925921</v>
      </c>
      <c r="T3167" s="9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41940.483252314814</v>
      </c>
      <c r="T3168" s="9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</v>
      </c>
      <c r="Q3169" t="str">
        <f t="shared" si="296"/>
        <v>theater</v>
      </c>
      <c r="R3169" t="str">
        <f t="shared" si="297"/>
        <v>plays</v>
      </c>
      <c r="S3169" s="9">
        <f t="shared" si="298"/>
        <v>41838.967372685183</v>
      </c>
      <c r="T3169" s="9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51</v>
      </c>
      <c r="Q3170" t="str">
        <f t="shared" si="296"/>
        <v>theater</v>
      </c>
      <c r="R3170" t="str">
        <f t="shared" si="297"/>
        <v>plays</v>
      </c>
      <c r="S3170" s="9">
        <f t="shared" si="298"/>
        <v>41771.897604166668</v>
      </c>
      <c r="T3170" s="9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101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41591.529641203699</v>
      </c>
      <c r="T3171" s="9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32</v>
      </c>
      <c r="Q3172" t="str">
        <f t="shared" si="296"/>
        <v>theater</v>
      </c>
      <c r="R3172" t="str">
        <f t="shared" si="297"/>
        <v>plays</v>
      </c>
      <c r="S3172" s="9">
        <f t="shared" si="298"/>
        <v>41788.872037037036</v>
      </c>
      <c r="T3172" s="9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42466.399976851848</v>
      </c>
      <c r="T3173" s="9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40923.521620370368</v>
      </c>
      <c r="T3174" s="9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41878.670046296298</v>
      </c>
      <c r="T3175" s="9">
        <f t="shared" si="2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132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41862.656342592592</v>
      </c>
      <c r="T3176" s="9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40531.678553240738</v>
      </c>
      <c r="T3177" s="9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40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41477.722581018512</v>
      </c>
      <c r="T3178" s="9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58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41781.458437499998</v>
      </c>
      <c r="T3179" s="9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41806.396701388883</v>
      </c>
      <c r="T3180" s="9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41375.49387731481</v>
      </c>
      <c r="T3181" s="9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32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41780.204270833332</v>
      </c>
      <c r="T3182" s="9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41779.101701388885</v>
      </c>
      <c r="T3183" s="9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47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40883.740983796291</v>
      </c>
      <c r="T3184" s="9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41491.586446759255</v>
      </c>
      <c r="T3185" s="9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41791.785081018512</v>
      </c>
      <c r="T3186" s="9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42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41829.768993055557</v>
      </c>
      <c r="T3187" s="9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47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41868.715717592589</v>
      </c>
      <c r="T3188" s="9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41835.458020833328</v>
      </c>
      <c r="T3189" s="9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42144.207199074073</v>
      </c>
      <c r="T3190" s="9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357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42118.138101851851</v>
      </c>
      <c r="T3191" s="9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str">
        <f t="shared" si="295"/>
        <v>N/A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42682.942997685182</v>
      </c>
      <c r="T3192" s="9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38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42538.547094907401</v>
      </c>
      <c r="T3193" s="9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13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42018.732164351844</v>
      </c>
      <c r="T3194" s="9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42010.759907407402</v>
      </c>
      <c r="T3195" s="9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str">
        <f t="shared" si="295"/>
        <v>N/A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42181.854143518511</v>
      </c>
      <c r="T3196" s="9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42017.385902777773</v>
      </c>
      <c r="T3197" s="9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42157.389756944445</v>
      </c>
      <c r="T3198" s="9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42009.28493055555</v>
      </c>
      <c r="T3199" s="9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37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42013.216168981475</v>
      </c>
      <c r="T3200" s="9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41858.553449074076</v>
      </c>
      <c r="T3201" s="9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42460.112280092588</v>
      </c>
      <c r="T3202" s="9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 0)</f>
        <v>1</v>
      </c>
      <c r="P3203">
        <f t="shared" ref="P3203:P3266" si="301">IF(L3203=0, "N/A", ROUND(E3203/L3203, 0))</f>
        <v>13</v>
      </c>
      <c r="Q3203" t="str">
        <f t="shared" ref="Q3203:Q3266" si="302">LEFT(N3203, SEARCH("/",N3203,1)-1)</f>
        <v>theater</v>
      </c>
      <c r="R3203" t="str">
        <f t="shared" ref="R3203:R3266" si="303">RIGHT(N3203,LEN(N3203) - SEARCH("/", N3203))</f>
        <v>musical</v>
      </c>
      <c r="S3203" s="9">
        <f t="shared" ref="S3203:S3266" si="304">(J3203/86400)+DATE(1970,1,1)+(-5/24)</f>
        <v>41861.558761574073</v>
      </c>
      <c r="T3203" s="9">
        <f t="shared" ref="T3203:T3266" si="305">(I3203/86400)+DATE(1970,1,1)+(-5/24)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42293.645208333335</v>
      </c>
      <c r="T3204" s="9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42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42242.780347222222</v>
      </c>
      <c r="T3205" s="9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str">
        <f t="shared" si="301"/>
        <v>N/A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42172.477766203701</v>
      </c>
      <c r="T3206" s="9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23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42095.166342592587</v>
      </c>
      <c r="T3207" s="9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str">
        <f t="shared" si="301"/>
        <v>N/A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42236.067719907405</v>
      </c>
      <c r="T3208" s="9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71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42057.069525462961</v>
      </c>
      <c r="T3209" s="9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41827.396724537037</v>
      </c>
      <c r="T3210" s="9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41778.42891203703</v>
      </c>
      <c r="T3211" s="9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41013.728229166663</v>
      </c>
      <c r="T3212" s="9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86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41834.378240740734</v>
      </c>
      <c r="T3213" s="9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54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41829.587395833332</v>
      </c>
      <c r="T3214" s="9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42171.555081018516</v>
      </c>
      <c r="T3215" s="9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107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42337.584178240737</v>
      </c>
      <c r="T3216" s="9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42219.456840277773</v>
      </c>
      <c r="T3217" s="9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42165.254293981481</v>
      </c>
      <c r="T3218" s="9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42648.337777777771</v>
      </c>
      <c r="T3219" s="9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67</v>
      </c>
      <c r="Q3220" t="str">
        <f t="shared" si="302"/>
        <v>theater</v>
      </c>
      <c r="R3220" t="str">
        <f t="shared" si="303"/>
        <v>plays</v>
      </c>
      <c r="S3220" s="9">
        <f t="shared" si="304"/>
        <v>41970.793819444443</v>
      </c>
      <c r="T3220" s="9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42050.77484953704</v>
      </c>
      <c r="T3221" s="9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42772.625046296293</v>
      </c>
      <c r="T3222" s="9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37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42155.488460648143</v>
      </c>
      <c r="T3223" s="9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42270.373807870368</v>
      </c>
      <c r="T3224" s="9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46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42206.627037037033</v>
      </c>
      <c r="T3225" s="9">
        <f t="shared" si="305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142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42697.642511574071</v>
      </c>
      <c r="T3226" s="9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42503.351134259261</v>
      </c>
      <c r="T3227" s="9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60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42277.375138888885</v>
      </c>
      <c r="T3228" s="9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42722.674027777779</v>
      </c>
      <c r="T3229" s="9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194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42323.500972222224</v>
      </c>
      <c r="T3230" s="9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107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41933.083310185182</v>
      </c>
      <c r="T3231" s="9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</v>
      </c>
      <c r="Q3232" t="str">
        <f t="shared" si="302"/>
        <v>theater</v>
      </c>
      <c r="R3232" t="str">
        <f t="shared" si="303"/>
        <v>plays</v>
      </c>
      <c r="S3232" s="9">
        <f t="shared" si="304"/>
        <v>41897.959791666661</v>
      </c>
      <c r="T3232" s="9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58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42446.735497685186</v>
      </c>
      <c r="T3233" s="9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42463.605520833335</v>
      </c>
      <c r="T3234" s="9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42766.596701388888</v>
      </c>
      <c r="T3235" s="9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42734.581111111103</v>
      </c>
      <c r="T3236" s="9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86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42522.139479166661</v>
      </c>
      <c r="T3237" s="9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183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42702.708715277775</v>
      </c>
      <c r="T3238" s="9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42252.266018518516</v>
      </c>
      <c r="T3239" s="9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40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42156.302060185182</v>
      </c>
      <c r="T3240" s="9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60</v>
      </c>
      <c r="Q3241" t="str">
        <f t="shared" si="302"/>
        <v>theater</v>
      </c>
      <c r="R3241" t="str">
        <f t="shared" si="303"/>
        <v>plays</v>
      </c>
      <c r="S3241" s="9">
        <f t="shared" si="304"/>
        <v>42277.880706018514</v>
      </c>
      <c r="T3241" s="9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89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42754.485509259255</v>
      </c>
      <c r="T3242" s="9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59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41893.116550925923</v>
      </c>
      <c r="T3243" s="9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70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41871.547361111108</v>
      </c>
      <c r="T3244" s="9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116</v>
      </c>
      <c r="Q3245" t="str">
        <f t="shared" si="302"/>
        <v>theater</v>
      </c>
      <c r="R3245" t="str">
        <f t="shared" si="303"/>
        <v>plays</v>
      </c>
      <c r="S3245" s="9">
        <f t="shared" si="304"/>
        <v>42261.888449074067</v>
      </c>
      <c r="T3245" s="9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24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42675.485902777778</v>
      </c>
      <c r="T3246" s="9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42135.391874999994</v>
      </c>
      <c r="T3247" s="9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58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42230.263888888883</v>
      </c>
      <c r="T3248" s="9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42167.22583333333</v>
      </c>
      <c r="T3249" s="9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42068.68005787037</v>
      </c>
      <c r="T3250" s="9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66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42145.538356481477</v>
      </c>
      <c r="T3251" s="9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41918.533842592587</v>
      </c>
      <c r="T3252" s="9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42146.52275462963</v>
      </c>
      <c r="T3253" s="9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58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42590.264351851853</v>
      </c>
      <c r="T3254" s="9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42602.368379629632</v>
      </c>
      <c r="T3255" s="9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71</v>
      </c>
      <c r="Q3256" t="str">
        <f t="shared" si="302"/>
        <v>theater</v>
      </c>
      <c r="R3256" t="str">
        <f t="shared" si="303"/>
        <v>plays</v>
      </c>
      <c r="S3256" s="9">
        <f t="shared" si="304"/>
        <v>42058.877418981479</v>
      </c>
      <c r="T3256" s="9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41889.559895833328</v>
      </c>
      <c r="T3257" s="9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73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42144.365474537037</v>
      </c>
      <c r="T3258" s="9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52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42758.351296296292</v>
      </c>
      <c r="T3259" s="9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41982.678946759253</v>
      </c>
      <c r="T3260" s="9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252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42614.552604166667</v>
      </c>
      <c r="T3261" s="9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75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42303.464328703696</v>
      </c>
      <c r="T3262" s="9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68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42171.517083333332</v>
      </c>
      <c r="T3263" s="9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94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41964.107199074067</v>
      </c>
      <c r="T3264" s="9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42284.30773148148</v>
      </c>
      <c r="T3265" s="9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53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42016.591874999998</v>
      </c>
      <c r="T3266" s="9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 0)</f>
        <v>164</v>
      </c>
      <c r="P3267">
        <f t="shared" ref="P3267:P3330" si="307">IF(L3267=0, "N/A", ROUND(E3267/L3267, 0))</f>
        <v>70</v>
      </c>
      <c r="Q3267" t="str">
        <f t="shared" ref="Q3267:Q3330" si="308">LEFT(N3267, SEARCH("/",N3267,1)-1)</f>
        <v>theater</v>
      </c>
      <c r="R3267" t="str">
        <f t="shared" ref="R3267:R3330" si="309">RIGHT(N3267,LEN(N3267) - SEARCH("/", N3267))</f>
        <v>plays</v>
      </c>
      <c r="S3267" s="9">
        <f t="shared" ref="S3267:S3330" si="310">(J3267/86400)+DATE(1970,1,1)+(-5/24)</f>
        <v>42311.503645833327</v>
      </c>
      <c r="T3267" s="9">
        <f t="shared" ref="T3267:T3330" si="311">(I3267/86400)+DATE(1970,1,1)+(-5/24)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42136.327800925923</v>
      </c>
      <c r="T3268" s="9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42172.549305555549</v>
      </c>
      <c r="T3269" s="9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61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42590.695925925924</v>
      </c>
      <c r="T3270" s="9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42137.187465277777</v>
      </c>
      <c r="T3271" s="9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42167.324826388889</v>
      </c>
      <c r="T3272" s="9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41915.22887731481</v>
      </c>
      <c r="T3273" s="9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42284.291770833333</v>
      </c>
      <c r="T3274" s="9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205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42611.5930787037</v>
      </c>
      <c r="T3275" s="9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55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42400.496203703697</v>
      </c>
      <c r="T3276" s="9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42017.672118055554</v>
      </c>
      <c r="T3277" s="9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53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42426.741655092592</v>
      </c>
      <c r="T3278" s="9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41931.474606481475</v>
      </c>
      <c r="T3279" s="9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42124.640081018515</v>
      </c>
      <c r="T3280" s="9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</v>
      </c>
      <c r="Q3281" t="str">
        <f t="shared" si="308"/>
        <v>theater</v>
      </c>
      <c r="R3281" t="str">
        <f t="shared" si="309"/>
        <v>plays</v>
      </c>
      <c r="S3281" s="9">
        <f t="shared" si="310"/>
        <v>42430.894201388888</v>
      </c>
      <c r="T3281" s="9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69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42121.548587962963</v>
      </c>
      <c r="T3282" s="9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</v>
      </c>
      <c r="Q3283" t="str">
        <f t="shared" si="308"/>
        <v>theater</v>
      </c>
      <c r="R3283" t="str">
        <f t="shared" si="309"/>
        <v>plays</v>
      </c>
      <c r="S3283" s="9">
        <f t="shared" si="310"/>
        <v>42218.811400462961</v>
      </c>
      <c r="T3283" s="9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</v>
      </c>
      <c r="Q3284" t="str">
        <f t="shared" si="308"/>
        <v>theater</v>
      </c>
      <c r="R3284" t="str">
        <f t="shared" si="309"/>
        <v>plays</v>
      </c>
      <c r="S3284" s="9">
        <f t="shared" si="310"/>
        <v>42444.985972222225</v>
      </c>
      <c r="T3284" s="9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18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42379.535856481474</v>
      </c>
      <c r="T3285" s="9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42380.676539351851</v>
      </c>
      <c r="T3286" s="9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42762.734097222223</v>
      </c>
      <c r="T3287" s="9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42567.631736111107</v>
      </c>
      <c r="T3288" s="9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42311.541990740741</v>
      </c>
      <c r="T3289" s="9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42505.566145833327</v>
      </c>
      <c r="T3290" s="9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27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42758.159745370365</v>
      </c>
      <c r="T3291" s="9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42775.306608796294</v>
      </c>
      <c r="T3292" s="9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41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42232.494212962956</v>
      </c>
      <c r="T3293" s="9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42282.561898148146</v>
      </c>
      <c r="T3294" s="9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42768.217037037037</v>
      </c>
      <c r="T3295" s="9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30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42141.33280092592</v>
      </c>
      <c r="T3296" s="9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42609.234131944446</v>
      </c>
      <c r="T3297" s="9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46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42309.54828703704</v>
      </c>
      <c r="T3298" s="9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42193.563148148147</v>
      </c>
      <c r="T3299" s="9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42239.749629629623</v>
      </c>
      <c r="T3300" s="9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42261.709062499998</v>
      </c>
      <c r="T3301" s="9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42102.535439814812</v>
      </c>
      <c r="T3302" s="9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42538.527499999997</v>
      </c>
      <c r="T3303" s="9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174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42681.143240740734</v>
      </c>
      <c r="T3304" s="9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60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42056.443101851844</v>
      </c>
      <c r="T3305" s="9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90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42696.41611111111</v>
      </c>
      <c r="T3306" s="9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42186.647546296292</v>
      </c>
      <c r="T3307" s="9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49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42493.010902777773</v>
      </c>
      <c r="T3308" s="9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</v>
      </c>
      <c r="Q3309" t="str">
        <f t="shared" si="308"/>
        <v>theater</v>
      </c>
      <c r="R3309" t="str">
        <f t="shared" si="309"/>
        <v>plays</v>
      </c>
      <c r="S3309" s="9">
        <f t="shared" si="310"/>
        <v>42474.848831018513</v>
      </c>
      <c r="T3309" s="9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42452.668576388889</v>
      </c>
      <c r="T3310" s="9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42628.441874999997</v>
      </c>
      <c r="T3311" s="9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210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42253.720196759255</v>
      </c>
      <c r="T3312" s="9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42264.083449074074</v>
      </c>
      <c r="T3313" s="9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42664.601226851846</v>
      </c>
      <c r="T3314" s="9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42382.036076388882</v>
      </c>
      <c r="T3315" s="9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42105.059155092589</v>
      </c>
      <c r="T3316" s="9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42466.09538194444</v>
      </c>
      <c r="T3317" s="9">
        <f t="shared" si="311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94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41826.662905092591</v>
      </c>
      <c r="T3318" s="9">
        <f t="shared" si="311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62</v>
      </c>
      <c r="Q3319" t="str">
        <f t="shared" si="308"/>
        <v>theater</v>
      </c>
      <c r="R3319" t="str">
        <f t="shared" si="309"/>
        <v>plays</v>
      </c>
      <c r="S3319" s="9">
        <f t="shared" si="310"/>
        <v>42498.831296296295</v>
      </c>
      <c r="T3319" s="9">
        <f t="shared" si="311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79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42431.093668981477</v>
      </c>
      <c r="T3320" s="9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34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41990.377152777779</v>
      </c>
      <c r="T3321" s="9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</v>
      </c>
      <c r="Q3322" t="str">
        <f t="shared" si="308"/>
        <v>theater</v>
      </c>
      <c r="R3322" t="str">
        <f t="shared" si="309"/>
        <v>plays</v>
      </c>
      <c r="S3322" s="9">
        <f t="shared" si="310"/>
        <v>42512.837465277778</v>
      </c>
      <c r="T3322" s="9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36</v>
      </c>
      <c r="Q3323" t="str">
        <f t="shared" si="308"/>
        <v>theater</v>
      </c>
      <c r="R3323" t="str">
        <f t="shared" si="309"/>
        <v>plays</v>
      </c>
      <c r="S3323" s="9">
        <f t="shared" si="310"/>
        <v>41913.891956018517</v>
      </c>
      <c r="T3323" s="9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146</v>
      </c>
      <c r="Q3324" t="str">
        <f t="shared" si="308"/>
        <v>theater</v>
      </c>
      <c r="R3324" t="str">
        <f t="shared" si="309"/>
        <v>plays</v>
      </c>
      <c r="S3324" s="9">
        <f t="shared" si="310"/>
        <v>42520.802037037036</v>
      </c>
      <c r="T3324" s="9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26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42608.157499999994</v>
      </c>
      <c r="T3325" s="9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153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42512.374884259254</v>
      </c>
      <c r="T3326" s="9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42064.577280092592</v>
      </c>
      <c r="T3327" s="9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42041.505844907406</v>
      </c>
      <c r="T3328" s="9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25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42468.166273148141</v>
      </c>
      <c r="T3329" s="9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293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41822.366701388884</v>
      </c>
      <c r="T3330" s="9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 0)</f>
        <v>117</v>
      </c>
      <c r="P3331">
        <f t="shared" ref="P3331:P3394" si="313">IF(L3331=0, "N/A", ROUND(E3331/L3331, 0))</f>
        <v>45</v>
      </c>
      <c r="Q3331" t="str">
        <f t="shared" ref="Q3331:Q3394" si="314">LEFT(N3331, SEARCH("/",N3331,1)-1)</f>
        <v>theater</v>
      </c>
      <c r="R3331" t="str">
        <f t="shared" ref="R3331:R3394" si="315">RIGHT(N3331,LEN(N3331) - SEARCH("/", N3331))</f>
        <v>plays</v>
      </c>
      <c r="S3331" s="9">
        <f t="shared" ref="S3331:S3394" si="316">(J3331/86400)+DATE(1970,1,1)+(-5/24)</f>
        <v>41837.114675925921</v>
      </c>
      <c r="T3331" s="9">
        <f t="shared" ref="T3331:T3394" si="317">(I3331/86400)+DATE(1970,1,1)+(-5/24)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42065.679027777776</v>
      </c>
      <c r="T3332" s="9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42248.48942129629</v>
      </c>
      <c r="T3333" s="9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41809.651967592588</v>
      </c>
      <c r="T3334" s="9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33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42148.468518518515</v>
      </c>
      <c r="T3335" s="9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117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42185.312754629624</v>
      </c>
      <c r="T3336" s="9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80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41827.465810185182</v>
      </c>
      <c r="T3337" s="9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28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42437.190347222218</v>
      </c>
      <c r="T3338" s="9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41901.073692129627</v>
      </c>
      <c r="T3339" s="9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137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42769.366666666661</v>
      </c>
      <c r="T3340" s="9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178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42549.457384259258</v>
      </c>
      <c r="T3341" s="9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42685.765671296293</v>
      </c>
      <c r="T3342" s="9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120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42510.590520833335</v>
      </c>
      <c r="T3343" s="9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42062.088078703702</v>
      </c>
      <c r="T3344" s="9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42452.708148148151</v>
      </c>
      <c r="T3345" s="9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</v>
      </c>
      <c r="Q3346" t="str">
        <f t="shared" si="314"/>
        <v>theater</v>
      </c>
      <c r="R3346" t="str">
        <f t="shared" si="315"/>
        <v>plays</v>
      </c>
      <c r="S3346" s="9">
        <f t="shared" si="316"/>
        <v>41850.991817129623</v>
      </c>
      <c r="T3346" s="9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42052.897777777776</v>
      </c>
      <c r="T3347" s="9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92</v>
      </c>
      <c r="Q3348" t="str">
        <f t="shared" si="314"/>
        <v>theater</v>
      </c>
      <c r="R3348" t="str">
        <f t="shared" si="315"/>
        <v>plays</v>
      </c>
      <c r="S3348" s="9">
        <f t="shared" si="316"/>
        <v>42053.816087962965</v>
      </c>
      <c r="T3348" s="9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42484.343217592592</v>
      </c>
      <c r="T3349" s="9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70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42466.350462962961</v>
      </c>
      <c r="T3350" s="9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110</v>
      </c>
      <c r="Q3351" t="str">
        <f t="shared" si="314"/>
        <v>theater</v>
      </c>
      <c r="R3351" t="str">
        <f t="shared" si="315"/>
        <v>plays</v>
      </c>
      <c r="S3351" s="9">
        <f t="shared" si="316"/>
        <v>42512.902453703697</v>
      </c>
      <c r="T3351" s="9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72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42302.493182870363</v>
      </c>
      <c r="T3352" s="9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41806.187094907407</v>
      </c>
      <c r="T3353" s="9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77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42495.784467592595</v>
      </c>
      <c r="T3354" s="9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36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42479.223958333336</v>
      </c>
      <c r="T3355" s="9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42270.518587962964</v>
      </c>
      <c r="T3356" s="9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42489.411192129628</v>
      </c>
      <c r="T3357" s="9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42536.607314814813</v>
      </c>
      <c r="T3358" s="9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41822.209606481476</v>
      </c>
      <c r="T3359" s="9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64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41932.102766203701</v>
      </c>
      <c r="T3360" s="9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185</v>
      </c>
      <c r="Q3361" t="str">
        <f t="shared" si="314"/>
        <v>theater</v>
      </c>
      <c r="R3361" t="str">
        <f t="shared" si="315"/>
        <v>plays</v>
      </c>
      <c r="S3361" s="9">
        <f t="shared" si="316"/>
        <v>42745.848773148151</v>
      </c>
      <c r="T3361" s="9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127</v>
      </c>
      <c r="Q3362" t="str">
        <f t="shared" si="314"/>
        <v>theater</v>
      </c>
      <c r="R3362" t="str">
        <f t="shared" si="315"/>
        <v>plays</v>
      </c>
      <c r="S3362" s="9">
        <f t="shared" si="316"/>
        <v>42696.874340277776</v>
      </c>
      <c r="T3362" s="9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</v>
      </c>
      <c r="Q3363" t="str">
        <f t="shared" si="314"/>
        <v>theater</v>
      </c>
      <c r="R3363" t="str">
        <f t="shared" si="315"/>
        <v>plays</v>
      </c>
      <c r="S3363" s="9">
        <f t="shared" si="316"/>
        <v>41865.817013888889</v>
      </c>
      <c r="T3363" s="9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55</v>
      </c>
      <c r="Q3364" t="str">
        <f t="shared" si="314"/>
        <v>theater</v>
      </c>
      <c r="R3364" t="str">
        <f t="shared" si="315"/>
        <v>plays</v>
      </c>
      <c r="S3364" s="9">
        <f t="shared" si="316"/>
        <v>42055.883298611108</v>
      </c>
      <c r="T3364" s="9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41851.563020833331</v>
      </c>
      <c r="T3365" s="9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42422.769085648142</v>
      </c>
      <c r="T3366" s="9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867</v>
      </c>
      <c r="Q3367" t="str">
        <f t="shared" si="314"/>
        <v>theater</v>
      </c>
      <c r="R3367" t="str">
        <f t="shared" si="315"/>
        <v>plays</v>
      </c>
      <c r="S3367" s="9">
        <f t="shared" si="316"/>
        <v>42320.893425925919</v>
      </c>
      <c r="T3367" s="9">
        <f t="shared" si="317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</v>
      </c>
      <c r="Q3368" t="str">
        <f t="shared" si="314"/>
        <v>theater</v>
      </c>
      <c r="R3368" t="str">
        <f t="shared" si="315"/>
        <v>plays</v>
      </c>
      <c r="S3368" s="9">
        <f t="shared" si="316"/>
        <v>42106.859224537031</v>
      </c>
      <c r="T3368" s="9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30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42192.725624999999</v>
      </c>
      <c r="T3369" s="9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</v>
      </c>
      <c r="Q3370" t="str">
        <f t="shared" si="314"/>
        <v>theater</v>
      </c>
      <c r="R3370" t="str">
        <f t="shared" si="315"/>
        <v>plays</v>
      </c>
      <c r="S3370" s="9">
        <f t="shared" si="316"/>
        <v>41968.991423611107</v>
      </c>
      <c r="T3370" s="9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</v>
      </c>
      <c r="Q3371" t="str">
        <f t="shared" si="314"/>
        <v>theater</v>
      </c>
      <c r="R3371" t="str">
        <f t="shared" si="315"/>
        <v>plays</v>
      </c>
      <c r="S3371" s="9">
        <f t="shared" si="316"/>
        <v>42689.833101851851</v>
      </c>
      <c r="T3371" s="9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68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42690.125983796293</v>
      </c>
      <c r="T3372" s="9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31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42312.666261574072</v>
      </c>
      <c r="T3373" s="9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41855.339768518512</v>
      </c>
      <c r="T3374" s="9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67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42179.646296296291</v>
      </c>
      <c r="T3375" s="9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72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42275.523333333331</v>
      </c>
      <c r="T3376" s="9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41765.402465277773</v>
      </c>
      <c r="T3377" s="9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42059.492986111109</v>
      </c>
      <c r="T3378" s="9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105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42053.524293981478</v>
      </c>
      <c r="T3379" s="9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41858.147060185183</v>
      </c>
      <c r="T3380" s="9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55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42225.305555555555</v>
      </c>
      <c r="T3381" s="9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112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41937.745115740741</v>
      </c>
      <c r="T3382" s="9">
        <f t="shared" si="317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</v>
      </c>
      <c r="Q3383" t="str">
        <f t="shared" si="314"/>
        <v>theater</v>
      </c>
      <c r="R3383" t="str">
        <f t="shared" si="315"/>
        <v>plays</v>
      </c>
      <c r="S3383" s="9">
        <f t="shared" si="316"/>
        <v>42043.976655092592</v>
      </c>
      <c r="T3383" s="9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77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42559.222870370366</v>
      </c>
      <c r="T3384" s="9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42524.574305555558</v>
      </c>
      <c r="T3385" s="9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94</v>
      </c>
      <c r="Q3386" t="str">
        <f t="shared" si="314"/>
        <v>theater</v>
      </c>
      <c r="R3386" t="str">
        <f t="shared" si="315"/>
        <v>plays</v>
      </c>
      <c r="S3386" s="9">
        <f t="shared" si="316"/>
        <v>42291.879259259258</v>
      </c>
      <c r="T3386" s="9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41953.659166666665</v>
      </c>
      <c r="T3387" s="9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41946.436412037037</v>
      </c>
      <c r="T3388" s="9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41947.554259259261</v>
      </c>
      <c r="T3389" s="9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35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42143.252789351849</v>
      </c>
      <c r="T3390" s="9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185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42494.355115740742</v>
      </c>
      <c r="T3391" s="9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70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41815.566493055558</v>
      </c>
      <c r="T3392" s="9">
        <f t="shared" si="317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62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41830.337361111109</v>
      </c>
      <c r="T3393" s="9">
        <f t="shared" si="317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42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42446.63721064815</v>
      </c>
      <c r="T3394" s="9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 0)</f>
        <v>106</v>
      </c>
      <c r="P3395">
        <f t="shared" ref="P3395:P3458" si="319">IF(L3395=0, "N/A", ROUND(E3395/L3395, 0))</f>
        <v>36</v>
      </c>
      <c r="Q3395" t="str">
        <f t="shared" ref="Q3395:Q3458" si="320">LEFT(N3395, SEARCH("/",N3395,1)-1)</f>
        <v>theater</v>
      </c>
      <c r="R3395" t="str">
        <f t="shared" ref="R3395:R3458" si="321">RIGHT(N3395,LEN(N3395) - SEARCH("/", N3395))</f>
        <v>plays</v>
      </c>
      <c r="S3395" s="9">
        <f t="shared" ref="S3395:S3458" si="322">(J3395/86400)+DATE(1970,1,1)+(-5/24)</f>
        <v>41923.713310185187</v>
      </c>
      <c r="T3395" s="9">
        <f t="shared" ref="T3395:T3458" si="323">(I3395/86400)+DATE(1970,1,1)+(-5/24)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41817.387094907404</v>
      </c>
      <c r="T3396" s="9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42140.503981481474</v>
      </c>
      <c r="T3397" s="9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41764.238298611112</v>
      </c>
      <c r="T3398" s="9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12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42378.270011574066</v>
      </c>
      <c r="T3399" s="9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41941.543703703697</v>
      </c>
      <c r="T3400" s="9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42026.712094907409</v>
      </c>
      <c r="T3401" s="9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41834.745532407404</v>
      </c>
      <c r="T3402" s="9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45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42193.5155787037</v>
      </c>
      <c r="T3403" s="9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100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42290.410219907404</v>
      </c>
      <c r="T3404" s="9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118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42150.253749999996</v>
      </c>
      <c r="T3405" s="9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42152.295162037037</v>
      </c>
      <c r="T3406" s="9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</v>
      </c>
      <c r="Q3407" t="str">
        <f t="shared" si="320"/>
        <v>theater</v>
      </c>
      <c r="R3407" t="str">
        <f t="shared" si="321"/>
        <v>plays</v>
      </c>
      <c r="S3407" s="9">
        <f t="shared" si="322"/>
        <v>42409.808865740742</v>
      </c>
      <c r="T3407" s="9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41791.284444444442</v>
      </c>
      <c r="T3408" s="9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32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41796.21399305555</v>
      </c>
      <c r="T3409" s="9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59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41808.78361111111</v>
      </c>
      <c r="T3410" s="9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42544.605995370366</v>
      </c>
      <c r="T3411" s="9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</v>
      </c>
      <c r="Q3412" t="str">
        <f t="shared" si="320"/>
        <v>theater</v>
      </c>
      <c r="R3412" t="str">
        <f t="shared" si="321"/>
        <v>plays</v>
      </c>
      <c r="S3412" s="9">
        <f t="shared" si="322"/>
        <v>42499.83321759259</v>
      </c>
      <c r="T3412" s="9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</v>
      </c>
      <c r="Q3413" t="str">
        <f t="shared" si="320"/>
        <v>theater</v>
      </c>
      <c r="R3413" t="str">
        <f t="shared" si="321"/>
        <v>plays</v>
      </c>
      <c r="S3413" s="9">
        <f t="shared" si="322"/>
        <v>42264.814490740733</v>
      </c>
      <c r="T3413" s="9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41879.750717592593</v>
      </c>
      <c r="T3414" s="9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42053.524745370371</v>
      </c>
      <c r="T3415" s="9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71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42675.624131944445</v>
      </c>
      <c r="T3416" s="9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</v>
      </c>
      <c r="Q3417" t="str">
        <f t="shared" si="320"/>
        <v>theater</v>
      </c>
      <c r="R3417" t="str">
        <f t="shared" si="321"/>
        <v>plays</v>
      </c>
      <c r="S3417" s="9">
        <f t="shared" si="322"/>
        <v>42466.935833333329</v>
      </c>
      <c r="T3417" s="9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42089.204224537032</v>
      </c>
      <c r="T3418" s="9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38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41894.705416666664</v>
      </c>
      <c r="T3419" s="9">
        <f t="shared" si="323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41752.626238425924</v>
      </c>
      <c r="T3420" s="9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64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42448.613252314812</v>
      </c>
      <c r="T3421" s="9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</v>
      </c>
      <c r="Q3422" t="str">
        <f t="shared" si="320"/>
        <v>theater</v>
      </c>
      <c r="R3422" t="str">
        <f t="shared" si="321"/>
        <v>plays</v>
      </c>
      <c r="S3422" s="9">
        <f t="shared" si="322"/>
        <v>42404.881967592592</v>
      </c>
      <c r="T3422" s="9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42037.582905092589</v>
      </c>
      <c r="T3423" s="9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42323.353888888887</v>
      </c>
      <c r="T3424" s="9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42088.703020833331</v>
      </c>
      <c r="T3425" s="9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82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42018.468564814808</v>
      </c>
      <c r="T3426" s="9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41884.40898148148</v>
      </c>
      <c r="T3427" s="9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47</v>
      </c>
      <c r="Q3428" t="str">
        <f t="shared" si="320"/>
        <v>theater</v>
      </c>
      <c r="R3428" t="str">
        <f t="shared" si="321"/>
        <v>plays</v>
      </c>
      <c r="S3428" s="9">
        <f t="shared" si="322"/>
        <v>41883.848414351851</v>
      </c>
      <c r="T3428" s="9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52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41792.436944444438</v>
      </c>
      <c r="T3429" s="9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42038.512118055551</v>
      </c>
      <c r="T3430" s="9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</v>
      </c>
      <c r="Q3431" t="str">
        <f t="shared" si="320"/>
        <v>theater</v>
      </c>
      <c r="R3431" t="str">
        <f t="shared" si="321"/>
        <v>plays</v>
      </c>
      <c r="S3431" s="9">
        <f t="shared" si="322"/>
        <v>42661.813206018516</v>
      </c>
      <c r="T3431" s="9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41820.737280092588</v>
      </c>
      <c r="T3432" s="9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41839.522604166668</v>
      </c>
      <c r="T3433" s="9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42380.372847222221</v>
      </c>
      <c r="T3434" s="9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</v>
      </c>
      <c r="Q3435" t="str">
        <f t="shared" si="320"/>
        <v>theater</v>
      </c>
      <c r="R3435" t="str">
        <f t="shared" si="321"/>
        <v>plays</v>
      </c>
      <c r="S3435" s="9">
        <f t="shared" si="322"/>
        <v>41775.854803240734</v>
      </c>
      <c r="T3435" s="9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63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41800.172094907401</v>
      </c>
      <c r="T3436" s="9">
        <f t="shared" si="323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59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42572.408483796295</v>
      </c>
      <c r="T3437" s="9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41851.333252314813</v>
      </c>
      <c r="T3438" s="9">
        <f t="shared" si="323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42205.502546296295</v>
      </c>
      <c r="T3439" s="9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42100.719525462962</v>
      </c>
      <c r="T3440" s="9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90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42374.702893518515</v>
      </c>
      <c r="T3441" s="9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</v>
      </c>
      <c r="Q3442" t="str">
        <f t="shared" si="320"/>
        <v>theater</v>
      </c>
      <c r="R3442" t="str">
        <f t="shared" si="321"/>
        <v>plays</v>
      </c>
      <c r="S3442" s="9">
        <f t="shared" si="322"/>
        <v>41808.914675925924</v>
      </c>
      <c r="T3442" s="9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60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42294.221307870372</v>
      </c>
      <c r="T3443" s="9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42124.632777777777</v>
      </c>
      <c r="T3444" s="9">
        <f t="shared" si="323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41861.316504629627</v>
      </c>
      <c r="T3445" s="9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42521.08317129629</v>
      </c>
      <c r="T3446" s="9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65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42272.322175925925</v>
      </c>
      <c r="T3447" s="9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42016.624131944445</v>
      </c>
      <c r="T3448" s="9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42402.680694444447</v>
      </c>
      <c r="T3449" s="9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</v>
      </c>
      <c r="Q3450" t="str">
        <f t="shared" si="320"/>
        <v>theater</v>
      </c>
      <c r="R3450" t="str">
        <f t="shared" si="321"/>
        <v>plays</v>
      </c>
      <c r="S3450" s="9">
        <f t="shared" si="322"/>
        <v>41959.910752314812</v>
      </c>
      <c r="T3450" s="9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</v>
      </c>
      <c r="Q3451" t="str">
        <f t="shared" si="320"/>
        <v>theater</v>
      </c>
      <c r="R3451" t="str">
        <f t="shared" si="321"/>
        <v>plays</v>
      </c>
      <c r="S3451" s="9">
        <f t="shared" si="322"/>
        <v>42531.844189814808</v>
      </c>
      <c r="T3451" s="9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42036.496192129627</v>
      </c>
      <c r="T3452" s="9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42088.515358796292</v>
      </c>
      <c r="T3453" s="9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41820.430856481478</v>
      </c>
      <c r="T3454" s="9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28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42535.770324074074</v>
      </c>
      <c r="T3455" s="9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34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41821.490266203698</v>
      </c>
      <c r="T3456" s="9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146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42626.541979166665</v>
      </c>
      <c r="T3457" s="9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359</v>
      </c>
      <c r="Q3458" t="str">
        <f t="shared" si="320"/>
        <v>theater</v>
      </c>
      <c r="R3458" t="str">
        <f t="shared" si="321"/>
        <v>plays</v>
      </c>
      <c r="S3458" s="9">
        <f t="shared" si="322"/>
        <v>41820.997303240736</v>
      </c>
      <c r="T3458" s="9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 0)</f>
        <v>140</v>
      </c>
      <c r="P3459">
        <f t="shared" ref="P3459:P3522" si="325">IF(L3459=0, "N/A", ROUND(E3459/L3459, 0))</f>
        <v>51</v>
      </c>
      <c r="Q3459" t="str">
        <f t="shared" ref="Q3459:Q3522" si="326">LEFT(N3459, SEARCH("/",N3459,1)-1)</f>
        <v>theater</v>
      </c>
      <c r="R3459" t="str">
        <f t="shared" ref="R3459:R3522" si="327">RIGHT(N3459,LEN(N3459) - SEARCH("/", N3459))</f>
        <v>plays</v>
      </c>
      <c r="S3459" s="9">
        <f t="shared" ref="S3459:S3522" si="328">(J3459/86400)+DATE(1970,1,1)+(-5/24)</f>
        <v>42016.498344907406</v>
      </c>
      <c r="T3459" s="9">
        <f t="shared" ref="T3459:T3522" si="329">(I3459/86400)+DATE(1970,1,1)+(-5/24)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</v>
      </c>
      <c r="Q3460" t="str">
        <f t="shared" si="326"/>
        <v>theater</v>
      </c>
      <c r="R3460" t="str">
        <f t="shared" si="327"/>
        <v>plays</v>
      </c>
      <c r="S3460" s="9">
        <f t="shared" si="328"/>
        <v>42010.994247685179</v>
      </c>
      <c r="T3460" s="9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18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42480.271527777775</v>
      </c>
      <c r="T3461" s="9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41852.318888888891</v>
      </c>
      <c r="T3462" s="9">
        <f t="shared" si="32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58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42643.424525462957</v>
      </c>
      <c r="T3463" s="9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30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42179.690138888887</v>
      </c>
      <c r="T3464" s="9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91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42612.710474537038</v>
      </c>
      <c r="T3465" s="9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</v>
      </c>
      <c r="Q3466" t="str">
        <f t="shared" si="326"/>
        <v>theater</v>
      </c>
      <c r="R3466" t="str">
        <f t="shared" si="327"/>
        <v>plays</v>
      </c>
      <c r="S3466" s="9">
        <f t="shared" si="328"/>
        <v>42574.921724537031</v>
      </c>
      <c r="T3466" s="9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42200.417499999996</v>
      </c>
      <c r="T3467" s="9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73</v>
      </c>
      <c r="Q3468" t="str">
        <f t="shared" si="326"/>
        <v>theater</v>
      </c>
      <c r="R3468" t="str">
        <f t="shared" si="327"/>
        <v>plays</v>
      </c>
      <c r="S3468" s="9">
        <f t="shared" si="328"/>
        <v>42419.810763888883</v>
      </c>
      <c r="T3468" s="9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42053.463333333326</v>
      </c>
      <c r="T3469" s="9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42605.55704861111</v>
      </c>
      <c r="T3470" s="9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42458.433391203704</v>
      </c>
      <c r="T3471" s="9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42</v>
      </c>
      <c r="Q3472" t="str">
        <f t="shared" si="326"/>
        <v>theater</v>
      </c>
      <c r="R3472" t="str">
        <f t="shared" si="327"/>
        <v>plays</v>
      </c>
      <c r="S3472" s="9">
        <f t="shared" si="328"/>
        <v>42528.813680555548</v>
      </c>
      <c r="T3472" s="9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41841.61215277778</v>
      </c>
      <c r="T3473" s="9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89</v>
      </c>
      <c r="Q3474" t="str">
        <f t="shared" si="326"/>
        <v>theater</v>
      </c>
      <c r="R3474" t="str">
        <f t="shared" si="327"/>
        <v>plays</v>
      </c>
      <c r="S3474" s="9">
        <f t="shared" si="328"/>
        <v>41927.962164351848</v>
      </c>
      <c r="T3474" s="9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42062.626111111109</v>
      </c>
      <c r="T3475" s="9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52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42541.293182870366</v>
      </c>
      <c r="T3476" s="9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41918.672499999993</v>
      </c>
      <c r="T3477" s="9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41921.071643518517</v>
      </c>
      <c r="T3478" s="9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42128.528275462959</v>
      </c>
      <c r="T3479" s="9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40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42053.708587962959</v>
      </c>
      <c r="T3480" s="9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41781.64675925926</v>
      </c>
      <c r="T3481" s="9">
        <f t="shared" si="32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165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42171.109108796292</v>
      </c>
      <c r="T3482" s="9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41989.039212962962</v>
      </c>
      <c r="T3483" s="9">
        <f t="shared" si="32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52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41796.563263888886</v>
      </c>
      <c r="T3484" s="9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41793.460428240738</v>
      </c>
      <c r="T3485" s="9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65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42506.552071759252</v>
      </c>
      <c r="T3486" s="9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42372.484722222223</v>
      </c>
      <c r="T3487" s="9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42126.666678240734</v>
      </c>
      <c r="T3488" s="9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39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42149.732083333329</v>
      </c>
      <c r="T3489" s="9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42087.55972222222</v>
      </c>
      <c r="T3490" s="9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41753.427442129629</v>
      </c>
      <c r="T3491" s="9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42443.594027777777</v>
      </c>
      <c r="T3492" s="9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42121.041481481479</v>
      </c>
      <c r="T3493" s="9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</v>
      </c>
      <c r="Q3494" t="str">
        <f t="shared" si="326"/>
        <v>theater</v>
      </c>
      <c r="R3494" t="str">
        <f t="shared" si="327"/>
        <v>plays</v>
      </c>
      <c r="S3494" s="9">
        <f t="shared" si="328"/>
        <v>42267.800891203697</v>
      </c>
      <c r="T3494" s="9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52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41848.657824074071</v>
      </c>
      <c r="T3495" s="9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31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42689.006655092591</v>
      </c>
      <c r="T3496" s="9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41915.554502314808</v>
      </c>
      <c r="T3497" s="9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48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42584.638495370367</v>
      </c>
      <c r="T3498" s="9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42511.53361111111</v>
      </c>
      <c r="T3499" s="9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</v>
      </c>
      <c r="Q3500" t="str">
        <f t="shared" si="326"/>
        <v>theater</v>
      </c>
      <c r="R3500" t="str">
        <f t="shared" si="327"/>
        <v>plays</v>
      </c>
      <c r="S3500" s="9">
        <f t="shared" si="328"/>
        <v>42458.950277777774</v>
      </c>
      <c r="T3500" s="9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</v>
      </c>
      <c r="Q3501" t="str">
        <f t="shared" si="326"/>
        <v>theater</v>
      </c>
      <c r="R3501" t="str">
        <f t="shared" si="327"/>
        <v>plays</v>
      </c>
      <c r="S3501" s="9">
        <f t="shared" si="328"/>
        <v>42131.827835648146</v>
      </c>
      <c r="T3501" s="9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42419.711087962962</v>
      </c>
      <c r="T3502" s="9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36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42233.555497685178</v>
      </c>
      <c r="T3503" s="9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42430.631064814814</v>
      </c>
      <c r="T3504" s="9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71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42545.27</v>
      </c>
      <c r="T3505" s="9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42297.540405092594</v>
      </c>
      <c r="T3506" s="9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67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41760.727372685185</v>
      </c>
      <c r="T3507" s="9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41829.525925925926</v>
      </c>
      <c r="T3508" s="9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42491.714548611104</v>
      </c>
      <c r="T3509" s="9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42477.521446759252</v>
      </c>
      <c r="T3510" s="9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97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41950.651226851849</v>
      </c>
      <c r="T3511" s="9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41802.412569444445</v>
      </c>
      <c r="T3512" s="9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80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41927.665451388886</v>
      </c>
      <c r="T3513" s="9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59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42057.328611111108</v>
      </c>
      <c r="T3514" s="9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</v>
      </c>
      <c r="Q3515" t="str">
        <f t="shared" si="326"/>
        <v>theater</v>
      </c>
      <c r="R3515" t="str">
        <f t="shared" si="327"/>
        <v>plays</v>
      </c>
      <c r="S3515" s="9">
        <f t="shared" si="328"/>
        <v>41780.887870370367</v>
      </c>
      <c r="T3515" s="9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42020.638333333329</v>
      </c>
      <c r="T3516" s="9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42125.564479166664</v>
      </c>
      <c r="T3517" s="9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</v>
      </c>
      <c r="Q3518" t="str">
        <f t="shared" si="326"/>
        <v>theater</v>
      </c>
      <c r="R3518" t="str">
        <f t="shared" si="327"/>
        <v>plays</v>
      </c>
      <c r="S3518" s="9">
        <f t="shared" si="328"/>
        <v>41855.801736111105</v>
      </c>
      <c r="T3518" s="9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41794.609189814808</v>
      </c>
      <c r="T3519" s="9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41893.575219907405</v>
      </c>
      <c r="T3520" s="9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42037.390624999993</v>
      </c>
      <c r="T3521" s="9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96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42227.615879629629</v>
      </c>
      <c r="T3522" s="9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 0)</f>
        <v>169</v>
      </c>
      <c r="P3523">
        <f t="shared" ref="P3523:P3586" si="331">IF(L3523=0, "N/A", ROUND(E3523/L3523, 0))</f>
        <v>46</v>
      </c>
      <c r="Q3523" t="str">
        <f t="shared" ref="Q3523:Q3586" si="332">LEFT(N3523, SEARCH("/",N3523,1)-1)</f>
        <v>theater</v>
      </c>
      <c r="R3523" t="str">
        <f t="shared" ref="R3523:R3586" si="333">RIGHT(N3523,LEN(N3523) - SEARCH("/", N3523))</f>
        <v>plays</v>
      </c>
      <c r="S3523" s="9">
        <f t="shared" ref="S3523:S3586" si="334">(J3523/86400)+DATE(1970,1,1)+(-5/24)</f>
        <v>41881.153009259258</v>
      </c>
      <c r="T3523" s="9">
        <f t="shared" ref="T3523:T3586" si="335">(I3523/86400)+DATE(1970,1,1)+(-5/24)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42234.581550925919</v>
      </c>
      <c r="T3524" s="9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57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42581.189212962963</v>
      </c>
      <c r="T3525" s="9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41880.555243055554</v>
      </c>
      <c r="T3526" s="9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76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42214.487337962964</v>
      </c>
      <c r="T3527" s="9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42460.126979166664</v>
      </c>
      <c r="T3528" s="9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82</v>
      </c>
      <c r="Q3529" t="str">
        <f t="shared" si="332"/>
        <v>theater</v>
      </c>
      <c r="R3529" t="str">
        <f t="shared" si="333"/>
        <v>plays</v>
      </c>
      <c r="S3529" s="9">
        <f t="shared" si="334"/>
        <v>42166.814872685187</v>
      </c>
      <c r="T3529" s="9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42733.293032407404</v>
      </c>
      <c r="T3530" s="9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37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42177.553449074076</v>
      </c>
      <c r="T3531" s="9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42442.41501157407</v>
      </c>
      <c r="T3532" s="9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42521.44599537037</v>
      </c>
      <c r="T3533" s="9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41884.391516203701</v>
      </c>
      <c r="T3534" s="9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79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42289.552858796298</v>
      </c>
      <c r="T3535" s="9">
        <f t="shared" si="335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42243.416932870365</v>
      </c>
      <c r="T3536" s="9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45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42248.431828703702</v>
      </c>
      <c r="T3537" s="9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14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42328.518807870372</v>
      </c>
      <c r="T3538" s="9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44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41923.146018518521</v>
      </c>
      <c r="T3539" s="9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31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42571.212268518517</v>
      </c>
      <c r="T3540" s="9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42600.547708333332</v>
      </c>
      <c r="T3541" s="9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</v>
      </c>
      <c r="Q3542" t="str">
        <f t="shared" si="332"/>
        <v>theater</v>
      </c>
      <c r="R3542" t="str">
        <f t="shared" si="333"/>
        <v>plays</v>
      </c>
      <c r="S3542" s="9">
        <f t="shared" si="334"/>
        <v>42516.795034722221</v>
      </c>
      <c r="T3542" s="9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42222.521701388883</v>
      </c>
      <c r="T3543" s="9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41829.391458333332</v>
      </c>
      <c r="T3544" s="9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42150.546979166662</v>
      </c>
      <c r="T3545" s="9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42040.623344907406</v>
      </c>
      <c r="T3546" s="9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42075.599062499998</v>
      </c>
      <c r="T3547" s="9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42073.452361111107</v>
      </c>
      <c r="T3548" s="9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</v>
      </c>
      <c r="Q3549" t="str">
        <f t="shared" si="332"/>
        <v>theater</v>
      </c>
      <c r="R3549" t="str">
        <f t="shared" si="333"/>
        <v>plays</v>
      </c>
      <c r="S3549" s="9">
        <f t="shared" si="334"/>
        <v>42479.870381944442</v>
      </c>
      <c r="T3549" s="9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165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42411.733958333331</v>
      </c>
      <c r="T3550" s="9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42223.186030092591</v>
      </c>
      <c r="T3551" s="9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41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42462.685162037036</v>
      </c>
      <c r="T3552" s="9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41753.307523148142</v>
      </c>
      <c r="T3553" s="9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39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41788.378749999996</v>
      </c>
      <c r="T3554" s="9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</v>
      </c>
      <c r="Q3555" t="str">
        <f t="shared" si="332"/>
        <v>theater</v>
      </c>
      <c r="R3555" t="str">
        <f t="shared" si="333"/>
        <v>plays</v>
      </c>
      <c r="S3555" s="9">
        <f t="shared" si="334"/>
        <v>42195.820370370369</v>
      </c>
      <c r="T3555" s="9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9">
        <f t="shared" si="334"/>
        <v>42015.842118055552</v>
      </c>
      <c r="T3556" s="9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42661.233726851853</v>
      </c>
      <c r="T3557" s="9">
        <f t="shared" si="335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111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41808.441249999996</v>
      </c>
      <c r="T3558" s="9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41730.068414351852</v>
      </c>
      <c r="T3559" s="9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23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42139.608506944445</v>
      </c>
      <c r="T3560" s="9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</v>
      </c>
      <c r="Q3561" t="str">
        <f t="shared" si="332"/>
        <v>theater</v>
      </c>
      <c r="R3561" t="str">
        <f t="shared" si="333"/>
        <v>plays</v>
      </c>
      <c r="S3561" s="9">
        <f t="shared" si="334"/>
        <v>42193.887824074067</v>
      </c>
      <c r="T3561" s="9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47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42115.68131944444</v>
      </c>
      <c r="T3562" s="9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42203.471967592595</v>
      </c>
      <c r="T3563" s="9">
        <f t="shared" si="335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42433.553553240738</v>
      </c>
      <c r="T3564" s="9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42555.46361111111</v>
      </c>
      <c r="T3565" s="9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42236.414918981478</v>
      </c>
      <c r="T3566" s="9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98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41974.534814814811</v>
      </c>
      <c r="T3567" s="9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41997.299571759257</v>
      </c>
      <c r="T3568" s="9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42135.602361111109</v>
      </c>
      <c r="T3569" s="9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41869.532337962963</v>
      </c>
      <c r="T3570" s="9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123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41982.480277777773</v>
      </c>
      <c r="T3571" s="9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88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41976.12364583333</v>
      </c>
      <c r="T3572" s="9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41912.650613425925</v>
      </c>
      <c r="T3573" s="9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56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42146.36206018518</v>
      </c>
      <c r="T3574" s="9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40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41921.167199074072</v>
      </c>
      <c r="T3575" s="9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41926.734351851854</v>
      </c>
      <c r="T3576" s="9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42561.575543981475</v>
      </c>
      <c r="T3577" s="9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42649.340902777774</v>
      </c>
      <c r="T3578" s="9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42093.578506944446</v>
      </c>
      <c r="T3579" s="9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41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42460.525196759256</v>
      </c>
      <c r="T3580" s="9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36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42430.553888888891</v>
      </c>
      <c r="T3581" s="9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38</v>
      </c>
      <c r="Q3582" t="str">
        <f t="shared" si="332"/>
        <v>theater</v>
      </c>
      <c r="R3582" t="str">
        <f t="shared" si="333"/>
        <v>plays</v>
      </c>
      <c r="S3582" s="9">
        <f t="shared" si="334"/>
        <v>42025.967847222222</v>
      </c>
      <c r="T3582" s="9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41836.26284722222</v>
      </c>
      <c r="T3583" s="9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59</v>
      </c>
      <c r="Q3584" t="str">
        <f t="shared" si="332"/>
        <v>theater</v>
      </c>
      <c r="R3584" t="str">
        <f t="shared" si="333"/>
        <v>plays</v>
      </c>
      <c r="S3584" s="9">
        <f t="shared" si="334"/>
        <v>42450.887523148143</v>
      </c>
      <c r="T3584" s="9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136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42418.217650462961</v>
      </c>
      <c r="T3585" s="9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31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42168.108148148145</v>
      </c>
      <c r="T3586" s="9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 0)</f>
        <v>119</v>
      </c>
      <c r="P3587">
        <f t="shared" ref="P3587:P3650" si="337">IF(L3587=0, "N/A", ROUND(E3587/L3587, 0))</f>
        <v>176</v>
      </c>
      <c r="Q3587" t="str">
        <f t="shared" ref="Q3587:Q3650" si="338">LEFT(N3587, SEARCH("/",N3587,1)-1)</f>
        <v>theater</v>
      </c>
      <c r="R3587" t="str">
        <f t="shared" ref="R3587:R3650" si="339">RIGHT(N3587,LEN(N3587) - SEARCH("/", N3587))</f>
        <v>plays</v>
      </c>
      <c r="S3587" s="9">
        <f t="shared" ref="S3587:S3650" si="340">(J3587/86400)+DATE(1970,1,1)+(-5/24)</f>
        <v>41964.507986111108</v>
      </c>
      <c r="T3587" s="9">
        <f t="shared" ref="T3587:T3650" si="341">(I3587/86400)+DATE(1970,1,1)+(-5/24)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152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42576.489236111105</v>
      </c>
      <c r="T3588" s="9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23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42503.331643518519</v>
      </c>
      <c r="T3589" s="9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42101.620486111111</v>
      </c>
      <c r="T3590" s="9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42125.439201388886</v>
      </c>
      <c r="T3591" s="9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69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41902.125393518516</v>
      </c>
      <c r="T3592" s="9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42003.74009259259</v>
      </c>
      <c r="T3593" s="9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73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41988.621608796289</v>
      </c>
      <c r="T3594" s="9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41974.690266203703</v>
      </c>
      <c r="T3595" s="9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56</v>
      </c>
      <c r="Q3596" t="str">
        <f t="shared" si="338"/>
        <v>theater</v>
      </c>
      <c r="R3596" t="str">
        <f t="shared" si="339"/>
        <v>plays</v>
      </c>
      <c r="S3596" s="9">
        <f t="shared" si="340"/>
        <v>42591.858587962961</v>
      </c>
      <c r="T3596" s="9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50</v>
      </c>
      <c r="Q3597" t="str">
        <f t="shared" si="338"/>
        <v>theater</v>
      </c>
      <c r="R3597" t="str">
        <f t="shared" si="339"/>
        <v>plays</v>
      </c>
      <c r="S3597" s="9">
        <f t="shared" si="340"/>
        <v>42049.800034722219</v>
      </c>
      <c r="T3597" s="9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41856.506736111107</v>
      </c>
      <c r="T3598" s="9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78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42417.377199074072</v>
      </c>
      <c r="T3599" s="9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41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41866.590532407405</v>
      </c>
      <c r="T3600" s="9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42220.586539351854</v>
      </c>
      <c r="T3601" s="9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42628.640787037039</v>
      </c>
      <c r="T3602" s="9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41990.790300925924</v>
      </c>
      <c r="T3603" s="9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82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42447.68609953703</v>
      </c>
      <c r="T3604" s="9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45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42283.656018518515</v>
      </c>
      <c r="T3605" s="9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</v>
      </c>
      <c r="Q3606" t="str">
        <f t="shared" si="338"/>
        <v>theater</v>
      </c>
      <c r="R3606" t="str">
        <f t="shared" si="339"/>
        <v>plays</v>
      </c>
      <c r="S3606" s="9">
        <f t="shared" si="340"/>
        <v>42482.80736111111</v>
      </c>
      <c r="T3606" s="9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31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42383.584791666661</v>
      </c>
      <c r="T3607" s="9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42566.396493055552</v>
      </c>
      <c r="T3608" s="9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42338.755578703705</v>
      </c>
      <c r="T3609" s="9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30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42506.501041666663</v>
      </c>
      <c r="T3610" s="9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42429.783391203702</v>
      </c>
      <c r="T3611" s="9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42203.22379629629</v>
      </c>
      <c r="T3612" s="9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67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42072.162048611113</v>
      </c>
      <c r="T3613" s="9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41789.518645833326</v>
      </c>
      <c r="T3614" s="9">
        <f t="shared" si="341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63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41788.381643518514</v>
      </c>
      <c r="T3615" s="9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</v>
      </c>
      <c r="Q3616" t="str">
        <f t="shared" si="338"/>
        <v>theater</v>
      </c>
      <c r="R3616" t="str">
        <f t="shared" si="339"/>
        <v>plays</v>
      </c>
      <c r="S3616" s="9">
        <f t="shared" si="340"/>
        <v>42143.833518518521</v>
      </c>
      <c r="T3616" s="9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42318.385370370372</v>
      </c>
      <c r="T3617" s="9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42052.741481481477</v>
      </c>
      <c r="T3618" s="9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42779.401956018519</v>
      </c>
      <c r="T3619" s="9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42128.419560185182</v>
      </c>
      <c r="T3620" s="9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</v>
      </c>
      <c r="Q3621" t="str">
        <f t="shared" si="338"/>
        <v>theater</v>
      </c>
      <c r="R3621" t="str">
        <f t="shared" si="339"/>
        <v>plays</v>
      </c>
      <c r="S3621" s="9">
        <f t="shared" si="340"/>
        <v>42660.923912037033</v>
      </c>
      <c r="T3621" s="9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42037.72987268518</v>
      </c>
      <c r="T3622" s="9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42619.727361111109</v>
      </c>
      <c r="T3623" s="9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48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41877.013553240737</v>
      </c>
      <c r="T3624" s="9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41828.528587962959</v>
      </c>
      <c r="T3625" s="9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81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42545.56585648148</v>
      </c>
      <c r="T3626" s="9">
        <f t="shared" si="341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42157.444178240738</v>
      </c>
      <c r="T3627" s="9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85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41846.458993055552</v>
      </c>
      <c r="T3628" s="9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69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42460.533414351848</v>
      </c>
      <c r="T3629" s="9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str">
        <f t="shared" si="337"/>
        <v>N/A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42291.6249537037</v>
      </c>
      <c r="T3630" s="9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42436.886157407404</v>
      </c>
      <c r="T3631" s="9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41942.638773148145</v>
      </c>
      <c r="T3632" s="9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41880.54510416666</v>
      </c>
      <c r="T3633" s="9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41946.728576388887</v>
      </c>
      <c r="T3634" s="9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57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42649.415127314809</v>
      </c>
      <c r="T3635" s="9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177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42700.958032407405</v>
      </c>
      <c r="T3636" s="9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128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42450.674490740734</v>
      </c>
      <c r="T3637" s="9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str">
        <f t="shared" si="337"/>
        <v>N/A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42226.486446759256</v>
      </c>
      <c r="T3638" s="9">
        <f t="shared" si="341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41975.492303240739</v>
      </c>
      <c r="T3639" s="9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42053.464490740742</v>
      </c>
      <c r="T3640" s="9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42590.468819444439</v>
      </c>
      <c r="T3641" s="9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42104.573263888888</v>
      </c>
      <c r="T3642" s="9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str">
        <f t="shared" si="337"/>
        <v>N/A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41899.41873842592</v>
      </c>
      <c r="T3643" s="9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8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42297.607951388891</v>
      </c>
      <c r="T3644" s="9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str">
        <f t="shared" si="337"/>
        <v>N/A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42284.935636574075</v>
      </c>
      <c r="T3645" s="9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42409.033414351848</v>
      </c>
      <c r="T3646" s="9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42665.762013888881</v>
      </c>
      <c r="T3647" s="9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42140.21298611111</v>
      </c>
      <c r="T3648" s="9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42598.540821759256</v>
      </c>
      <c r="T3649" s="9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41887.083854166667</v>
      </c>
      <c r="T3650" s="9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 0)</f>
        <v>104</v>
      </c>
      <c r="P3651">
        <f t="shared" ref="P3651:P3714" si="343">IF(L3651=0, "N/A", ROUND(E3651/L3651, 0))</f>
        <v>98</v>
      </c>
      <c r="Q3651" t="str">
        <f t="shared" ref="Q3651:Q3714" si="344">LEFT(N3651, SEARCH("/",N3651,1)-1)</f>
        <v>theater</v>
      </c>
      <c r="R3651" t="str">
        <f t="shared" ref="R3651:R3714" si="345">RIGHT(N3651,LEN(N3651) - SEARCH("/", N3651))</f>
        <v>plays</v>
      </c>
      <c r="S3651" s="9">
        <f t="shared" ref="S3651:S3714" si="346">(J3651/86400)+DATE(1970,1,1)+(-5/24)</f>
        <v>41780.504560185182</v>
      </c>
      <c r="T3651" s="9">
        <f t="shared" ref="T3651:T3714" si="347">(I3651/86400)+DATE(1970,1,1)+(-5/24)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42381.270648148151</v>
      </c>
      <c r="T3652" s="9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58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41828.437986111108</v>
      </c>
      <c r="T3653" s="9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42596.436365740738</v>
      </c>
      <c r="T3654" s="9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61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42191.155173611107</v>
      </c>
      <c r="T3655" s="9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42440.20817129629</v>
      </c>
      <c r="T3656" s="9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74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42173.594884259255</v>
      </c>
      <c r="T3657" s="9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42737.701805555553</v>
      </c>
      <c r="T3658" s="9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111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42499.4215162037</v>
      </c>
      <c r="T3659" s="9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76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41775.650231481479</v>
      </c>
      <c r="T3660" s="9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42055.068865740737</v>
      </c>
      <c r="T3661" s="9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41971.672743055555</v>
      </c>
      <c r="T3662" s="9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93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42447.688333333332</v>
      </c>
      <c r="T3663" s="9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203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42064.011736111112</v>
      </c>
      <c r="T3664" s="9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42665.243402777771</v>
      </c>
      <c r="T3665" s="9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42523.04038194444</v>
      </c>
      <c r="T3666" s="9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42294.59979166666</v>
      </c>
      <c r="T3667" s="9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32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41822.696550925924</v>
      </c>
      <c r="T3668" s="9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42173.761793981474</v>
      </c>
      <c r="T3669" s="9">
        <f t="shared" si="347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37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42185.347824074073</v>
      </c>
      <c r="T3670" s="9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42136.466863425921</v>
      </c>
      <c r="T3671" s="9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42142.305682870363</v>
      </c>
      <c r="T3672" s="9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41820.419756944444</v>
      </c>
      <c r="T3673" s="9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41878.738240740735</v>
      </c>
      <c r="T3674" s="9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40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41914.086770833332</v>
      </c>
      <c r="T3675" s="9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42556.664687499993</v>
      </c>
      <c r="T3676" s="9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42493.388680555552</v>
      </c>
      <c r="T3677" s="9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41876.607453703698</v>
      </c>
      <c r="T3678" s="9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41802.365949074076</v>
      </c>
      <c r="T3679" s="9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42120.322893518511</v>
      </c>
      <c r="T3680" s="9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41786.553020833329</v>
      </c>
      <c r="T3681" s="9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100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42627.245763888888</v>
      </c>
      <c r="T3682" s="9">
        <f t="shared" si="347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42374.443171296291</v>
      </c>
      <c r="T3683" s="9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41772.477060185185</v>
      </c>
      <c r="T3684" s="9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59</v>
      </c>
      <c r="Q3685" t="str">
        <f t="shared" si="344"/>
        <v>theater</v>
      </c>
      <c r="R3685" t="str">
        <f t="shared" si="345"/>
        <v>plays</v>
      </c>
      <c r="S3685" s="9">
        <f t="shared" si="346"/>
        <v>42632.908518518518</v>
      </c>
      <c r="T3685" s="9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</v>
      </c>
      <c r="Q3686" t="str">
        <f t="shared" si="344"/>
        <v>theater</v>
      </c>
      <c r="R3686" t="str">
        <f t="shared" si="345"/>
        <v>plays</v>
      </c>
      <c r="S3686" s="9">
        <f t="shared" si="346"/>
        <v>42218.97206018518</v>
      </c>
      <c r="T3686" s="9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42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41753.384942129625</v>
      </c>
      <c r="T3687" s="9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42230.454398148147</v>
      </c>
      <c r="T3688" s="9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41787.009895833333</v>
      </c>
      <c r="T3689" s="9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84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41829.578749999993</v>
      </c>
      <c r="T3690" s="9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42147.61850694444</v>
      </c>
      <c r="T3691" s="9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41940.38984953703</v>
      </c>
      <c r="T3692" s="9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187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42020.492233796293</v>
      </c>
      <c r="T3693" s="9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41891.756701388884</v>
      </c>
      <c r="T3694" s="9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31</v>
      </c>
      <c r="Q3695" t="str">
        <f t="shared" si="344"/>
        <v>theater</v>
      </c>
      <c r="R3695" t="str">
        <f t="shared" si="345"/>
        <v>plays</v>
      </c>
      <c r="S3695" s="9">
        <f t="shared" si="346"/>
        <v>42308.98297453703</v>
      </c>
      <c r="T3695" s="9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63</v>
      </c>
      <c r="Q3696" t="str">
        <f t="shared" si="344"/>
        <v>theater</v>
      </c>
      <c r="R3696" t="str">
        <f t="shared" si="345"/>
        <v>plays</v>
      </c>
      <c r="S3696" s="9">
        <f t="shared" si="346"/>
        <v>42489.925543981481</v>
      </c>
      <c r="T3696" s="9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41995.662152777775</v>
      </c>
      <c r="T3697" s="9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40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41988.408749999995</v>
      </c>
      <c r="T3698" s="9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42479.2575</v>
      </c>
      <c r="T3699" s="9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42401.598229166666</v>
      </c>
      <c r="T3700" s="9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41897.393703703703</v>
      </c>
      <c r="T3701" s="9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41882.37731481481</v>
      </c>
      <c r="T3702" s="9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39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42129.333252314813</v>
      </c>
      <c r="T3703" s="9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42524.329675925925</v>
      </c>
      <c r="T3704" s="9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42556.296157407407</v>
      </c>
      <c r="T3705" s="9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42461.481412037036</v>
      </c>
      <c r="T3706" s="9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84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41792.334652777776</v>
      </c>
      <c r="T3707" s="9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41879.705428240741</v>
      </c>
      <c r="T3708" s="9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81</v>
      </c>
      <c r="Q3709" t="str">
        <f t="shared" si="344"/>
        <v>theater</v>
      </c>
      <c r="R3709" t="str">
        <f t="shared" si="345"/>
        <v>plays</v>
      </c>
      <c r="S3709" s="9">
        <f t="shared" si="346"/>
        <v>42551.840023148143</v>
      </c>
      <c r="T3709" s="9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54</v>
      </c>
      <c r="Q3710" t="str">
        <f t="shared" si="344"/>
        <v>theater</v>
      </c>
      <c r="R3710" t="str">
        <f t="shared" si="345"/>
        <v>plays</v>
      </c>
      <c r="S3710" s="9">
        <f t="shared" si="346"/>
        <v>41809.933865740742</v>
      </c>
      <c r="T3710" s="9">
        <f t="shared" si="347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31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41785.499374999999</v>
      </c>
      <c r="T3711" s="9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68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42072.367916666662</v>
      </c>
      <c r="T3712" s="9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41779.5158912037</v>
      </c>
      <c r="T3713" s="9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111</v>
      </c>
      <c r="Q3714" t="str">
        <f t="shared" si="344"/>
        <v>theater</v>
      </c>
      <c r="R3714" t="str">
        <f t="shared" si="345"/>
        <v>plays</v>
      </c>
      <c r="S3714" s="9">
        <f t="shared" si="346"/>
        <v>42133.963738425919</v>
      </c>
      <c r="T3714" s="9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 0)</f>
        <v>102</v>
      </c>
      <c r="P3715">
        <f t="shared" ref="P3715:P3778" si="349">IF(L3715=0, "N/A", ROUND(E3715/L3715, 0))</f>
        <v>107</v>
      </c>
      <c r="Q3715" t="str">
        <f t="shared" ref="Q3715:Q3778" si="350">LEFT(N3715, SEARCH("/",N3715,1)-1)</f>
        <v>theater</v>
      </c>
      <c r="R3715" t="str">
        <f t="shared" ref="R3715:R3778" si="351">RIGHT(N3715,LEN(N3715) - SEARCH("/", N3715))</f>
        <v>plays</v>
      </c>
      <c r="S3715" s="9">
        <f t="shared" ref="S3715:S3778" si="352">(J3715/86400)+DATE(1970,1,1)+(-5/24)</f>
        <v>42505.529699074068</v>
      </c>
      <c r="T3715" s="9">
        <f t="shared" ref="T3715:T3778" si="353">(I3715/86400)+DATE(1970,1,1)+(-5/24)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106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42118.347997685181</v>
      </c>
      <c r="T3716" s="9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133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42036.787256944437</v>
      </c>
      <c r="T3717" s="9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52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42360.679502314808</v>
      </c>
      <c r="T3718" s="9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42102.657974537033</v>
      </c>
      <c r="T3719" s="9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42032.507812499993</v>
      </c>
      <c r="T3720" s="9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42147.521597222221</v>
      </c>
      <c r="T3721" s="9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42165.784791666665</v>
      </c>
      <c r="T3722" s="9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41927.727824074071</v>
      </c>
      <c r="T3723" s="9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42381.463506944441</v>
      </c>
      <c r="T3724" s="9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73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41943.544699074067</v>
      </c>
      <c r="T3725" s="9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50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42465.283101851848</v>
      </c>
      <c r="T3726" s="9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42401.736886574072</v>
      </c>
      <c r="T3727" s="9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63</v>
      </c>
      <c r="Q3728" t="str">
        <f t="shared" si="350"/>
        <v>theater</v>
      </c>
      <c r="R3728" t="str">
        <f t="shared" si="351"/>
        <v>plays</v>
      </c>
      <c r="S3728" s="9">
        <f t="shared" si="352"/>
        <v>42461.932534722218</v>
      </c>
      <c r="T3728" s="9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42632.139976851853</v>
      </c>
      <c r="T3729" s="9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</v>
      </c>
      <c r="Q3730" t="str">
        <f t="shared" si="350"/>
        <v>theater</v>
      </c>
      <c r="R3730" t="str">
        <f t="shared" si="351"/>
        <v>plays</v>
      </c>
      <c r="S3730" s="9">
        <f t="shared" si="352"/>
        <v>42204.962685185186</v>
      </c>
      <c r="T3730" s="9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</v>
      </c>
      <c r="Q3731" t="str">
        <f t="shared" si="350"/>
        <v>theater</v>
      </c>
      <c r="R3731" t="str">
        <f t="shared" si="351"/>
        <v>plays</v>
      </c>
      <c r="S3731" s="9">
        <f t="shared" si="352"/>
        <v>42040.996666666666</v>
      </c>
      <c r="T3731" s="9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42203.46943287037</v>
      </c>
      <c r="T3732" s="9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52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41983.544513888883</v>
      </c>
      <c r="T3733" s="9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33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41968.469131944446</v>
      </c>
      <c r="T3734" s="9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str">
        <f t="shared" si="349"/>
        <v>N/A</v>
      </c>
      <c r="Q3735" t="str">
        <f t="shared" si="350"/>
        <v>theater</v>
      </c>
      <c r="R3735" t="str">
        <f t="shared" si="351"/>
        <v>plays</v>
      </c>
      <c r="S3735" s="9">
        <f t="shared" si="352"/>
        <v>42102.816064814811</v>
      </c>
      <c r="T3735" s="9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42089.693240740737</v>
      </c>
      <c r="T3736" s="9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42122.484826388885</v>
      </c>
      <c r="T3737" s="9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42048.503391203696</v>
      </c>
      <c r="T3738" s="9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38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42297.482673611106</v>
      </c>
      <c r="T3739" s="9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41813.730381944442</v>
      </c>
      <c r="T3740" s="9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101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42548.241527777776</v>
      </c>
      <c r="T3741" s="9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26</v>
      </c>
      <c r="Q3742" t="str">
        <f t="shared" si="350"/>
        <v>theater</v>
      </c>
      <c r="R3742" t="str">
        <f t="shared" si="351"/>
        <v>plays</v>
      </c>
      <c r="S3742" s="9">
        <f t="shared" si="352"/>
        <v>41832.881423611107</v>
      </c>
      <c r="T3742" s="9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str">
        <f t="shared" si="349"/>
        <v>N/A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42325.712384259255</v>
      </c>
      <c r="T3743" s="9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41858.006296296291</v>
      </c>
      <c r="T3744" s="9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str">
        <f t="shared" si="349"/>
        <v>N/A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41793.501898148148</v>
      </c>
      <c r="T3745" s="9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str">
        <f t="shared" si="349"/>
        <v>N/A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41793.605925925927</v>
      </c>
      <c r="T3746" s="9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41831.489606481475</v>
      </c>
      <c r="T3747" s="9">
        <f t="shared" si="353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42621.18100694444</v>
      </c>
      <c r="T3748" s="9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42164.091388888883</v>
      </c>
      <c r="T3749" s="9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100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42395.498101851852</v>
      </c>
      <c r="T3750" s="9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42457.918842592589</v>
      </c>
      <c r="T3751" s="9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42016.773240740738</v>
      </c>
      <c r="T3752" s="9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121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42402.827233796292</v>
      </c>
      <c r="T3753" s="9">
        <f t="shared" si="353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38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42619.594155092585</v>
      </c>
      <c r="T3754" s="9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42128.615740740737</v>
      </c>
      <c r="T3755" s="9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41808.67288194444</v>
      </c>
      <c r="T3756" s="9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42445.658645833326</v>
      </c>
      <c r="T3757" s="9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268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41771.606458333328</v>
      </c>
      <c r="T3758" s="9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76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41954.642534722218</v>
      </c>
      <c r="T3759" s="9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41747.263171296298</v>
      </c>
      <c r="T3760" s="9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42181.899918981479</v>
      </c>
      <c r="T3761" s="9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56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41739.316967592589</v>
      </c>
      <c r="T3762" s="9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167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42173.258530092593</v>
      </c>
      <c r="T3763" s="9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42193.605196759258</v>
      </c>
      <c r="T3764" s="9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65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42065.541967592588</v>
      </c>
      <c r="T3765" s="9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56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42499.634629629632</v>
      </c>
      <c r="T3766" s="9">
        <f t="shared" si="353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41820.568078703705</v>
      </c>
      <c r="T3767" s="9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107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41787.958854166667</v>
      </c>
      <c r="T3768" s="9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42</v>
      </c>
      <c r="Q3769" t="str">
        <f t="shared" si="350"/>
        <v>theater</v>
      </c>
      <c r="R3769" t="str">
        <f t="shared" si="351"/>
        <v>musical</v>
      </c>
      <c r="S3769" s="9">
        <f t="shared" si="352"/>
        <v>42049.811307870368</v>
      </c>
      <c r="T3769" s="9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41772.519560185181</v>
      </c>
      <c r="T3770" s="9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42445.389803240738</v>
      </c>
      <c r="T3771" s="9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42138.722337962965</v>
      </c>
      <c r="T3772" s="9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42493.64875</v>
      </c>
      <c r="T3773" s="9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42682.408634259256</v>
      </c>
      <c r="T3774" s="9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95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42655.796840277777</v>
      </c>
      <c r="T3775" s="9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42087.583969907406</v>
      </c>
      <c r="T3776" s="9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42075.734293981477</v>
      </c>
      <c r="T3777" s="9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91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41814.159467592588</v>
      </c>
      <c r="T3778" s="9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 0)</f>
        <v>143</v>
      </c>
      <c r="P3779">
        <f t="shared" ref="P3779:P3842" si="355">IF(L3779=0, "N/A", ROUND(E3779/L3779, 0))</f>
        <v>49</v>
      </c>
      <c r="Q3779" t="str">
        <f t="shared" ref="Q3779:Q3842" si="356">LEFT(N3779, SEARCH("/",N3779,1)-1)</f>
        <v>theater</v>
      </c>
      <c r="R3779" t="str">
        <f t="shared" ref="R3779:R3842" si="357">RIGHT(N3779,LEN(N3779) - SEARCH("/", N3779))</f>
        <v>musical</v>
      </c>
      <c r="S3779" s="9">
        <f t="shared" ref="S3779:S3842" si="358">(J3779/86400)+DATE(1970,1,1)+(-5/24)</f>
        <v>41886.903020833335</v>
      </c>
      <c r="T3779" s="9">
        <f t="shared" ref="T3779:T3842" si="359">(I3779/86400)+DATE(1970,1,1)+(-5/24)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41989.610879629625</v>
      </c>
      <c r="T3780" s="9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136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42425.527083333327</v>
      </c>
      <c r="T3781" s="9">
        <f t="shared" si="35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42166.011400462965</v>
      </c>
      <c r="T3782" s="9">
        <f t="shared" si="35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95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41865.674594907403</v>
      </c>
      <c r="T3783" s="9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42546.653900462959</v>
      </c>
      <c r="T3784" s="9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</v>
      </c>
      <c r="Q3785" t="str">
        <f t="shared" si="356"/>
        <v>theater</v>
      </c>
      <c r="R3785" t="str">
        <f t="shared" si="357"/>
        <v>musical</v>
      </c>
      <c r="S3785" s="9">
        <f t="shared" si="358"/>
        <v>42419.931944444441</v>
      </c>
      <c r="T3785" s="9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42531.772361111107</v>
      </c>
      <c r="T3786" s="9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101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42548.430196759255</v>
      </c>
      <c r="T3787" s="9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94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42486.829571759255</v>
      </c>
      <c r="T3788" s="9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42167.326458333329</v>
      </c>
      <c r="T3789" s="9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42333.487488425926</v>
      </c>
      <c r="T3790" s="9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42138.590486111112</v>
      </c>
      <c r="T3791" s="9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str">
        <f t="shared" si="355"/>
        <v>N/A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42666.458599537036</v>
      </c>
      <c r="T3792" s="9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str">
        <f t="shared" si="355"/>
        <v>N/A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41766.4837037037</v>
      </c>
      <c r="T3793" s="9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18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42170.238680555551</v>
      </c>
      <c r="T3794" s="9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41968.73065972222</v>
      </c>
      <c r="T3795" s="9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42132.372152777774</v>
      </c>
      <c r="T3796" s="9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42201.227893518517</v>
      </c>
      <c r="T3797" s="9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42688.821250000001</v>
      </c>
      <c r="T3798" s="9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42084.673206018517</v>
      </c>
      <c r="T3799" s="9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41831.514444444438</v>
      </c>
      <c r="T3800" s="9">
        <f t="shared" si="35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101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42410.722719907404</v>
      </c>
      <c r="T3801" s="9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41982.528738425921</v>
      </c>
      <c r="T3802" s="9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41975.467777777776</v>
      </c>
      <c r="T3803" s="9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str">
        <f t="shared" si="355"/>
        <v>N/A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42268.917893518512</v>
      </c>
      <c r="T3804" s="9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59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42403.763518518514</v>
      </c>
      <c r="T3805" s="9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str">
        <f t="shared" si="355"/>
        <v>N/A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42526.801203703704</v>
      </c>
      <c r="T3806" s="9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2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41849.678703703699</v>
      </c>
      <c r="T3807" s="9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41799.050706018512</v>
      </c>
      <c r="T3808" s="9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51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42090.700682870367</v>
      </c>
      <c r="T3809" s="9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42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42059.24559027778</v>
      </c>
      <c r="T3810" s="9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41800.318368055552</v>
      </c>
      <c r="T3811" s="9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42054.640717592592</v>
      </c>
      <c r="T3812" s="9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42487.418668981474</v>
      </c>
      <c r="T3813" s="9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42109.542916666665</v>
      </c>
      <c r="T3814" s="9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79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42497.067372685182</v>
      </c>
      <c r="T3815" s="9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62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42058.695740740739</v>
      </c>
      <c r="T3816" s="9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42207.051585648143</v>
      </c>
      <c r="T3817" s="9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41807.481747685182</v>
      </c>
      <c r="T3818" s="9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42284.488611111105</v>
      </c>
      <c r="T3819" s="9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42045.634050925924</v>
      </c>
      <c r="T3820" s="9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41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42184.001203703701</v>
      </c>
      <c r="T3821" s="9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22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42160.443483796298</v>
      </c>
      <c r="T3822" s="9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80</v>
      </c>
      <c r="Q3823" t="str">
        <f t="shared" si="356"/>
        <v>theater</v>
      </c>
      <c r="R3823" t="str">
        <f t="shared" si="357"/>
        <v>plays</v>
      </c>
      <c r="S3823" s="9">
        <f t="shared" si="358"/>
        <v>42340.972303240742</v>
      </c>
      <c r="T3823" s="9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42329.629826388882</v>
      </c>
      <c r="T3824" s="9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65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42170.701898148145</v>
      </c>
      <c r="T3825" s="9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42571.417858796289</v>
      </c>
      <c r="T3826" s="9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108</v>
      </c>
      <c r="Q3827" t="str">
        <f t="shared" si="356"/>
        <v>theater</v>
      </c>
      <c r="R3827" t="str">
        <f t="shared" si="357"/>
        <v>plays</v>
      </c>
      <c r="S3827" s="9">
        <f t="shared" si="358"/>
        <v>42150.861273148148</v>
      </c>
      <c r="T3827" s="9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28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42101.215208333328</v>
      </c>
      <c r="T3828" s="9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42034.719918981478</v>
      </c>
      <c r="T3829" s="9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179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41944.319293981483</v>
      </c>
      <c r="T3830" s="9">
        <f t="shared" si="35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63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42593.657071759262</v>
      </c>
      <c r="T3831" s="9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42503.532534722217</v>
      </c>
      <c r="T3832" s="9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59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41927.640567129631</v>
      </c>
      <c r="T3833" s="9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140</v>
      </c>
      <c r="Q3834" t="str">
        <f t="shared" si="356"/>
        <v>theater</v>
      </c>
      <c r="R3834" t="str">
        <f t="shared" si="357"/>
        <v>plays</v>
      </c>
      <c r="S3834" s="9">
        <f t="shared" si="358"/>
        <v>42374.906655092585</v>
      </c>
      <c r="T3834" s="9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41963.664027777777</v>
      </c>
      <c r="T3835" s="9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42143.236886574072</v>
      </c>
      <c r="T3836" s="9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42460.733888888884</v>
      </c>
      <c r="T3837" s="9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42553.718194444438</v>
      </c>
      <c r="T3838" s="9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42152.557384259257</v>
      </c>
      <c r="T3839" s="9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42116.502418981479</v>
      </c>
      <c r="T3840" s="9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</v>
      </c>
      <c r="Q3841" t="str">
        <f t="shared" si="356"/>
        <v>theater</v>
      </c>
      <c r="R3841" t="str">
        <f t="shared" si="357"/>
        <v>plays</v>
      </c>
      <c r="S3841" s="9">
        <f t="shared" si="358"/>
        <v>42154.934305555558</v>
      </c>
      <c r="T3841" s="9">
        <f t="shared" si="35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22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42432.493391203701</v>
      </c>
      <c r="T3842" s="9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 0)</f>
        <v>9</v>
      </c>
      <c r="P3843">
        <f t="shared" ref="P3843:P3906" si="361">IF(L3843=0, "N/A", ROUND(E3843/L3843, 0))</f>
        <v>26</v>
      </c>
      <c r="Q3843" t="str">
        <f t="shared" ref="Q3843:Q3906" si="362">LEFT(N3843, SEARCH("/",N3843,1)-1)</f>
        <v>theater</v>
      </c>
      <c r="R3843" t="str">
        <f t="shared" ref="R3843:R3906" si="363">RIGHT(N3843,LEN(N3843) - SEARCH("/", N3843))</f>
        <v>plays</v>
      </c>
      <c r="S3843" s="9">
        <f t="shared" ref="S3843:S3906" si="364">(J3843/86400)+DATE(1970,1,1)+(-5/24)</f>
        <v>41780.57739583333</v>
      </c>
      <c r="T3843" s="9">
        <f t="shared" ref="T3843:T3906" si="365">(I3843/86400)+DATE(1970,1,1)+(-5/24)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48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41740.285324074073</v>
      </c>
      <c r="T3844" s="9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</v>
      </c>
      <c r="Q3845" t="str">
        <f t="shared" si="362"/>
        <v>theater</v>
      </c>
      <c r="R3845" t="str">
        <f t="shared" si="363"/>
        <v>plays</v>
      </c>
      <c r="S3845" s="9">
        <f t="shared" si="364"/>
        <v>41765.864166666666</v>
      </c>
      <c r="T3845" s="9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41766.408958333333</v>
      </c>
      <c r="T3846" s="9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42248.418680555558</v>
      </c>
      <c r="T3847" s="9">
        <f t="shared" si="365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24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41885.01321759259</v>
      </c>
      <c r="T3848" s="9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189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42159.016099537032</v>
      </c>
      <c r="T3849" s="9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50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42265.608668981477</v>
      </c>
      <c r="T3850" s="9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42136.558842592589</v>
      </c>
      <c r="T3851" s="9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10</v>
      </c>
      <c r="Q3852" t="str">
        <f t="shared" si="362"/>
        <v>theater</v>
      </c>
      <c r="R3852" t="str">
        <f t="shared" si="363"/>
        <v>plays</v>
      </c>
      <c r="S3852" s="9">
        <f t="shared" si="364"/>
        <v>41974.916006944441</v>
      </c>
      <c r="T3852" s="9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36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42172.23123842592</v>
      </c>
      <c r="T3853" s="9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42064.982361111113</v>
      </c>
      <c r="T3854" s="9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41848.631689814814</v>
      </c>
      <c r="T3855" s="9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42103.67659722222</v>
      </c>
      <c r="T3856" s="9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42059.762395833335</v>
      </c>
      <c r="T3857" s="9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42041.534756944442</v>
      </c>
      <c r="T3858" s="9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41829.528819444444</v>
      </c>
      <c r="T3859" s="9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42128.222731481474</v>
      </c>
      <c r="T3860" s="9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41789.685266203705</v>
      </c>
      <c r="T3861" s="9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82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41833.452662037038</v>
      </c>
      <c r="T3862" s="9">
        <f t="shared" si="365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41914.381678240738</v>
      </c>
      <c r="T3863" s="9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42611.052731481475</v>
      </c>
      <c r="T3864" s="9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str">
        <f t="shared" si="361"/>
        <v>N/A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42253.424826388888</v>
      </c>
      <c r="T3865" s="9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42295.683495370373</v>
      </c>
      <c r="T3866" s="9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41841.44326388889</v>
      </c>
      <c r="T3867" s="9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6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42402.738668981481</v>
      </c>
      <c r="T3868" s="9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42509.605775462966</v>
      </c>
      <c r="T3869" s="9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41865.45144675926</v>
      </c>
      <c r="T3870" s="9">
        <f t="shared" si="365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42047.516111111108</v>
      </c>
      <c r="T3871" s="9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41792.963865740741</v>
      </c>
      <c r="T3872" s="9">
        <f t="shared" si="365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42763.572337962956</v>
      </c>
      <c r="T3873" s="9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str">
        <f t="shared" si="361"/>
        <v>N/A</v>
      </c>
      <c r="Q3874" t="str">
        <f t="shared" si="362"/>
        <v>theater</v>
      </c>
      <c r="R3874" t="str">
        <f t="shared" si="363"/>
        <v>musical</v>
      </c>
      <c r="S3874" s="9">
        <f t="shared" si="364"/>
        <v>42179.9374537037</v>
      </c>
      <c r="T3874" s="9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str">
        <f t="shared" si="361"/>
        <v>N/A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42255.487673611111</v>
      </c>
      <c r="T3875" s="9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str">
        <f t="shared" si="361"/>
        <v>N/A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42006.808124999996</v>
      </c>
      <c r="T3876" s="9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str">
        <f t="shared" si="361"/>
        <v>N/A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42615.138483796291</v>
      </c>
      <c r="T3877" s="9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45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42372.415833333333</v>
      </c>
      <c r="T3878" s="9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42682.469351851854</v>
      </c>
      <c r="T3879" s="9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42154.610486111109</v>
      </c>
      <c r="T3880" s="9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str">
        <f t="shared" si="361"/>
        <v>N/A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41999.652731481481</v>
      </c>
      <c r="T3881" s="9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58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41815.606712962959</v>
      </c>
      <c r="T3882" s="9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42755.810173611106</v>
      </c>
      <c r="T3883" s="9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str">
        <f t="shared" si="361"/>
        <v>N/A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42373.77511574074</v>
      </c>
      <c r="T3884" s="9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str">
        <f t="shared" si="361"/>
        <v>N/A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41854.394317129627</v>
      </c>
      <c r="T3885" s="9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str">
        <f t="shared" si="361"/>
        <v>N/A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42065.583240740736</v>
      </c>
      <c r="T3886" s="9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str">
        <f t="shared" si="361"/>
        <v>N/A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42469.742951388886</v>
      </c>
      <c r="T3887" s="9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str">
        <f t="shared" si="361"/>
        <v>N/A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41954.019699074073</v>
      </c>
      <c r="T3888" s="9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18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42079.649641203701</v>
      </c>
      <c r="T3889" s="9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39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42762.337476851848</v>
      </c>
      <c r="T3890" s="9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</v>
      </c>
      <c r="Q3891" t="str">
        <f t="shared" si="362"/>
        <v>theater</v>
      </c>
      <c r="R3891" t="str">
        <f t="shared" si="363"/>
        <v>plays</v>
      </c>
      <c r="S3891" s="9">
        <f t="shared" si="364"/>
        <v>41976.796643518515</v>
      </c>
      <c r="T3891" s="9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316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42171.55027777778</v>
      </c>
      <c r="T3892" s="9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</v>
      </c>
      <c r="Q3893" t="str">
        <f t="shared" si="362"/>
        <v>theater</v>
      </c>
      <c r="R3893" t="str">
        <f t="shared" si="363"/>
        <v>plays</v>
      </c>
      <c r="S3893" s="9">
        <f t="shared" si="364"/>
        <v>42055.924120370364</v>
      </c>
      <c r="T3893" s="9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str">
        <f t="shared" si="361"/>
        <v>N/A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41867.443946759253</v>
      </c>
      <c r="T3894" s="9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41779.449537037035</v>
      </c>
      <c r="T3895" s="9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42679.750138888885</v>
      </c>
      <c r="T3896" s="9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42032.041875000003</v>
      </c>
      <c r="T3897" s="9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43</v>
      </c>
      <c r="Q3898" t="str">
        <f t="shared" si="362"/>
        <v>theater</v>
      </c>
      <c r="R3898" t="str">
        <f t="shared" si="363"/>
        <v>plays</v>
      </c>
      <c r="S3898" s="9">
        <f t="shared" si="364"/>
        <v>41792.983541666668</v>
      </c>
      <c r="T3898" s="9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41982.665312499994</v>
      </c>
      <c r="T3899" s="9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51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42193.273958333331</v>
      </c>
      <c r="T3900" s="9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63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41843.566678240742</v>
      </c>
      <c r="T3901" s="9">
        <f t="shared" si="365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42135.884155092594</v>
      </c>
      <c r="T3902" s="9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42317.618043981478</v>
      </c>
      <c r="T3903" s="9">
        <f t="shared" si="365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42663.259745370371</v>
      </c>
      <c r="T3904" s="9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str">
        <f t="shared" si="361"/>
        <v>N/A</v>
      </c>
      <c r="Q3905" t="str">
        <f t="shared" si="362"/>
        <v>theater</v>
      </c>
      <c r="R3905" t="str">
        <f t="shared" si="363"/>
        <v>plays</v>
      </c>
      <c r="S3905" s="9">
        <f t="shared" si="364"/>
        <v>42185.802835648145</v>
      </c>
      <c r="T3905" s="9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2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42095.020833333336</v>
      </c>
      <c r="T3906" s="9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 0)</f>
        <v>12</v>
      </c>
      <c r="P3907">
        <f t="shared" ref="P3907:P3970" si="367">IF(L3907=0, "N/A", ROUND(E3907/L3907, 0))</f>
        <v>25</v>
      </c>
      <c r="Q3907" t="str">
        <f t="shared" ref="Q3907:Q3970" si="368">LEFT(N3907, SEARCH("/",N3907,1)-1)</f>
        <v>theater</v>
      </c>
      <c r="R3907" t="str">
        <f t="shared" ref="R3907:R3970" si="369">RIGHT(N3907,LEN(N3907) - SEARCH("/", N3907))</f>
        <v>plays</v>
      </c>
      <c r="S3907" s="9">
        <f t="shared" ref="S3907:S3970" si="370">(J3907/86400)+DATE(1970,1,1)+(-5/24)</f>
        <v>42124.415543981479</v>
      </c>
      <c r="T3907" s="9">
        <f t="shared" ref="T3907:T3970" si="371">(I3907/86400)+DATE(1970,1,1)+(-5/24)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42143.709409722222</v>
      </c>
      <c r="T3908" s="9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41906.611180555556</v>
      </c>
      <c r="T3909" s="9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</v>
      </c>
      <c r="Q3910" t="str">
        <f t="shared" si="368"/>
        <v>theater</v>
      </c>
      <c r="R3910" t="str">
        <f t="shared" si="369"/>
        <v>plays</v>
      </c>
      <c r="S3910" s="9">
        <f t="shared" si="370"/>
        <v>41833.927037037036</v>
      </c>
      <c r="T3910" s="9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34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41863.150949074072</v>
      </c>
      <c r="T3911" s="9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62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42224.548576388886</v>
      </c>
      <c r="T3912" s="9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41939.603900462964</v>
      </c>
      <c r="T3913" s="9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42059.061689814807</v>
      </c>
      <c r="T3914" s="9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143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42308.002881944441</v>
      </c>
      <c r="T3915" s="9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42114.610601851855</v>
      </c>
      <c r="T3916" s="9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42492.776724537034</v>
      </c>
      <c r="T3917" s="9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str">
        <f t="shared" si="367"/>
        <v>N/A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42494.263333333329</v>
      </c>
      <c r="T3918" s="9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41863.318993055553</v>
      </c>
      <c r="T3919" s="9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41843.456284722219</v>
      </c>
      <c r="T3920" s="9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42358.476539351854</v>
      </c>
      <c r="T3921" s="9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42657.178935185184</v>
      </c>
      <c r="T3922" s="9">
        <f t="shared" si="371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str">
        <f t="shared" si="367"/>
        <v>N/A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41926.333969907406</v>
      </c>
      <c r="T3923" s="9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42020.560300925928</v>
      </c>
      <c r="T3924" s="9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42075.771655092591</v>
      </c>
      <c r="T3925" s="9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41786.751412037032</v>
      </c>
      <c r="T3926" s="9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41820.662488425922</v>
      </c>
      <c r="T3927" s="9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41969.876712962963</v>
      </c>
      <c r="T3928" s="9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13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41830.059074074074</v>
      </c>
      <c r="T3929" s="9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42265.474849537037</v>
      </c>
      <c r="T3930" s="9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42601.618807870364</v>
      </c>
      <c r="T3931" s="9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str">
        <f t="shared" si="367"/>
        <v>N/A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42433.13041666666</v>
      </c>
      <c r="T3932" s="9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str">
        <f t="shared" si="367"/>
        <v>N/A</v>
      </c>
      <c r="Q3933" t="str">
        <f t="shared" si="368"/>
        <v>theater</v>
      </c>
      <c r="R3933" t="str">
        <f t="shared" si="369"/>
        <v>plays</v>
      </c>
      <c r="S3933" s="9">
        <f t="shared" si="370"/>
        <v>42227.943368055552</v>
      </c>
      <c r="T3933" s="9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42414.960231481477</v>
      </c>
      <c r="T3934" s="9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92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42538.759976851848</v>
      </c>
      <c r="T3935" s="9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42233.463414351849</v>
      </c>
      <c r="T3936" s="9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42221.448449074072</v>
      </c>
      <c r="T3937" s="9">
        <f t="shared" si="371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str">
        <f t="shared" si="367"/>
        <v>N/A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42675.054629629631</v>
      </c>
      <c r="T3938" s="9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249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42534.423148148147</v>
      </c>
      <c r="T3939" s="9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42151.697384259256</v>
      </c>
      <c r="T3940" s="9">
        <f t="shared" si="371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41915.191886574074</v>
      </c>
      <c r="T3941" s="9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6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41961.284155092588</v>
      </c>
      <c r="T3942" s="9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41940.378900462958</v>
      </c>
      <c r="T3943" s="9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str">
        <f t="shared" si="367"/>
        <v>N/A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42111.695763888885</v>
      </c>
      <c r="T3944" s="9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42279.570231481477</v>
      </c>
      <c r="T3945" s="9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str">
        <f t="shared" si="367"/>
        <v>N/A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42213.454571759255</v>
      </c>
      <c r="T3946" s="9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42109.593379629623</v>
      </c>
      <c r="T3947" s="9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42031.625254629624</v>
      </c>
      <c r="T3948" s="9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51</v>
      </c>
      <c r="Q3949" t="str">
        <f t="shared" si="368"/>
        <v>theater</v>
      </c>
      <c r="R3949" t="str">
        <f t="shared" si="369"/>
        <v>plays</v>
      </c>
      <c r="S3949" s="9">
        <f t="shared" si="370"/>
        <v>42614.934537037036</v>
      </c>
      <c r="T3949" s="9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str">
        <f t="shared" si="367"/>
        <v>N/A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41829.117164351854</v>
      </c>
      <c r="T3950" s="9">
        <f t="shared" si="371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</v>
      </c>
      <c r="Q3951" t="str">
        <f t="shared" si="368"/>
        <v>theater</v>
      </c>
      <c r="R3951" t="str">
        <f t="shared" si="369"/>
        <v>plays</v>
      </c>
      <c r="S3951" s="9">
        <f t="shared" si="370"/>
        <v>42015.912280092591</v>
      </c>
      <c r="T3951" s="9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42439.493981481479</v>
      </c>
      <c r="T3952" s="9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42433.617384259262</v>
      </c>
      <c r="T3953" s="9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42243.582060185181</v>
      </c>
      <c r="T3954" s="9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str">
        <f t="shared" si="367"/>
        <v>N/A</v>
      </c>
      <c r="Q3955" t="str">
        <f t="shared" si="368"/>
        <v>theater</v>
      </c>
      <c r="R3955" t="str">
        <f t="shared" si="369"/>
        <v>plays</v>
      </c>
      <c r="S3955" s="9">
        <f t="shared" si="370"/>
        <v>42549.840115740742</v>
      </c>
      <c r="T3955" s="9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str">
        <f t="shared" si="367"/>
        <v>N/A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41774.442870370367</v>
      </c>
      <c r="T3956" s="9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42306.640520833331</v>
      </c>
      <c r="T3957" s="9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str">
        <f t="shared" si="367"/>
        <v>N/A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42457.723692129628</v>
      </c>
      <c r="T3958" s="9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42513.76798611111</v>
      </c>
      <c r="T3959" s="9">
        <f t="shared" si="371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41816.742037037031</v>
      </c>
      <c r="T3960" s="9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41880.580509259256</v>
      </c>
      <c r="T3961" s="9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42342.63722222222</v>
      </c>
      <c r="T3962" s="9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11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41745.682986111111</v>
      </c>
      <c r="T3963" s="9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42311.413124999999</v>
      </c>
      <c r="T3964" s="9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str">
        <f t="shared" si="367"/>
        <v>N/A</v>
      </c>
      <c r="Q3965" t="str">
        <f t="shared" si="368"/>
        <v>theater</v>
      </c>
      <c r="R3965" t="str">
        <f t="shared" si="369"/>
        <v>plays</v>
      </c>
      <c r="S3965" s="9">
        <f t="shared" si="370"/>
        <v>42295.945798611108</v>
      </c>
      <c r="T3965" s="9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42053.513726851852</v>
      </c>
      <c r="T3966" s="9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42414.027546296296</v>
      </c>
      <c r="T3967" s="9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23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41801.503217592588</v>
      </c>
      <c r="T3968" s="9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42770.082256944443</v>
      </c>
      <c r="T3969" s="9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48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42452.60732638889</v>
      </c>
      <c r="T3970" s="9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 0)</f>
        <v>7</v>
      </c>
      <c r="P3971">
        <f t="shared" ref="P3971:P4034" si="373">IF(L3971=0, "N/A", ROUND(E3971/L3971, 0))</f>
        <v>35</v>
      </c>
      <c r="Q3971" t="str">
        <f t="shared" ref="Q3971:Q4034" si="374">LEFT(N3971, SEARCH("/",N3971,1)-1)</f>
        <v>theater</v>
      </c>
      <c r="R3971" t="str">
        <f t="shared" ref="R3971:R4034" si="375">RIGHT(N3971,LEN(N3971) - SEARCH("/", N3971))</f>
        <v>plays</v>
      </c>
      <c r="S3971" s="9">
        <f t="shared" ref="S3971:S4034" si="376">(J3971/86400)+DATE(1970,1,1)+(-5/24)</f>
        <v>42601.646365740737</v>
      </c>
      <c r="T3971" s="9">
        <f t="shared" ref="T3971:T4034" si="377">(I3971/86400)+DATE(1970,1,1)+(-5/24)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6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42447.655219907407</v>
      </c>
      <c r="T3972" s="9">
        <f t="shared" si="377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23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41811.327847222223</v>
      </c>
      <c r="T3973" s="9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</v>
      </c>
      <c r="Q3974" t="str">
        <f t="shared" si="374"/>
        <v>theater</v>
      </c>
      <c r="R3974" t="str">
        <f t="shared" si="375"/>
        <v>plays</v>
      </c>
      <c r="S3974" s="9">
        <f t="shared" si="376"/>
        <v>41980.859189814808</v>
      </c>
      <c r="T3974" s="9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106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42469.475810185184</v>
      </c>
      <c r="T3975" s="9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42493.338518518511</v>
      </c>
      <c r="T3976" s="9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str">
        <f t="shared" si="373"/>
        <v>N/A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42534.658541666664</v>
      </c>
      <c r="T3977" s="9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41830.650011574071</v>
      </c>
      <c r="T3978" s="9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218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42543.580231481479</v>
      </c>
      <c r="T3979" s="9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27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41975.434641203705</v>
      </c>
      <c r="T3980" s="9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42069.695104166669</v>
      </c>
      <c r="T3981" s="9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41795.390590277777</v>
      </c>
      <c r="T3982" s="9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42507.971631944441</v>
      </c>
      <c r="T3983" s="9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42132.601620370369</v>
      </c>
      <c r="T3984" s="9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41747.661527777775</v>
      </c>
      <c r="T3985" s="9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10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41920.75513888889</v>
      </c>
      <c r="T3986" s="9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34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42399.499074074069</v>
      </c>
      <c r="T3987" s="9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38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42467.340208333328</v>
      </c>
      <c r="T3988" s="9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12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41765.716319444444</v>
      </c>
      <c r="T3989" s="9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42229.872835648144</v>
      </c>
      <c r="T3990" s="9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str">
        <f t="shared" si="373"/>
        <v>N/A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42286.541446759256</v>
      </c>
      <c r="T3991" s="9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42401.464039351849</v>
      </c>
      <c r="T3992" s="9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42125.436134259253</v>
      </c>
      <c r="T3993" s="9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42289.732164351844</v>
      </c>
      <c r="T3994" s="9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42107.656388888885</v>
      </c>
      <c r="T3995" s="9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41809.181597222218</v>
      </c>
      <c r="T3996" s="9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18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42019.475428240738</v>
      </c>
      <c r="T3997" s="9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41950.058611111112</v>
      </c>
      <c r="T3998" s="9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str">
        <f t="shared" si="373"/>
        <v>N/A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42069.183113425919</v>
      </c>
      <c r="T3999" s="9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60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42061.754930555551</v>
      </c>
      <c r="T4000" s="9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83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41842.620347222219</v>
      </c>
      <c r="T4001" s="9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42437.437013888884</v>
      </c>
      <c r="T4002" s="9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42775.755879629629</v>
      </c>
      <c r="T4003" s="9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6</v>
      </c>
      <c r="Q4004" t="str">
        <f t="shared" si="374"/>
        <v>theater</v>
      </c>
      <c r="R4004" t="str">
        <f t="shared" si="375"/>
        <v>plays</v>
      </c>
      <c r="S4004" s="9">
        <f t="shared" si="376"/>
        <v>41878.835196759253</v>
      </c>
      <c r="T4004" s="9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101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42020.379016203697</v>
      </c>
      <c r="T4005" s="9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41889.954363425924</v>
      </c>
      <c r="T4006" s="9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41872.599363425921</v>
      </c>
      <c r="T4007" s="9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42391.564664351848</v>
      </c>
      <c r="T4008" s="9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41848.564594907402</v>
      </c>
      <c r="T4009" s="9">
        <f t="shared" si="377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42177.755868055552</v>
      </c>
      <c r="T4010" s="9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41851.492592592593</v>
      </c>
      <c r="T4011" s="9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46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41921.562106481477</v>
      </c>
      <c r="T4012" s="9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42002.336550925924</v>
      </c>
      <c r="T4013" s="9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str">
        <f t="shared" si="373"/>
        <v>N/A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42096.336215277777</v>
      </c>
      <c r="T4014" s="9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42021.092858796292</v>
      </c>
      <c r="T4015" s="9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str">
        <f t="shared" si="373"/>
        <v>N/A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42419.037835648145</v>
      </c>
      <c r="T4016" s="9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42174.572488425925</v>
      </c>
      <c r="T4017" s="9">
        <f t="shared" si="377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41869.664351851847</v>
      </c>
      <c r="T4018" s="9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53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41856.463819444441</v>
      </c>
      <c r="T4019" s="9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33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42620.702638888884</v>
      </c>
      <c r="T4020" s="9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42417.467546296299</v>
      </c>
      <c r="T4021" s="9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</v>
      </c>
      <c r="Q4022" t="str">
        <f t="shared" si="374"/>
        <v>theater</v>
      </c>
      <c r="R4022" t="str">
        <f t="shared" si="375"/>
        <v>plays</v>
      </c>
      <c r="S4022" s="9">
        <f t="shared" si="376"/>
        <v>42056.982627314814</v>
      </c>
      <c r="T4022" s="9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63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41878.703217592592</v>
      </c>
      <c r="T4023" s="9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64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41990.375775462962</v>
      </c>
      <c r="T4024" s="9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str">
        <f t="shared" si="373"/>
        <v>N/A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42408.791238425925</v>
      </c>
      <c r="T4025" s="9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42217.461770833332</v>
      </c>
      <c r="T4026" s="9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63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42151.029351851852</v>
      </c>
      <c r="T4027" s="9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str">
        <f t="shared" si="373"/>
        <v>N/A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42282.447210648148</v>
      </c>
      <c r="T4028" s="9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31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42768.762511574074</v>
      </c>
      <c r="T4029" s="9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41765.730324074073</v>
      </c>
      <c r="T4030" s="9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str">
        <f t="shared" si="373"/>
        <v>N/A</v>
      </c>
      <c r="Q4031" t="str">
        <f t="shared" si="374"/>
        <v>theater</v>
      </c>
      <c r="R4031" t="str">
        <f t="shared" si="375"/>
        <v>plays</v>
      </c>
      <c r="S4031" s="9">
        <f t="shared" si="376"/>
        <v>42321.816782407404</v>
      </c>
      <c r="T4031" s="9">
        <f t="shared" si="377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67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42374.446747685179</v>
      </c>
      <c r="T4032" s="9">
        <f t="shared" si="377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str">
        <f t="shared" si="373"/>
        <v>N/A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41941.376898148148</v>
      </c>
      <c r="T4033" s="9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42293.60087962963</v>
      </c>
      <c r="T4034" s="9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 0)</f>
        <v>26</v>
      </c>
      <c r="P4035">
        <f t="shared" ref="P4035:P4098" si="379">IF(L4035=0, "N/A", ROUND(E4035/L4035, 0))</f>
        <v>65</v>
      </c>
      <c r="Q4035" t="str">
        <f t="shared" ref="Q4035:Q4098" si="380">LEFT(N4035, SEARCH("/",N4035,1)-1)</f>
        <v>theater</v>
      </c>
      <c r="R4035" t="str">
        <f t="shared" ref="R4035:R4098" si="381">RIGHT(N4035,LEN(N4035) - SEARCH("/", N4035))</f>
        <v>plays</v>
      </c>
      <c r="S4035" s="9">
        <f t="shared" ref="S4035:S4098" si="382">(J4035/86400)+DATE(1970,1,1)+(-5/24)</f>
        <v>42614.06046296296</v>
      </c>
      <c r="T4035" s="9">
        <f t="shared" ref="T4035:T4098" si="383">(I4035/86400)+DATE(1970,1,1)+(-5/24)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42067.739004629628</v>
      </c>
      <c r="T4036" s="9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41903.674618055556</v>
      </c>
      <c r="T4037" s="9">
        <f t="shared" si="383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41804.728750000002</v>
      </c>
      <c r="T4038" s="9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42496.862442129626</v>
      </c>
      <c r="T4039" s="9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41869.590393518512</v>
      </c>
      <c r="T4040" s="9">
        <f t="shared" si="383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42305.462581018517</v>
      </c>
      <c r="T4041" s="9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42144.023194444446</v>
      </c>
      <c r="T4042" s="9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11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42559.265671296293</v>
      </c>
      <c r="T4043" s="9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41994.875740740739</v>
      </c>
      <c r="T4044" s="9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str">
        <f t="shared" si="379"/>
        <v>N/A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41948.749131944445</v>
      </c>
      <c r="T4045" s="9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42074.011365740742</v>
      </c>
      <c r="T4046" s="9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41841.992928240739</v>
      </c>
      <c r="T4047" s="9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41904.442245370366</v>
      </c>
      <c r="T4048" s="9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28</v>
      </c>
      <c r="Q4049" t="str">
        <f t="shared" si="380"/>
        <v>theater</v>
      </c>
      <c r="R4049" t="str">
        <f t="shared" si="381"/>
        <v>plays</v>
      </c>
      <c r="S4049" s="9">
        <f t="shared" si="382"/>
        <v>41990.814155092587</v>
      </c>
      <c r="T4049" s="9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33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42436.300775462958</v>
      </c>
      <c r="T4050" s="9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42169.750173611108</v>
      </c>
      <c r="T4051" s="9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41905.428136574068</v>
      </c>
      <c r="T4052" s="9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str">
        <f t="shared" si="379"/>
        <v>N/A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41761.601817129624</v>
      </c>
      <c r="T4053" s="9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87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41865.670324074068</v>
      </c>
      <c r="T4054" s="9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41928.481805555552</v>
      </c>
      <c r="T4055" s="9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str">
        <f t="shared" si="379"/>
        <v>N/A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42613.632928240739</v>
      </c>
      <c r="T4056" s="9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42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41779.44017361111</v>
      </c>
      <c r="T4057" s="9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42534.724988425922</v>
      </c>
      <c r="T4058" s="9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42310.760185185187</v>
      </c>
      <c r="T4059" s="9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24</v>
      </c>
      <c r="Q4060" t="str">
        <f t="shared" si="380"/>
        <v>theater</v>
      </c>
      <c r="R4060" t="str">
        <f t="shared" si="381"/>
        <v>plays</v>
      </c>
      <c r="S4060" s="9">
        <f t="shared" si="382"/>
        <v>42445.852361111109</v>
      </c>
      <c r="T4060" s="9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36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41866.432314814811</v>
      </c>
      <c r="T4061" s="9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41779.486759259256</v>
      </c>
      <c r="T4062" s="9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str">
        <f t="shared" si="379"/>
        <v>N/A</v>
      </c>
      <c r="Q4063" t="str">
        <f t="shared" si="380"/>
        <v>theater</v>
      </c>
      <c r="R4063" t="str">
        <f t="shared" si="381"/>
        <v>plays</v>
      </c>
      <c r="S4063" s="9">
        <f t="shared" si="382"/>
        <v>42420.933136574073</v>
      </c>
      <c r="T4063" s="9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42523.530879629623</v>
      </c>
      <c r="T4064" s="9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41787.473194444443</v>
      </c>
      <c r="T4065" s="9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42093.379930555551</v>
      </c>
      <c r="T4066" s="9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7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41833.74318287037</v>
      </c>
      <c r="T4067" s="9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42478.830879629626</v>
      </c>
      <c r="T4068" s="9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</v>
      </c>
      <c r="Q4069" t="str">
        <f t="shared" si="380"/>
        <v>theater</v>
      </c>
      <c r="R4069" t="str">
        <f t="shared" si="381"/>
        <v>plays</v>
      </c>
      <c r="S4069" s="9">
        <f t="shared" si="382"/>
        <v>42234.909143518518</v>
      </c>
      <c r="T4069" s="9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35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42718.755266203698</v>
      </c>
      <c r="T4070" s="9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42022.453194444439</v>
      </c>
      <c r="T4071" s="9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28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42031.458564814813</v>
      </c>
      <c r="T4072" s="9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str">
        <f t="shared" si="379"/>
        <v>N/A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42700.59642361111</v>
      </c>
      <c r="T4073" s="9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41812.566099537034</v>
      </c>
      <c r="T4074" s="9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19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42078.136874999997</v>
      </c>
      <c r="T4075" s="9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42283.344618055555</v>
      </c>
      <c r="T4076" s="9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</v>
      </c>
      <c r="Q4077" t="str">
        <f t="shared" si="380"/>
        <v>theater</v>
      </c>
      <c r="R4077" t="str">
        <f t="shared" si="381"/>
        <v>plays</v>
      </c>
      <c r="S4077" s="9">
        <f t="shared" si="382"/>
        <v>41778.837604166663</v>
      </c>
      <c r="T4077" s="9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str">
        <f t="shared" si="379"/>
        <v>N/A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41905.587372685179</v>
      </c>
      <c r="T4078" s="9">
        <f t="shared" si="383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223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42695.502245370364</v>
      </c>
      <c r="T4079" s="9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str">
        <f t="shared" si="379"/>
        <v>N/A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42732.579189814809</v>
      </c>
      <c r="T4080" s="9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42510.730567129627</v>
      </c>
      <c r="T4081" s="9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str">
        <f t="shared" si="379"/>
        <v>N/A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42511.489768518521</v>
      </c>
      <c r="T4082" s="9">
        <f t="shared" si="383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42041.372974537029</v>
      </c>
      <c r="T4083" s="9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2</v>
      </c>
      <c r="Q4084" t="str">
        <f t="shared" si="380"/>
        <v>theater</v>
      </c>
      <c r="R4084" t="str">
        <f t="shared" si="381"/>
        <v>plays</v>
      </c>
      <c r="S4084" s="9">
        <f t="shared" si="382"/>
        <v>42306.980937499997</v>
      </c>
      <c r="T4084" s="9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127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42353.553425925922</v>
      </c>
      <c r="T4085" s="9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42622.228078703702</v>
      </c>
      <c r="T4086" s="9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42058.395543981482</v>
      </c>
      <c r="T4087" s="9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42304.732627314814</v>
      </c>
      <c r="T4088" s="9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str">
        <f t="shared" si="379"/>
        <v>N/A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42538.53456018518</v>
      </c>
      <c r="T4089" s="9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41990.40421296296</v>
      </c>
      <c r="T4090" s="9">
        <f t="shared" si="383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42122.524166666662</v>
      </c>
      <c r="T4091" s="9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11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42209.464548611104</v>
      </c>
      <c r="T4092" s="9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26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41990.298043981478</v>
      </c>
      <c r="T4093" s="9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42038.986655092587</v>
      </c>
      <c r="T4094" s="9">
        <f t="shared" si="383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42178.607557870368</v>
      </c>
      <c r="T4095" s="9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</v>
      </c>
      <c r="Q4096" t="str">
        <f t="shared" si="380"/>
        <v>theater</v>
      </c>
      <c r="R4096" t="str">
        <f t="shared" si="381"/>
        <v>plays</v>
      </c>
      <c r="S4096" s="9">
        <f t="shared" si="382"/>
        <v>41889.878472222219</v>
      </c>
      <c r="T4096" s="9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42692.823495370372</v>
      </c>
      <c r="T4097" s="9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42750.321979166663</v>
      </c>
      <c r="T4098" s="9">
        <f t="shared" si="383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 0)</f>
        <v>0</v>
      </c>
      <c r="P4099" t="str">
        <f t="shared" ref="P4099:P4115" si="385">IF(L4099=0, "N/A", ROUND(E4099/L4099, 0))</f>
        <v>N/A</v>
      </c>
      <c r="Q4099" t="str">
        <f t="shared" ref="Q4099:Q4115" si="386">LEFT(N4099, SEARCH("/",N4099,1)-1)</f>
        <v>theater</v>
      </c>
      <c r="R4099" t="str">
        <f t="shared" ref="R4099:R4115" si="387">RIGHT(N4099,LEN(N4099) - SEARCH("/", N4099))</f>
        <v>plays</v>
      </c>
      <c r="S4099" s="9">
        <f t="shared" ref="S4099:S4115" si="388">(J4099/86400)+DATE(1970,1,1)+(-5/24)</f>
        <v>42344.616168981483</v>
      </c>
      <c r="T4099" s="9">
        <f t="shared" ref="T4099:T4115" si="389">(I4099/86400)+DATE(1970,1,1)+(-5/24)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str">
        <f t="shared" si="385"/>
        <v>N/A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42495.51385416666</v>
      </c>
      <c r="T4100" s="9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42570.642048611109</v>
      </c>
      <c r="T4101" s="9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str">
        <f t="shared" si="385"/>
        <v>N/A</v>
      </c>
      <c r="Q4102" t="str">
        <f t="shared" si="386"/>
        <v>theater</v>
      </c>
      <c r="R4102" t="str">
        <f t="shared" si="387"/>
        <v>plays</v>
      </c>
      <c r="S4102" s="9">
        <f t="shared" si="388"/>
        <v>41926.916550925926</v>
      </c>
      <c r="T4102" s="9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str">
        <f t="shared" si="385"/>
        <v>N/A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42730.695393518516</v>
      </c>
      <c r="T4103" s="9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23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42475.639733796292</v>
      </c>
      <c r="T4104" s="9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17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42188.624606481484</v>
      </c>
      <c r="T4105" s="9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46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42640.069837962961</v>
      </c>
      <c r="T4106" s="9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</v>
      </c>
      <c r="Q4107" t="str">
        <f t="shared" si="386"/>
        <v>theater</v>
      </c>
      <c r="R4107" t="str">
        <f t="shared" si="387"/>
        <v>plays</v>
      </c>
      <c r="S4107" s="9">
        <f t="shared" si="388"/>
        <v>42696.802187499998</v>
      </c>
      <c r="T4107" s="9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107</v>
      </c>
      <c r="Q4108" t="str">
        <f t="shared" si="386"/>
        <v>theater</v>
      </c>
      <c r="R4108" t="str">
        <f t="shared" si="387"/>
        <v>plays</v>
      </c>
      <c r="S4108" s="9">
        <f t="shared" si="388"/>
        <v>42052.841041666667</v>
      </c>
      <c r="T4108" s="9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41883.708344907405</v>
      </c>
      <c r="T4109" s="9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42766.823344907403</v>
      </c>
      <c r="T4110" s="9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str">
        <f t="shared" si="385"/>
        <v>N/A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42307.331064814811</v>
      </c>
      <c r="T4111" s="9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42512.418414351851</v>
      </c>
      <c r="T4112" s="9">
        <f t="shared" si="38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16</v>
      </c>
      <c r="Q4113" t="str">
        <f t="shared" si="386"/>
        <v>theater</v>
      </c>
      <c r="R4113" t="str">
        <f t="shared" si="387"/>
        <v>plays</v>
      </c>
      <c r="S4113" s="9">
        <f t="shared" si="388"/>
        <v>42028.927546296291</v>
      </c>
      <c r="T4113" s="9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42400.738263888888</v>
      </c>
      <c r="T4114" s="9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42358.364849537036</v>
      </c>
      <c r="T4115" s="9">
        <f t="shared" si="389"/>
        <v>42377.06527777778</v>
      </c>
    </row>
  </sheetData>
  <conditionalFormatting sqref="F1:F104857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ontainsText" dxfId="6" priority="2" operator="containsText" text="canceled">
      <formula>NOT(ISERROR(SEARCH("canceled",F2)))</formula>
    </cfRule>
    <cfRule type="containsText" dxfId="5" priority="3" operator="containsText" text="cancelled">
      <formula>NOT(ISERROR(SEARCH("cancelled",F2)))</formula>
    </cfRule>
    <cfRule type="containsText" dxfId="4" priority="4" operator="containsText" text="cancelled">
      <formula>NOT(ISERROR(SEARCH("cancelled",F2)))</formula>
    </cfRule>
    <cfRule type="containsText" dxfId="3" priority="5" operator="containsText" text="live">
      <formula>NOT(ISERROR(SEARCH("live",F2)))</formula>
    </cfRule>
    <cfRule type="containsText" dxfId="2" priority="6" operator="containsText" text="cancelled">
      <formula>NOT(ISERROR(SEARCH("cancelled",F2)))</formula>
    </cfRule>
    <cfRule type="containsText" dxfId="1" priority="7" operator="containsText" text="failed">
      <formula>NOT(ISERROR(SEARCH("failed",F2)))</formula>
    </cfRule>
    <cfRule type="containsText" dxfId="0" priority="8" operator="containsText" text="successful">
      <formula>NOT(ISERROR(SEARCH("successful",F2)))</formula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00B050"/>
        <color rgb="FF00B0F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14"/>
  <sheetViews>
    <sheetView workbookViewId="0">
      <selection activeCell="F19" sqref="F19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8.85546875" customWidth="1"/>
    <col min="5" max="5" width="4.28515625" customWidth="1"/>
    <col min="6" max="6" width="11.28515625" customWidth="1"/>
    <col min="7" max="7" width="11.28515625" bestFit="1" customWidth="1"/>
  </cols>
  <sheetData>
    <row r="1" spans="1:6" x14ac:dyDescent="0.25">
      <c r="A1" s="5" t="s">
        <v>8223</v>
      </c>
      <c r="B1" t="s">
        <v>8360</v>
      </c>
    </row>
    <row r="3" spans="1:6" x14ac:dyDescent="0.25">
      <c r="A3" s="5" t="s">
        <v>8363</v>
      </c>
      <c r="B3" s="5" t="s">
        <v>8364</v>
      </c>
    </row>
    <row r="4" spans="1:6" x14ac:dyDescent="0.25">
      <c r="A4" s="5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5">
      <c r="A5" s="6" t="s">
        <v>8310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6" t="s">
        <v>8336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6" t="s">
        <v>8333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6" t="s">
        <v>8331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8325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6" t="s">
        <v>8338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6" t="s">
        <v>8322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6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6" t="s">
        <v>8317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6" t="s">
        <v>8362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47"/>
  <sheetViews>
    <sheetView topLeftCell="C1" zoomScale="86" zoomScaleNormal="86" workbookViewId="0">
      <selection activeCell="S2" sqref="S2"/>
    </sheetView>
  </sheetViews>
  <sheetFormatPr defaultRowHeight="15" x14ac:dyDescent="0.25"/>
  <cols>
    <col min="1" max="1" width="16.85546875" bestFit="1" customWidth="1"/>
    <col min="2" max="2" width="16.28515625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5" t="s">
        <v>8223</v>
      </c>
      <c r="B1" t="s">
        <v>8360</v>
      </c>
    </row>
    <row r="2" spans="1:6" x14ac:dyDescent="0.25">
      <c r="A2" s="5" t="s">
        <v>8308</v>
      </c>
      <c r="B2" t="s">
        <v>8360</v>
      </c>
    </row>
    <row r="4" spans="1:6" x14ac:dyDescent="0.25">
      <c r="A4" s="5" t="s">
        <v>8363</v>
      </c>
      <c r="B4" s="5" t="s">
        <v>8364</v>
      </c>
    </row>
    <row r="5" spans="1:6" x14ac:dyDescent="0.25">
      <c r="A5" s="5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5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8344</v>
      </c>
      <c r="B7" s="7"/>
      <c r="C7" s="7"/>
      <c r="D7" s="7">
        <v>20</v>
      </c>
      <c r="E7" s="7"/>
      <c r="F7" s="7">
        <v>20</v>
      </c>
    </row>
    <row r="8" spans="1:6" x14ac:dyDescent="0.25">
      <c r="A8" s="6" t="s">
        <v>8332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8354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8330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8347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8337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8329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8356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6" t="s">
        <v>8327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8359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8323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8339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8318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6" t="s">
        <v>8346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8342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8313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6" t="s">
        <v>8312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8352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6" t="s">
        <v>8355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6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6" t="s">
        <v>8351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8311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8341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8321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6" t="s">
        <v>8320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6" t="s">
        <v>8340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6" t="s">
        <v>8362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18"/>
  <sheetViews>
    <sheetView workbookViewId="0">
      <selection activeCell="J2" sqref="J1:J2"/>
    </sheetView>
  </sheetViews>
  <sheetFormatPr defaultRowHeight="15" x14ac:dyDescent="0.25"/>
  <cols>
    <col min="1" max="1" width="13.5703125" bestFit="1" customWidth="1"/>
    <col min="2" max="2" width="16.28515625" customWidth="1"/>
    <col min="3" max="3" width="6.140625" customWidth="1"/>
    <col min="4" max="4" width="8.85546875" customWidth="1"/>
    <col min="5" max="5" width="11.28515625" customWidth="1"/>
    <col min="6" max="6" width="11.28515625" bestFit="1" customWidth="1"/>
  </cols>
  <sheetData>
    <row r="1" spans="1:5" x14ac:dyDescent="0.25">
      <c r="A1" s="5" t="s">
        <v>8308</v>
      </c>
      <c r="B1" t="s">
        <v>8360</v>
      </c>
    </row>
    <row r="2" spans="1:5" x14ac:dyDescent="0.25">
      <c r="A2" s="5" t="s">
        <v>8379</v>
      </c>
      <c r="B2" t="s">
        <v>8360</v>
      </c>
    </row>
    <row r="4" spans="1:5" x14ac:dyDescent="0.25">
      <c r="A4" s="5" t="s">
        <v>8363</v>
      </c>
      <c r="B4" s="5" t="s">
        <v>8364</v>
      </c>
    </row>
    <row r="5" spans="1:5" x14ac:dyDescent="0.25">
      <c r="A5" s="5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5">
      <c r="A6" s="10" t="s">
        <v>8373</v>
      </c>
      <c r="B6" s="7">
        <v>183</v>
      </c>
      <c r="C6" s="7">
        <v>149</v>
      </c>
      <c r="D6" s="7">
        <v>34</v>
      </c>
      <c r="E6" s="7">
        <v>366</v>
      </c>
    </row>
    <row r="7" spans="1:5" x14ac:dyDescent="0.25">
      <c r="A7" s="10" t="s">
        <v>8374</v>
      </c>
      <c r="B7" s="7">
        <v>202</v>
      </c>
      <c r="C7" s="7">
        <v>105</v>
      </c>
      <c r="D7" s="7">
        <v>27</v>
      </c>
      <c r="E7" s="7">
        <v>334</v>
      </c>
    </row>
    <row r="8" spans="1:5" x14ac:dyDescent="0.25">
      <c r="A8" s="10" t="s">
        <v>8375</v>
      </c>
      <c r="B8" s="7">
        <v>179</v>
      </c>
      <c r="C8" s="7">
        <v>108</v>
      </c>
      <c r="D8" s="7">
        <v>28</v>
      </c>
      <c r="E8" s="7">
        <v>315</v>
      </c>
    </row>
    <row r="9" spans="1:5" x14ac:dyDescent="0.25">
      <c r="A9" s="10" t="s">
        <v>8376</v>
      </c>
      <c r="B9" s="7">
        <v>193</v>
      </c>
      <c r="C9" s="7">
        <v>103</v>
      </c>
      <c r="D9" s="7">
        <v>27</v>
      </c>
      <c r="E9" s="7">
        <v>323</v>
      </c>
    </row>
    <row r="10" spans="1:5" x14ac:dyDescent="0.25">
      <c r="A10" s="10" t="s">
        <v>8367</v>
      </c>
      <c r="B10" s="7">
        <v>233</v>
      </c>
      <c r="C10" s="7">
        <v>126</v>
      </c>
      <c r="D10" s="7">
        <v>26</v>
      </c>
      <c r="E10" s="7">
        <v>385</v>
      </c>
    </row>
    <row r="11" spans="1:5" x14ac:dyDescent="0.25">
      <c r="A11" s="10" t="s">
        <v>8377</v>
      </c>
      <c r="B11" s="7">
        <v>213</v>
      </c>
      <c r="C11" s="7">
        <v>148</v>
      </c>
      <c r="D11" s="7">
        <v>27</v>
      </c>
      <c r="E11" s="7">
        <v>388</v>
      </c>
    </row>
    <row r="12" spans="1:5" x14ac:dyDescent="0.25">
      <c r="A12" s="10" t="s">
        <v>8368</v>
      </c>
      <c r="B12" s="7">
        <v>192</v>
      </c>
      <c r="C12" s="7">
        <v>148</v>
      </c>
      <c r="D12" s="7">
        <v>44</v>
      </c>
      <c r="E12" s="7">
        <v>384</v>
      </c>
    </row>
    <row r="13" spans="1:5" x14ac:dyDescent="0.25">
      <c r="A13" s="10" t="s">
        <v>8369</v>
      </c>
      <c r="B13" s="7">
        <v>167</v>
      </c>
      <c r="C13" s="7">
        <v>134</v>
      </c>
      <c r="D13" s="7">
        <v>32</v>
      </c>
      <c r="E13" s="7">
        <v>333</v>
      </c>
    </row>
    <row r="14" spans="1:5" x14ac:dyDescent="0.25">
      <c r="A14" s="10" t="s">
        <v>8370</v>
      </c>
      <c r="B14" s="7">
        <v>148</v>
      </c>
      <c r="C14" s="7">
        <v>127</v>
      </c>
      <c r="D14" s="7">
        <v>24</v>
      </c>
      <c r="E14" s="7">
        <v>299</v>
      </c>
    </row>
    <row r="15" spans="1:5" x14ac:dyDescent="0.25">
      <c r="A15" s="10" t="s">
        <v>8371</v>
      </c>
      <c r="B15" s="7">
        <v>184</v>
      </c>
      <c r="C15" s="7">
        <v>150</v>
      </c>
      <c r="D15" s="7">
        <v>20</v>
      </c>
      <c r="E15" s="7">
        <v>354</v>
      </c>
    </row>
    <row r="16" spans="1:5" x14ac:dyDescent="0.25">
      <c r="A16" s="10" t="s">
        <v>8372</v>
      </c>
      <c r="B16" s="7">
        <v>180</v>
      </c>
      <c r="C16" s="7">
        <v>113</v>
      </c>
      <c r="D16" s="7">
        <v>37</v>
      </c>
      <c r="E16" s="7">
        <v>330</v>
      </c>
    </row>
    <row r="17" spans="1:5" x14ac:dyDescent="0.25">
      <c r="A17" s="10" t="s">
        <v>8378</v>
      </c>
      <c r="B17" s="7">
        <v>111</v>
      </c>
      <c r="C17" s="7">
        <v>119</v>
      </c>
      <c r="D17" s="7">
        <v>23</v>
      </c>
      <c r="E17" s="7">
        <v>253</v>
      </c>
    </row>
    <row r="18" spans="1:5" x14ac:dyDescent="0.25">
      <c r="A18" s="10" t="s">
        <v>8362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H13"/>
  <sheetViews>
    <sheetView topLeftCell="A7" workbookViewId="0">
      <selection activeCell="H1" activeCellId="3" sqref="A1:A1048576 F1:F1048576 G1:G1048576 H1:H1048576"/>
    </sheetView>
  </sheetViews>
  <sheetFormatPr defaultRowHeight="15" x14ac:dyDescent="0.25"/>
  <cols>
    <col min="1" max="1" width="29.5703125" customWidth="1"/>
    <col min="2" max="2" width="20.28515625" customWidth="1"/>
    <col min="3" max="5" width="17.28515625" customWidth="1"/>
    <col min="6" max="6" width="21.5703125" customWidth="1"/>
    <col min="7" max="7" width="17.28515625" customWidth="1"/>
    <col min="8" max="8" width="20.85546875" customWidth="1"/>
    <col min="9" max="9" width="17.28515625" customWidth="1"/>
  </cols>
  <sheetData>
    <row r="1" spans="1:8" x14ac:dyDescent="0.25">
      <c r="A1" s="11" t="s">
        <v>8380</v>
      </c>
      <c r="B1" s="11" t="s">
        <v>8381</v>
      </c>
      <c r="C1" s="11" t="s">
        <v>8382</v>
      </c>
      <c r="D1" s="11" t="s">
        <v>8383</v>
      </c>
      <c r="E1" s="11" t="s">
        <v>8384</v>
      </c>
      <c r="F1" s="11" t="s">
        <v>8385</v>
      </c>
      <c r="G1" s="11" t="s">
        <v>8387</v>
      </c>
      <c r="H1" s="11" t="s">
        <v>8386</v>
      </c>
    </row>
    <row r="2" spans="1:8" x14ac:dyDescent="0.25">
      <c r="A2" t="s">
        <v>8388</v>
      </c>
      <c r="B2" s="8">
        <f>COUNTIFS(Sheet1!$F:$F,"successful",Sheet1!$D:$D,"&lt;1000")</f>
        <v>322</v>
      </c>
      <c r="C2" s="8">
        <f>COUNTIFS(Sheet1!$F:$F,"failed",Sheet1!$D:$D,"&lt;1000")</f>
        <v>113</v>
      </c>
      <c r="D2" s="8">
        <f>COUNTIFS(Sheet1!$F:$F,"canceled",Sheet1!$D:$D,"&lt;1000")</f>
        <v>18</v>
      </c>
      <c r="E2" s="8">
        <f>SUM(B2:D2)</f>
        <v>453</v>
      </c>
      <c r="F2" s="12">
        <f>(B2/$E2)</f>
        <v>0.71081677704194257</v>
      </c>
      <c r="G2" s="12">
        <f t="shared" ref="G2:H13" si="0">(C2/$E2)</f>
        <v>0.24944812362030905</v>
      </c>
      <c r="H2" s="12">
        <f t="shared" si="0"/>
        <v>3.9735099337748346E-2</v>
      </c>
    </row>
    <row r="3" spans="1:8" x14ac:dyDescent="0.25">
      <c r="A3" t="s">
        <v>8389</v>
      </c>
      <c r="B3" s="8">
        <f>COUNTIFS(Sheet1!$F:$F,"successful",Sheet1!$D:$D,"&gt;=1000", Sheet1!$D:$D,"&lt;=4999")</f>
        <v>932</v>
      </c>
      <c r="C3" s="8">
        <f>COUNTIFS(Sheet1!$F:$F,"failed", Sheet1!$D:$D,"&gt;=1000", Sheet1!$D:$D,"&lt;=4999")</f>
        <v>420</v>
      </c>
      <c r="D3" s="8">
        <f>COUNTIFS(Sheet1!$F:$F,"canceled",Sheet1!$D:$D,"&gt;=1000", Sheet1!$D:$D,"&lt;=4999")</f>
        <v>60</v>
      </c>
      <c r="E3" s="8">
        <f>SUM(B3:D3)</f>
        <v>1412</v>
      </c>
      <c r="F3" s="12">
        <f t="shared" ref="F3:F13" si="1">(B3/$E3)</f>
        <v>0.66005665722379603</v>
      </c>
      <c r="G3" s="12">
        <f t="shared" si="0"/>
        <v>0.29745042492917845</v>
      </c>
      <c r="H3" s="12">
        <f t="shared" si="0"/>
        <v>4.2492917847025496E-2</v>
      </c>
    </row>
    <row r="4" spans="1:8" x14ac:dyDescent="0.25">
      <c r="A4" t="s">
        <v>8390</v>
      </c>
      <c r="B4" s="8">
        <f>COUNTIFS(Sheet1!$F:$F,"successful",Sheet1!$D:$D,"&gt;=5000", Sheet1!$D:$D,"&lt;=9999")</f>
        <v>381</v>
      </c>
      <c r="C4" s="8">
        <f>COUNTIFS(Sheet1!$F:$F,"failed", Sheet1!$D:$D,"&gt;=5000", Sheet1!$D:$D,"&lt;=9999")</f>
        <v>283</v>
      </c>
      <c r="D4" s="8">
        <f>COUNTIFS(Sheet1!$F:$F,"canceled",Sheet1!$D:$D,"&gt;=5000", Sheet1!$D:$D,"&lt;=9999")</f>
        <v>52</v>
      </c>
      <c r="E4" s="8">
        <f t="shared" ref="E4:E13" si="2">SUM(B4:D4)</f>
        <v>716</v>
      </c>
      <c r="F4" s="12">
        <f t="shared" si="1"/>
        <v>0.53212290502793291</v>
      </c>
      <c r="G4" s="12">
        <f t="shared" si="0"/>
        <v>0.39525139664804471</v>
      </c>
      <c r="H4" s="12">
        <f t="shared" si="0"/>
        <v>7.2625698324022353E-2</v>
      </c>
    </row>
    <row r="5" spans="1:8" x14ac:dyDescent="0.25">
      <c r="A5" t="s">
        <v>8391</v>
      </c>
      <c r="B5" s="8">
        <f>COUNTIFS(Sheet1!$F:$F,"successful",Sheet1!$D:$D,"&gt;=10000", Sheet1!$D:$D,"&lt;=14999")</f>
        <v>168</v>
      </c>
      <c r="C5" s="8">
        <f>COUNTIFS(Sheet1!$F:$F,"failed",Sheet1!$D:$D,"&gt;=10000", Sheet1!$D:$D,"&lt;=14999")</f>
        <v>144</v>
      </c>
      <c r="D5" s="8">
        <f>COUNTIFS(Sheet1!$F:$F,"canceled",Sheet1!$D:$D,"&gt;=10000", Sheet1!$D:$D,"&lt;=14999")</f>
        <v>40</v>
      </c>
      <c r="E5" s="8">
        <f t="shared" si="2"/>
        <v>352</v>
      </c>
      <c r="F5" s="12">
        <f t="shared" si="1"/>
        <v>0.47727272727272729</v>
      </c>
      <c r="G5" s="12">
        <f t="shared" si="0"/>
        <v>0.40909090909090912</v>
      </c>
      <c r="H5" s="12">
        <f t="shared" si="0"/>
        <v>0.11363636363636363</v>
      </c>
    </row>
    <row r="6" spans="1:8" x14ac:dyDescent="0.25">
      <c r="A6" t="s">
        <v>8392</v>
      </c>
      <c r="B6" s="8">
        <f>COUNTIFS(Sheet1!$F:$F,"successful",Sheet1!$D:$D,"&gt;=15000", Sheet1!$D:$D,"&lt;=19999")</f>
        <v>94</v>
      </c>
      <c r="C6" s="8">
        <f>COUNTIFS(Sheet1!$F:$F,"failed",Sheet1!$D:$D,"&gt;=15000", Sheet1!$D:$D,"&lt;=19999")</f>
        <v>90</v>
      </c>
      <c r="D6" s="8">
        <f>COUNTIFS(Sheet1!$F:$F,"canceled",Sheet1!$D:$D,"&gt;=15000", Sheet1!$D:$D,"&lt;=19999")</f>
        <v>17</v>
      </c>
      <c r="E6" s="8">
        <f t="shared" si="2"/>
        <v>201</v>
      </c>
      <c r="F6" s="12">
        <f t="shared" si="1"/>
        <v>0.46766169154228854</v>
      </c>
      <c r="G6" s="12">
        <f t="shared" si="0"/>
        <v>0.44776119402985076</v>
      </c>
      <c r="H6" s="12">
        <f t="shared" si="0"/>
        <v>8.45771144278607E-2</v>
      </c>
    </row>
    <row r="7" spans="1:8" x14ac:dyDescent="0.25">
      <c r="A7" t="s">
        <v>8393</v>
      </c>
      <c r="B7" s="8">
        <f>COUNTIFS(Sheet1!$F:$F,"successful",Sheet1!$D:$D,"&gt;=20000", Sheet1!$D:$D,"&lt;=24999")</f>
        <v>62</v>
      </c>
      <c r="C7" s="8">
        <f>COUNTIFS(Sheet1!$F:$F,"failed",Sheet1!$D:$D,"&gt;=20000", Sheet1!$D:$D,"&lt;=24999")</f>
        <v>72</v>
      </c>
      <c r="D7" s="8">
        <f>COUNTIFS(Sheet1!$F:$F,"canceled",Sheet1!$D:$D,"&gt;=20000", Sheet1!$D:$D,"&lt;=24999")</f>
        <v>14</v>
      </c>
      <c r="E7" s="8">
        <f t="shared" si="2"/>
        <v>148</v>
      </c>
      <c r="F7" s="12">
        <f t="shared" si="1"/>
        <v>0.41891891891891891</v>
      </c>
      <c r="G7" s="12">
        <f t="shared" si="0"/>
        <v>0.48648648648648651</v>
      </c>
      <c r="H7" s="12">
        <f t="shared" si="0"/>
        <v>9.45945945945946E-2</v>
      </c>
    </row>
    <row r="8" spans="1:8" x14ac:dyDescent="0.25">
      <c r="A8" t="s">
        <v>8394</v>
      </c>
      <c r="B8" s="8">
        <f>COUNTIFS(Sheet1!$F:$F,"successful",Sheet1!$D:$D,"&gt;=25000", Sheet1!$D:$D,"&lt;=29999")</f>
        <v>55</v>
      </c>
      <c r="C8" s="8">
        <f>COUNTIFS(Sheet1!$F:$F,"failed",Sheet1!$D:$D,"&gt;=25000", Sheet1!$D:$D,"&lt;=29999")</f>
        <v>64</v>
      </c>
      <c r="D8" s="8">
        <f>COUNTIFS(Sheet1!$F:$F,"canceled",Sheet1!$D:$D,"&gt;=25000", Sheet1!$D:$D,"&lt;=29999")</f>
        <v>18</v>
      </c>
      <c r="E8" s="8">
        <f t="shared" si="2"/>
        <v>137</v>
      </c>
      <c r="F8" s="12">
        <f t="shared" si="1"/>
        <v>0.40145985401459855</v>
      </c>
      <c r="G8" s="12">
        <f t="shared" si="0"/>
        <v>0.46715328467153283</v>
      </c>
      <c r="H8" s="12">
        <f t="shared" si="0"/>
        <v>0.13138686131386862</v>
      </c>
    </row>
    <row r="9" spans="1:8" x14ac:dyDescent="0.25">
      <c r="A9" t="s">
        <v>8395</v>
      </c>
      <c r="B9" s="8">
        <f>COUNTIFS(Sheet1!$F:$F,"successful",Sheet1!$D:$D,"&gt;=30000", Sheet1!$D:$D,"&lt;=34999")</f>
        <v>32</v>
      </c>
      <c r="C9" s="8">
        <f>COUNTIFS(Sheet1!$F:$F,"failed",Sheet1!$D:$D,"&gt;=30000", Sheet1!$D:$D,"&lt;=34999")</f>
        <v>37</v>
      </c>
      <c r="D9" s="8">
        <f>COUNTIFS(Sheet1!$F:$F,"canceled",Sheet1!$D:$D,"&gt;=30000", Sheet1!$D:$D,"&lt;=34999")</f>
        <v>13</v>
      </c>
      <c r="E9" s="8">
        <f t="shared" si="2"/>
        <v>82</v>
      </c>
      <c r="F9" s="12">
        <f t="shared" si="1"/>
        <v>0.3902439024390244</v>
      </c>
      <c r="G9" s="12">
        <f t="shared" si="0"/>
        <v>0.45121951219512196</v>
      </c>
      <c r="H9" s="12">
        <f t="shared" si="0"/>
        <v>0.15853658536585366</v>
      </c>
    </row>
    <row r="10" spans="1:8" x14ac:dyDescent="0.25">
      <c r="A10" t="s">
        <v>8396</v>
      </c>
      <c r="B10" s="8">
        <f>COUNTIFS(Sheet1!$F:$F,"successful",Sheet1!$D:$D,"&gt;=35000", Sheet1!$D:$D,"&lt;=39999")</f>
        <v>26</v>
      </c>
      <c r="C10" s="8">
        <f>COUNTIFS(Sheet1!$F:$F,"failed",Sheet1!$D:$D,"&gt;=35000", Sheet1!$D:$D,"&lt;=39999")</f>
        <v>22</v>
      </c>
      <c r="D10" s="8">
        <f>COUNTIFS(Sheet1!$F:$F,"canceled",Sheet1!$D:$D,"&gt;=35000", Sheet1!$D:$D,"&lt;=39999")</f>
        <v>7</v>
      </c>
      <c r="E10" s="8">
        <f t="shared" si="2"/>
        <v>55</v>
      </c>
      <c r="F10" s="12">
        <f t="shared" si="1"/>
        <v>0.47272727272727272</v>
      </c>
      <c r="G10" s="12">
        <f t="shared" si="0"/>
        <v>0.4</v>
      </c>
      <c r="H10" s="12">
        <f t="shared" si="0"/>
        <v>0.12727272727272726</v>
      </c>
    </row>
    <row r="11" spans="1:8" x14ac:dyDescent="0.25">
      <c r="A11" t="s">
        <v>8397</v>
      </c>
      <c r="B11" s="8">
        <f>COUNTIFS(Sheet1!$F:$F,"successful",Sheet1!$D:$D,"&gt;=40000", Sheet1!$D:$D,"&lt;=44999")</f>
        <v>21</v>
      </c>
      <c r="C11" s="8">
        <f>COUNTIFS(Sheet1!$F:$F,"failed",Sheet1!$D:$D,"&gt;=40000", Sheet1!$D:$D,"&lt;=44999")</f>
        <v>16</v>
      </c>
      <c r="D11" s="8">
        <f>COUNTIFS(Sheet1!$F:$F,"canceled",Sheet1!$D:$D,"&gt;=40000", Sheet1!$D:$D,"&lt;=44999")</f>
        <v>6</v>
      </c>
      <c r="E11" s="8">
        <f t="shared" si="2"/>
        <v>43</v>
      </c>
      <c r="F11" s="12">
        <f t="shared" si="1"/>
        <v>0.48837209302325579</v>
      </c>
      <c r="G11" s="12">
        <f t="shared" si="0"/>
        <v>0.37209302325581395</v>
      </c>
      <c r="H11" s="12">
        <f t="shared" si="0"/>
        <v>0.13953488372093023</v>
      </c>
    </row>
    <row r="12" spans="1:8" x14ac:dyDescent="0.25">
      <c r="A12" t="s">
        <v>8398</v>
      </c>
      <c r="B12" s="8">
        <f>COUNTIFS(Sheet1!$F:$F,"successful",Sheet1!$D:$D,"&gt;=45000", Sheet1!$D:$D,"&lt;=49999")</f>
        <v>6</v>
      </c>
      <c r="C12" s="8">
        <f>COUNTIFS(Sheet1!$F:$F,"failed",Sheet1!$D:$D,"&gt;=45000", Sheet1!$D:$D,"&lt;=49999")</f>
        <v>11</v>
      </c>
      <c r="D12" s="8">
        <f>COUNTIFS(Sheet1!$F:$F,"canceled",Sheet1!$D:$D,"&gt;=45000", Sheet1!$D:$D,"&lt;=49999")</f>
        <v>4</v>
      </c>
      <c r="E12" s="8">
        <f t="shared" si="2"/>
        <v>21</v>
      </c>
      <c r="F12" s="12">
        <f t="shared" si="1"/>
        <v>0.2857142857142857</v>
      </c>
      <c r="G12" s="12">
        <f t="shared" si="0"/>
        <v>0.52380952380952384</v>
      </c>
      <c r="H12" s="12">
        <f t="shared" si="0"/>
        <v>0.19047619047619047</v>
      </c>
    </row>
    <row r="13" spans="1:8" x14ac:dyDescent="0.25">
      <c r="A13" t="s">
        <v>8399</v>
      </c>
      <c r="B13" s="8">
        <f>COUNTIFS(Sheet1!$F:$F,"successful",Sheet1!$D:$D,"&gt;=50000")</f>
        <v>86</v>
      </c>
      <c r="C13" s="8">
        <f>COUNTIFS(Sheet1!$F:$F,"failed",Sheet1!$D:$D,"&gt;=50000")</f>
        <v>258</v>
      </c>
      <c r="D13" s="8">
        <f>COUNTIFS(Sheet1!$F:$F,"canceled",Sheet1!$D:$D,"&gt;=50000")</f>
        <v>100</v>
      </c>
      <c r="E13" s="8">
        <f t="shared" si="2"/>
        <v>444</v>
      </c>
      <c r="F13" s="12">
        <f t="shared" si="1"/>
        <v>0.19369369369369369</v>
      </c>
      <c r="G13" s="12">
        <f t="shared" si="0"/>
        <v>0.58108108108108103</v>
      </c>
      <c r="H13" s="12">
        <f t="shared" si="0"/>
        <v>0.22522522522522523</v>
      </c>
    </row>
  </sheetData>
  <pageMargins left="0.7" right="0.7" top="0.75" bottom="0.75" header="0.3" footer="0.3"/>
  <pageSetup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3:E72"/>
  <sheetViews>
    <sheetView zoomScaleNormal="100" workbookViewId="0">
      <selection activeCell="A3" sqref="A3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8.85546875" bestFit="1" customWidth="1"/>
    <col min="5" max="6" width="11.28515625" bestFit="1" customWidth="1"/>
  </cols>
  <sheetData>
    <row r="3" spans="1:5" x14ac:dyDescent="0.25">
      <c r="A3" s="5" t="s">
        <v>8363</v>
      </c>
      <c r="B3" s="5" t="s">
        <v>8364</v>
      </c>
    </row>
    <row r="4" spans="1:5" x14ac:dyDescent="0.25">
      <c r="A4" s="5" t="s">
        <v>8361</v>
      </c>
      <c r="B4" t="s">
        <v>8219</v>
      </c>
      <c r="C4" t="s">
        <v>8221</v>
      </c>
      <c r="D4" t="s">
        <v>8220</v>
      </c>
      <c r="E4" t="s">
        <v>8362</v>
      </c>
    </row>
    <row r="5" spans="1:5" x14ac:dyDescent="0.25">
      <c r="A5" s="6">
        <v>1</v>
      </c>
      <c r="B5" s="7">
        <v>3</v>
      </c>
      <c r="C5" s="7"/>
      <c r="D5" s="7"/>
      <c r="E5" s="7">
        <v>3</v>
      </c>
    </row>
    <row r="6" spans="1:5" x14ac:dyDescent="0.25">
      <c r="A6" s="6">
        <v>2</v>
      </c>
      <c r="B6" s="7"/>
      <c r="C6" s="7">
        <v>1</v>
      </c>
      <c r="D6" s="7"/>
      <c r="E6" s="7">
        <v>1</v>
      </c>
    </row>
    <row r="7" spans="1:5" x14ac:dyDescent="0.25">
      <c r="A7" s="6">
        <v>5</v>
      </c>
      <c r="B7" s="7">
        <v>1</v>
      </c>
      <c r="C7" s="7"/>
      <c r="D7" s="7"/>
      <c r="E7" s="7">
        <v>1</v>
      </c>
    </row>
    <row r="8" spans="1:5" x14ac:dyDescent="0.25">
      <c r="A8" s="6">
        <v>10</v>
      </c>
      <c r="B8" s="7">
        <v>3</v>
      </c>
      <c r="C8" s="7"/>
      <c r="D8" s="7"/>
      <c r="E8" s="7">
        <v>3</v>
      </c>
    </row>
    <row r="9" spans="1:5" x14ac:dyDescent="0.25">
      <c r="A9" s="6">
        <v>13</v>
      </c>
      <c r="B9" s="7">
        <v>1</v>
      </c>
      <c r="C9" s="7"/>
      <c r="D9" s="7"/>
      <c r="E9" s="7">
        <v>1</v>
      </c>
    </row>
    <row r="10" spans="1:5" x14ac:dyDescent="0.25">
      <c r="A10" s="6">
        <v>20</v>
      </c>
      <c r="B10" s="7"/>
      <c r="C10" s="7">
        <v>1</v>
      </c>
      <c r="D10" s="7"/>
      <c r="E10" s="7">
        <v>1</v>
      </c>
    </row>
    <row r="11" spans="1:5" x14ac:dyDescent="0.25">
      <c r="A11" s="6">
        <v>25</v>
      </c>
      <c r="B11" s="7">
        <v>3</v>
      </c>
      <c r="C11" s="7">
        <v>1</v>
      </c>
      <c r="D11" s="7"/>
      <c r="E11" s="7">
        <v>4</v>
      </c>
    </row>
    <row r="12" spans="1:5" x14ac:dyDescent="0.25">
      <c r="A12" s="6">
        <v>40</v>
      </c>
      <c r="B12" s="7">
        <v>1</v>
      </c>
      <c r="C12" s="7"/>
      <c r="D12" s="7"/>
      <c r="E12" s="7">
        <v>1</v>
      </c>
    </row>
    <row r="13" spans="1:5" x14ac:dyDescent="0.25">
      <c r="A13" s="6">
        <v>50</v>
      </c>
      <c r="B13" s="7">
        <v>3</v>
      </c>
      <c r="C13" s="7"/>
      <c r="D13" s="7">
        <v>1</v>
      </c>
      <c r="E13" s="7">
        <v>4</v>
      </c>
    </row>
    <row r="14" spans="1:5" x14ac:dyDescent="0.25">
      <c r="A14" s="6">
        <v>60</v>
      </c>
      <c r="B14" s="7"/>
      <c r="C14" s="7">
        <v>1</v>
      </c>
      <c r="D14" s="7"/>
      <c r="E14" s="7">
        <v>1</v>
      </c>
    </row>
    <row r="15" spans="1:5" x14ac:dyDescent="0.25">
      <c r="A15" s="6">
        <v>70</v>
      </c>
      <c r="B15" s="7">
        <v>2</v>
      </c>
      <c r="C15" s="7"/>
      <c r="D15" s="7"/>
      <c r="E15" s="7">
        <v>2</v>
      </c>
    </row>
    <row r="16" spans="1:5" x14ac:dyDescent="0.25">
      <c r="A16" s="6">
        <v>80</v>
      </c>
      <c r="B16" s="7">
        <v>1</v>
      </c>
      <c r="C16" s="7"/>
      <c r="D16" s="7"/>
      <c r="E16" s="7">
        <v>1</v>
      </c>
    </row>
    <row r="17" spans="1:5" x14ac:dyDescent="0.25">
      <c r="A17" s="6">
        <v>100</v>
      </c>
      <c r="B17" s="7">
        <v>9</v>
      </c>
      <c r="C17" s="7">
        <v>3</v>
      </c>
      <c r="D17" s="7"/>
      <c r="E17" s="7">
        <v>12</v>
      </c>
    </row>
    <row r="18" spans="1:5" x14ac:dyDescent="0.25">
      <c r="A18" s="6">
        <v>101</v>
      </c>
      <c r="B18" s="7">
        <v>1</v>
      </c>
      <c r="C18" s="7"/>
      <c r="D18" s="7"/>
      <c r="E18" s="7">
        <v>1</v>
      </c>
    </row>
    <row r="19" spans="1:5" x14ac:dyDescent="0.25">
      <c r="A19" s="6">
        <v>110</v>
      </c>
      <c r="B19" s="7">
        <v>1</v>
      </c>
      <c r="C19" s="7">
        <v>1</v>
      </c>
      <c r="D19" s="7"/>
      <c r="E19" s="7">
        <v>2</v>
      </c>
    </row>
    <row r="20" spans="1:5" x14ac:dyDescent="0.25">
      <c r="A20" s="6">
        <v>125</v>
      </c>
      <c r="B20" s="7">
        <v>1</v>
      </c>
      <c r="C20" s="7"/>
      <c r="D20" s="7"/>
      <c r="E20" s="7">
        <v>1</v>
      </c>
    </row>
    <row r="21" spans="1:5" x14ac:dyDescent="0.25">
      <c r="A21" s="6">
        <v>128</v>
      </c>
      <c r="B21" s="7"/>
      <c r="C21" s="7"/>
      <c r="D21" s="7">
        <v>1</v>
      </c>
      <c r="E21" s="7">
        <v>1</v>
      </c>
    </row>
    <row r="22" spans="1:5" x14ac:dyDescent="0.25">
      <c r="A22" s="6">
        <v>150</v>
      </c>
      <c r="B22" s="7">
        <v>5</v>
      </c>
      <c r="C22" s="7">
        <v>3</v>
      </c>
      <c r="D22" s="7"/>
      <c r="E22" s="7">
        <v>8</v>
      </c>
    </row>
    <row r="23" spans="1:5" x14ac:dyDescent="0.25">
      <c r="A23" s="6">
        <v>153</v>
      </c>
      <c r="B23" s="7">
        <v>1</v>
      </c>
      <c r="C23" s="7"/>
      <c r="D23" s="7"/>
      <c r="E23" s="7">
        <v>1</v>
      </c>
    </row>
    <row r="24" spans="1:5" x14ac:dyDescent="0.25">
      <c r="A24" s="6">
        <v>199</v>
      </c>
      <c r="B24" s="7"/>
      <c r="C24" s="7"/>
      <c r="D24" s="7">
        <v>2</v>
      </c>
      <c r="E24" s="7">
        <v>2</v>
      </c>
    </row>
    <row r="25" spans="1:5" x14ac:dyDescent="0.25">
      <c r="A25" s="6">
        <v>200</v>
      </c>
      <c r="B25" s="7">
        <v>9</v>
      </c>
      <c r="C25" s="7">
        <v>5</v>
      </c>
      <c r="D25" s="7">
        <v>1</v>
      </c>
      <c r="E25" s="7">
        <v>15</v>
      </c>
    </row>
    <row r="26" spans="1:5" x14ac:dyDescent="0.25">
      <c r="A26" s="6">
        <v>220</v>
      </c>
      <c r="B26" s="7">
        <v>1</v>
      </c>
      <c r="C26" s="7"/>
      <c r="D26" s="7"/>
      <c r="E26" s="7">
        <v>1</v>
      </c>
    </row>
    <row r="27" spans="1:5" x14ac:dyDescent="0.25">
      <c r="A27" s="6">
        <v>225</v>
      </c>
      <c r="B27" s="7">
        <v>1</v>
      </c>
      <c r="C27" s="7"/>
      <c r="D27" s="7"/>
      <c r="E27" s="7">
        <v>1</v>
      </c>
    </row>
    <row r="28" spans="1:5" x14ac:dyDescent="0.25">
      <c r="A28" s="6">
        <v>250</v>
      </c>
      <c r="B28" s="7">
        <v>18</v>
      </c>
      <c r="C28" s="7">
        <v>4</v>
      </c>
      <c r="D28" s="7">
        <v>1</v>
      </c>
      <c r="E28" s="7">
        <v>23</v>
      </c>
    </row>
    <row r="29" spans="1:5" x14ac:dyDescent="0.25">
      <c r="A29" s="6">
        <v>270</v>
      </c>
      <c r="B29" s="7"/>
      <c r="C29" s="7">
        <v>1</v>
      </c>
      <c r="D29" s="7"/>
      <c r="E29" s="7">
        <v>1</v>
      </c>
    </row>
    <row r="30" spans="1:5" x14ac:dyDescent="0.25">
      <c r="A30" s="6">
        <v>280</v>
      </c>
      <c r="B30" s="7"/>
      <c r="C30" s="7">
        <v>1</v>
      </c>
      <c r="D30" s="7"/>
      <c r="E30" s="7">
        <v>1</v>
      </c>
    </row>
    <row r="31" spans="1:5" x14ac:dyDescent="0.25">
      <c r="A31" s="6">
        <v>300</v>
      </c>
      <c r="B31" s="7">
        <v>30</v>
      </c>
      <c r="C31" s="7">
        <v>4</v>
      </c>
      <c r="D31" s="7"/>
      <c r="E31" s="7">
        <v>34</v>
      </c>
    </row>
    <row r="32" spans="1:5" x14ac:dyDescent="0.25">
      <c r="A32" s="6">
        <v>315</v>
      </c>
      <c r="B32" s="7">
        <v>1</v>
      </c>
      <c r="C32" s="7"/>
      <c r="D32" s="7"/>
      <c r="E32" s="7">
        <v>1</v>
      </c>
    </row>
    <row r="33" spans="1:5" x14ac:dyDescent="0.25">
      <c r="A33" s="6">
        <v>333</v>
      </c>
      <c r="B33" s="7">
        <v>1</v>
      </c>
      <c r="C33" s="7"/>
      <c r="D33" s="7"/>
      <c r="E33" s="7">
        <v>1</v>
      </c>
    </row>
    <row r="34" spans="1:5" x14ac:dyDescent="0.25">
      <c r="A34" s="6">
        <v>347</v>
      </c>
      <c r="B34" s="7">
        <v>1</v>
      </c>
      <c r="C34" s="7"/>
      <c r="D34" s="7"/>
      <c r="E34" s="7">
        <v>1</v>
      </c>
    </row>
    <row r="35" spans="1:5" x14ac:dyDescent="0.25">
      <c r="A35" s="6">
        <v>350</v>
      </c>
      <c r="B35" s="7">
        <v>12</v>
      </c>
      <c r="C35" s="7"/>
      <c r="D35" s="7"/>
      <c r="E35" s="7">
        <v>12</v>
      </c>
    </row>
    <row r="36" spans="1:5" x14ac:dyDescent="0.25">
      <c r="A36" s="6">
        <v>400</v>
      </c>
      <c r="B36" s="7">
        <v>12</v>
      </c>
      <c r="C36" s="7">
        <v>5</v>
      </c>
      <c r="D36" s="7">
        <v>1</v>
      </c>
      <c r="E36" s="7">
        <v>18</v>
      </c>
    </row>
    <row r="37" spans="1:5" x14ac:dyDescent="0.25">
      <c r="A37" s="6">
        <v>420</v>
      </c>
      <c r="B37" s="7">
        <v>1</v>
      </c>
      <c r="C37" s="7"/>
      <c r="D37" s="7">
        <v>1</v>
      </c>
      <c r="E37" s="7">
        <v>2</v>
      </c>
    </row>
    <row r="38" spans="1:5" x14ac:dyDescent="0.25">
      <c r="A38" s="6">
        <v>450</v>
      </c>
      <c r="B38" s="7">
        <v>2</v>
      </c>
      <c r="C38" s="7">
        <v>3</v>
      </c>
      <c r="D38" s="7"/>
      <c r="E38" s="7">
        <v>5</v>
      </c>
    </row>
    <row r="39" spans="1:5" x14ac:dyDescent="0.25">
      <c r="A39" s="6">
        <v>451</v>
      </c>
      <c r="B39" s="7">
        <v>1</v>
      </c>
      <c r="C39" s="7"/>
      <c r="D39" s="7"/>
      <c r="E39" s="7">
        <v>1</v>
      </c>
    </row>
    <row r="40" spans="1:5" x14ac:dyDescent="0.25">
      <c r="A40" s="6">
        <v>480</v>
      </c>
      <c r="B40" s="7">
        <v>1</v>
      </c>
      <c r="C40" s="7"/>
      <c r="D40" s="7"/>
      <c r="E40" s="7">
        <v>1</v>
      </c>
    </row>
    <row r="41" spans="1:5" x14ac:dyDescent="0.25">
      <c r="A41" s="6">
        <v>495</v>
      </c>
      <c r="B41" s="7">
        <v>1</v>
      </c>
      <c r="C41" s="7"/>
      <c r="D41" s="7"/>
      <c r="E41" s="7">
        <v>1</v>
      </c>
    </row>
    <row r="42" spans="1:5" x14ac:dyDescent="0.25">
      <c r="A42" s="6">
        <v>500</v>
      </c>
      <c r="B42" s="7">
        <v>79</v>
      </c>
      <c r="C42" s="7">
        <v>33</v>
      </c>
      <c r="D42" s="7">
        <v>4</v>
      </c>
      <c r="E42" s="7">
        <v>116</v>
      </c>
    </row>
    <row r="43" spans="1:5" x14ac:dyDescent="0.25">
      <c r="A43" s="6">
        <v>512</v>
      </c>
      <c r="B43" s="7"/>
      <c r="C43" s="7">
        <v>1</v>
      </c>
      <c r="D43" s="7"/>
      <c r="E43" s="7">
        <v>1</v>
      </c>
    </row>
    <row r="44" spans="1:5" x14ac:dyDescent="0.25">
      <c r="A44" s="6">
        <v>515</v>
      </c>
      <c r="B44" s="7"/>
      <c r="C44" s="7"/>
      <c r="D44" s="7">
        <v>1</v>
      </c>
      <c r="E44" s="7">
        <v>1</v>
      </c>
    </row>
    <row r="45" spans="1:5" x14ac:dyDescent="0.25">
      <c r="A45" s="6">
        <v>516</v>
      </c>
      <c r="B45" s="7"/>
      <c r="C45" s="7">
        <v>1</v>
      </c>
      <c r="D45" s="7"/>
      <c r="E45" s="7">
        <v>1</v>
      </c>
    </row>
    <row r="46" spans="1:5" x14ac:dyDescent="0.25">
      <c r="A46" s="6">
        <v>525</v>
      </c>
      <c r="B46" s="7"/>
      <c r="C46" s="7">
        <v>1</v>
      </c>
      <c r="D46" s="7"/>
      <c r="E46" s="7">
        <v>1</v>
      </c>
    </row>
    <row r="47" spans="1:5" x14ac:dyDescent="0.25">
      <c r="A47" s="6">
        <v>530</v>
      </c>
      <c r="B47" s="7"/>
      <c r="C47" s="7">
        <v>1</v>
      </c>
      <c r="D47" s="7"/>
      <c r="E47" s="7">
        <v>1</v>
      </c>
    </row>
    <row r="48" spans="1:5" x14ac:dyDescent="0.25">
      <c r="A48" s="6">
        <v>550</v>
      </c>
      <c r="B48" s="7">
        <v>6</v>
      </c>
      <c r="C48" s="7">
        <v>4</v>
      </c>
      <c r="D48" s="7"/>
      <c r="E48" s="7">
        <v>10</v>
      </c>
    </row>
    <row r="49" spans="1:5" x14ac:dyDescent="0.25">
      <c r="A49" s="6">
        <v>575</v>
      </c>
      <c r="B49" s="7"/>
      <c r="C49" s="7">
        <v>1</v>
      </c>
      <c r="D49" s="7"/>
      <c r="E49" s="7">
        <v>1</v>
      </c>
    </row>
    <row r="50" spans="1:5" x14ac:dyDescent="0.25">
      <c r="A50" s="6">
        <v>600</v>
      </c>
      <c r="B50" s="7">
        <v>25</v>
      </c>
      <c r="C50" s="7">
        <v>7</v>
      </c>
      <c r="D50" s="7">
        <v>1</v>
      </c>
      <c r="E50" s="7">
        <v>33</v>
      </c>
    </row>
    <row r="51" spans="1:5" x14ac:dyDescent="0.25">
      <c r="A51" s="6">
        <v>620</v>
      </c>
      <c r="B51" s="7">
        <v>1</v>
      </c>
      <c r="C51" s="7"/>
      <c r="D51" s="7">
        <v>1</v>
      </c>
      <c r="E51" s="7">
        <v>2</v>
      </c>
    </row>
    <row r="52" spans="1:5" x14ac:dyDescent="0.25">
      <c r="A52" s="6">
        <v>650</v>
      </c>
      <c r="B52" s="7">
        <v>5</v>
      </c>
      <c r="C52" s="7">
        <v>1</v>
      </c>
      <c r="D52" s="7">
        <v>1</v>
      </c>
      <c r="E52" s="7">
        <v>7</v>
      </c>
    </row>
    <row r="53" spans="1:5" x14ac:dyDescent="0.25">
      <c r="A53" s="6">
        <v>660</v>
      </c>
      <c r="B53" s="7">
        <v>1</v>
      </c>
      <c r="C53" s="7"/>
      <c r="D53" s="7"/>
      <c r="E53" s="7">
        <v>1</v>
      </c>
    </row>
    <row r="54" spans="1:5" x14ac:dyDescent="0.25">
      <c r="A54" s="6">
        <v>666</v>
      </c>
      <c r="B54" s="7"/>
      <c r="C54" s="7">
        <v>1</v>
      </c>
      <c r="D54" s="7"/>
      <c r="E54" s="7">
        <v>1</v>
      </c>
    </row>
    <row r="55" spans="1:5" x14ac:dyDescent="0.25">
      <c r="A55" s="6">
        <v>675</v>
      </c>
      <c r="B55" s="7">
        <v>1</v>
      </c>
      <c r="C55" s="7"/>
      <c r="D55" s="7"/>
      <c r="E55" s="7">
        <v>1</v>
      </c>
    </row>
    <row r="56" spans="1:5" x14ac:dyDescent="0.25">
      <c r="A56" s="6">
        <v>678</v>
      </c>
      <c r="B56" s="7"/>
      <c r="C56" s="7">
        <v>1</v>
      </c>
      <c r="D56" s="7"/>
      <c r="E56" s="7">
        <v>1</v>
      </c>
    </row>
    <row r="57" spans="1:5" x14ac:dyDescent="0.25">
      <c r="A57" s="6">
        <v>700</v>
      </c>
      <c r="B57" s="7">
        <v>14</v>
      </c>
      <c r="C57" s="7">
        <v>5</v>
      </c>
      <c r="D57" s="7"/>
      <c r="E57" s="7">
        <v>19</v>
      </c>
    </row>
    <row r="58" spans="1:5" x14ac:dyDescent="0.25">
      <c r="A58" s="6">
        <v>740</v>
      </c>
      <c r="B58" s="7">
        <v>1</v>
      </c>
      <c r="C58" s="7"/>
      <c r="D58" s="7"/>
      <c r="E58" s="7">
        <v>1</v>
      </c>
    </row>
    <row r="59" spans="1:5" x14ac:dyDescent="0.25">
      <c r="A59" s="6">
        <v>745</v>
      </c>
      <c r="B59" s="7">
        <v>1</v>
      </c>
      <c r="C59" s="7"/>
      <c r="D59" s="7"/>
      <c r="E59" s="7">
        <v>1</v>
      </c>
    </row>
    <row r="60" spans="1:5" x14ac:dyDescent="0.25">
      <c r="A60" s="6">
        <v>750</v>
      </c>
      <c r="B60" s="7">
        <v>17</v>
      </c>
      <c r="C60" s="7">
        <v>12</v>
      </c>
      <c r="D60" s="7"/>
      <c r="E60" s="7">
        <v>29</v>
      </c>
    </row>
    <row r="61" spans="1:5" x14ac:dyDescent="0.25">
      <c r="A61" s="6">
        <v>773</v>
      </c>
      <c r="B61" s="7">
        <v>1</v>
      </c>
      <c r="C61" s="7"/>
      <c r="D61" s="7"/>
      <c r="E61" s="7">
        <v>1</v>
      </c>
    </row>
    <row r="62" spans="1:5" x14ac:dyDescent="0.25">
      <c r="A62" s="6">
        <v>780</v>
      </c>
      <c r="B62" s="7"/>
      <c r="C62" s="7"/>
      <c r="D62" s="7">
        <v>1</v>
      </c>
      <c r="E62" s="7">
        <v>1</v>
      </c>
    </row>
    <row r="63" spans="1:5" x14ac:dyDescent="0.25">
      <c r="A63" s="6">
        <v>800</v>
      </c>
      <c r="B63" s="7">
        <v>21</v>
      </c>
      <c r="C63" s="7">
        <v>5</v>
      </c>
      <c r="D63" s="7"/>
      <c r="E63" s="7">
        <v>26</v>
      </c>
    </row>
    <row r="64" spans="1:5" x14ac:dyDescent="0.25">
      <c r="A64" s="6">
        <v>839</v>
      </c>
      <c r="B64" s="7">
        <v>1</v>
      </c>
      <c r="C64" s="7"/>
      <c r="D64" s="7"/>
      <c r="E64" s="7">
        <v>1</v>
      </c>
    </row>
    <row r="65" spans="1:5" x14ac:dyDescent="0.25">
      <c r="A65" s="6">
        <v>850</v>
      </c>
      <c r="B65" s="7">
        <v>5</v>
      </c>
      <c r="C65" s="7">
        <v>3</v>
      </c>
      <c r="D65" s="7"/>
      <c r="E65" s="7">
        <v>8</v>
      </c>
    </row>
    <row r="66" spans="1:5" x14ac:dyDescent="0.25">
      <c r="A66" s="6">
        <v>900</v>
      </c>
      <c r="B66" s="7">
        <v>10</v>
      </c>
      <c r="C66" s="7">
        <v>2</v>
      </c>
      <c r="D66" s="7"/>
      <c r="E66" s="7">
        <v>12</v>
      </c>
    </row>
    <row r="67" spans="1:5" x14ac:dyDescent="0.25">
      <c r="A67" s="6">
        <v>911</v>
      </c>
      <c r="B67" s="7"/>
      <c r="C67" s="7"/>
      <c r="D67" s="7">
        <v>1</v>
      </c>
      <c r="E67" s="7">
        <v>1</v>
      </c>
    </row>
    <row r="68" spans="1:5" x14ac:dyDescent="0.25">
      <c r="A68" s="6">
        <v>930</v>
      </c>
      <c r="B68" s="7">
        <v>1</v>
      </c>
      <c r="C68" s="7"/>
      <c r="D68" s="7"/>
      <c r="E68" s="7">
        <v>1</v>
      </c>
    </row>
    <row r="69" spans="1:5" x14ac:dyDescent="0.25">
      <c r="A69" s="6">
        <v>960</v>
      </c>
      <c r="B69" s="7">
        <v>1</v>
      </c>
      <c r="C69" s="7"/>
      <c r="D69" s="7"/>
      <c r="E69" s="7">
        <v>1</v>
      </c>
    </row>
    <row r="70" spans="1:5" x14ac:dyDescent="0.25">
      <c r="A70" s="6">
        <v>978</v>
      </c>
      <c r="B70" s="7">
        <v>1</v>
      </c>
      <c r="C70" s="7"/>
      <c r="D70" s="7"/>
      <c r="E70" s="7">
        <v>1</v>
      </c>
    </row>
    <row r="71" spans="1:5" x14ac:dyDescent="0.25">
      <c r="A71" s="6">
        <v>999</v>
      </c>
      <c r="B71" s="7">
        <v>2</v>
      </c>
      <c r="C71" s="7"/>
      <c r="D71" s="7"/>
      <c r="E71" s="7">
        <v>2</v>
      </c>
    </row>
    <row r="72" spans="1:5" x14ac:dyDescent="0.25">
      <c r="A72" s="6" t="s">
        <v>8362</v>
      </c>
      <c r="B72" s="7">
        <v>322</v>
      </c>
      <c r="C72" s="7">
        <v>113</v>
      </c>
      <c r="D72" s="7">
        <v>18</v>
      </c>
      <c r="E72" s="7">
        <v>453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1</vt:lpstr>
      <vt:lpstr>2</vt:lpstr>
      <vt:lpstr>3</vt:lpstr>
      <vt:lpstr>Bonus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Gattu, Vineeth Kumar</cp:lastModifiedBy>
  <dcterms:created xsi:type="dcterms:W3CDTF">2017-04-20T15:17:24Z</dcterms:created>
  <dcterms:modified xsi:type="dcterms:W3CDTF">2018-11-19T03:19:37Z</dcterms:modified>
</cp:coreProperties>
</file>