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TAPE SUMMARY" sheetId="1" state="visible" r:id="rId2"/>
    <sheet name="TEAM scrub" sheetId="2" state="visible" r:id="rId3"/>
    <sheet name="DWELLING Type Table" sheetId="3" state="visible" r:id="rId4"/>
    <sheet name="MONSOON" sheetId="4" state="visible" r:id="rId5"/>
  </sheets>
  <definedNames>
    <definedName function="false" hidden="false" localSheetId="1" name="_xlnm.Print_Area" vbProcedure="false">'TEAM scrub'!$A$1:$CR$17</definedName>
    <definedName function="false" hidden="false" localSheetId="1" name="_xlnm.Print_Area" vbProcedure="false">'TEAM scrub'!$A$1:$CR$17</definedName>
    <definedName function="false" hidden="false" localSheetId="1" name="_xlnm.Print_Area_0" vbProcedure="false">'TEAM scrub'!$A$1:$CR$17</definedName>
    <definedName function="false" hidden="false" localSheetId="1" name="_xlnm.Print_Area_0_0" vbProcedure="false">'TEAM scrub'!$A$1:$CR$17</definedName>
    <definedName function="false" hidden="false" localSheetId="1" name="_xlnm.Print_Area_0_0_0" vbProcedure="false">'TEAM scrub'!$A$1:$CR$17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<sst xmlns="http://schemas.openxmlformats.org/spreadsheetml/2006/main" count="4667" uniqueCount="708">
  <si>
    <t>PORTFOLIO ANALYSIS / SUMMARY</t>
  </si>
  <si>
    <t>100-AmAtlanta</t>
  </si>
  <si>
    <t>Number of Homes</t>
  </si>
  <si>
    <t>Asking Price</t>
  </si>
  <si>
    <t>DO NOT Enter Any Data On This Page</t>
  </si>
  <si>
    <t>Primary Market:</t>
  </si>
  <si>
    <t>Income</t>
  </si>
  <si>
    <t>Operating Expenses</t>
  </si>
  <si>
    <t>NET Financial Summary</t>
  </si>
  <si>
    <t>Annual Rental Income</t>
  </si>
  <si>
    <t>Property Taxes</t>
  </si>
  <si>
    <t>NET Operating Expenses</t>
  </si>
  <si>
    <t>Monthly Rental Income</t>
  </si>
  <si>
    <t>HOA</t>
  </si>
  <si>
    <t>Cap Rate</t>
  </si>
  <si>
    <t>Annual Avg. Monthly Rent</t>
  </si>
  <si>
    <t>Insurance</t>
  </si>
  <si>
    <t>Gross Yeild</t>
  </si>
  <si>
    <t>Avg. Monthly Rent</t>
  </si>
  <si>
    <t>R &amp; M</t>
  </si>
  <si>
    <t>Avg. Home / Sq Ft</t>
  </si>
  <si>
    <t>Avg. Current Rent / Sq ft</t>
  </si>
  <si>
    <t>Management Fee</t>
  </si>
  <si>
    <t>Avg, Home Value</t>
  </si>
  <si>
    <t>Projected MV Avg Rent:</t>
  </si>
  <si>
    <t>Projected MV Avg Rent / SF:</t>
  </si>
  <si>
    <t>Avg. Portfolio Dwelling Sq Ft</t>
  </si>
  <si>
    <t>Avg. Portfolio Lot Sq Ft</t>
  </si>
  <si>
    <t>Dwelling Type or Mix</t>
  </si>
  <si>
    <t>Annual Income</t>
  </si>
  <si>
    <t>Annual Operating Expenses</t>
  </si>
  <si>
    <t>MAKE OFFER</t>
  </si>
  <si>
    <t>PURCHASE OFFER SUMMARY</t>
  </si>
  <si>
    <t>Portfolio Offer Price</t>
  </si>
  <si>
    <t>Portfolio Asking Price</t>
  </si>
  <si>
    <t>Offer Price vs. Asking Price</t>
  </si>
  <si>
    <t>Renovation Costs - 15%</t>
  </si>
  <si>
    <t>Total Acqusistion Cost</t>
  </si>
  <si>
    <t>ADJUSTED FINANCIAL ANALYSIS</t>
  </si>
  <si>
    <t>Gross Yield</t>
  </si>
  <si>
    <t>Ave. Price / Home</t>
  </si>
  <si>
    <t>Ave Price / Home Sq Ft</t>
  </si>
  <si>
    <t>**  Manually enter Portfolio Offer Price + Renovation Costs to total Acquisition Cost</t>
  </si>
  <si>
    <t>FINANCING ASSUMPTIONS</t>
  </si>
  <si>
    <t>Cash Equity Investment</t>
  </si>
  <si>
    <t>Monthly Interest per Terms</t>
  </si>
  <si>
    <t>NET Cash Flow After Debt Payment</t>
  </si>
  <si>
    <t>Annual Interest per Terms</t>
  </si>
  <si>
    <t>Offer Price / Loan to Value</t>
  </si>
  <si>
    <t>Estimated Debt Amount</t>
  </si>
  <si>
    <t>Rertun Equity Investment (ROI)</t>
  </si>
  <si>
    <t>Interest Rate</t>
  </si>
  <si>
    <t>Term in Months</t>
  </si>
  <si>
    <t>Avg. Monthly Payment</t>
  </si>
  <si>
    <t>Amortization</t>
  </si>
  <si>
    <t>Avg. Annual Payment</t>
  </si>
  <si>
    <t>SAVE TO NOTES</t>
  </si>
  <si>
    <t>All information is based on estimated values, believed to be true and accurate, but not guaranteed.</t>
  </si>
  <si>
    <t>Count Total</t>
  </si>
  <si>
    <t>Confirmed   APN</t>
  </si>
  <si>
    <t>Property Address</t>
  </si>
  <si>
    <r>
      <t xml:space="preserve">City</t>
    </r>
    <r>
      <rPr>
        <b val="true"/>
        <sz val="11"/>
        <rFont val="Calibri"/>
        <family val="2"/>
        <charset val="1"/>
      </rPr>
      <t xml:space="preserve"> </t>
    </r>
  </si>
  <si>
    <t>State</t>
  </si>
  <si>
    <r>
      <t xml:space="preserve">Zip</t>
    </r>
    <r>
      <rPr>
        <b val="true"/>
        <sz val="11"/>
        <rFont val="Calibri"/>
        <family val="2"/>
        <charset val="1"/>
      </rPr>
      <t xml:space="preserve"> </t>
    </r>
  </si>
  <si>
    <t>County</t>
  </si>
  <si>
    <t>Subdivision</t>
  </si>
  <si>
    <t>Legal Class</t>
  </si>
  <si>
    <r>
      <t xml:space="preserve">NAR - </t>
    </r>
    <r>
      <rPr>
        <b val="true"/>
        <sz val="11"/>
        <color rgb="FFFFFFFF"/>
        <rFont val="Calibri"/>
        <family val="2"/>
        <charset val="1"/>
      </rPr>
      <t xml:space="preserve">Status</t>
    </r>
  </si>
  <si>
    <t>Owner Name</t>
  </si>
  <si>
    <t>Owner Address</t>
  </si>
  <si>
    <t>Owner City</t>
  </si>
  <si>
    <t>Owner State</t>
  </si>
  <si>
    <t>OwnerZip</t>
  </si>
  <si>
    <t>Comfirmed - Sq Ft</t>
  </si>
  <si>
    <t>Seller's Square Feet</t>
  </si>
  <si>
    <t>Seller's Lot Sq Ft</t>
  </si>
  <si>
    <t>Confirmed Lot - Sq Ft</t>
  </si>
  <si>
    <t>Seller's Year Built</t>
  </si>
  <si>
    <t>Confirmed Year Built</t>
  </si>
  <si>
    <t>Project Start Date</t>
  </si>
  <si>
    <t>Community 1st Traunche / Schedule</t>
  </si>
  <si>
    <t>Last Completion Tranche / Schedule</t>
  </si>
  <si>
    <t>Seller's Bed</t>
  </si>
  <si>
    <t>Seller's Bath</t>
  </si>
  <si>
    <t>County Bed</t>
  </si>
  <si>
    <t>County Bath</t>
  </si>
  <si>
    <t>Seller's Levels</t>
  </si>
  <si>
    <t>Levels - County</t>
  </si>
  <si>
    <t>Property Type</t>
  </si>
  <si>
    <t>Seller's Parking  Type</t>
  </si>
  <si>
    <t>Confirmed - Parking Type</t>
  </si>
  <si>
    <t>Confirmed Pool</t>
  </si>
  <si>
    <t>Seller's Pool</t>
  </si>
  <si>
    <t>Seller's Lease Status</t>
  </si>
  <si>
    <t>Seller's Lease Start Date</t>
  </si>
  <si>
    <t>Seller's Lease End Date</t>
  </si>
  <si>
    <t>Seller's Current Monthly Rent - $ Sq Ft</t>
  </si>
  <si>
    <t>Seller's Current Monthly Rent</t>
  </si>
  <si>
    <t>Seller's Current Annual Rent</t>
  </si>
  <si>
    <r>
      <t xml:space="preserve">Zillow.com </t>
    </r>
    <r>
      <rPr>
        <b val="true"/>
        <sz val="11"/>
        <color rgb="FFFFFFFF"/>
        <rFont val="Calibri"/>
        <family val="2"/>
        <charset val="1"/>
      </rPr>
      <t xml:space="preserve">RENTAL 2estimate - $ Sq Ft</t>
    </r>
  </si>
  <si>
    <r>
      <t xml:space="preserve">Zillow.com </t>
    </r>
    <r>
      <rPr>
        <b val="true"/>
        <sz val="11"/>
        <color rgb="FFFFFFFF"/>
        <rFont val="Calibri"/>
        <family val="2"/>
        <charset val="1"/>
      </rPr>
      <t xml:space="preserve"> RENTAL Zestimate</t>
    </r>
  </si>
  <si>
    <r>
      <t xml:space="preserve">Zillow.com </t>
    </r>
    <r>
      <rPr>
        <b val="true"/>
        <sz val="11"/>
        <color rgb="FFFFFFFF"/>
        <rFont val="Calibri"/>
        <family val="2"/>
        <charset val="1"/>
      </rPr>
      <t xml:space="preserve">Rental Zestimate  - Annual</t>
    </r>
  </si>
  <si>
    <t>Projected Rent -  $ Sq Ft</t>
  </si>
  <si>
    <t>Projected Monthly Rent</t>
  </si>
  <si>
    <t>Projected Rent Annual</t>
  </si>
  <si>
    <t>Vacancy Cost</t>
  </si>
  <si>
    <t>HOA Fee Monthly</t>
  </si>
  <si>
    <t>HOA Fee Annual</t>
  </si>
  <si>
    <t>Seller Taxes Monthly</t>
  </si>
  <si>
    <t>Seller Taxes Annual</t>
  </si>
  <si>
    <t>Confirmed County Property Taxes 2017 Monthly</t>
  </si>
  <si>
    <t>Confirmed County Property Taxes 2017Annually</t>
  </si>
  <si>
    <t>Insurance Monthly</t>
  </si>
  <si>
    <t>Insurance Annually</t>
  </si>
  <si>
    <t>R &amp; M Monthly</t>
  </si>
  <si>
    <t>R &amp; M Annually</t>
  </si>
  <si>
    <t>Mgt Fee Monthly</t>
  </si>
  <si>
    <t>Mgt Fee Annually</t>
  </si>
  <si>
    <t>Est. Monthly Expenses</t>
  </si>
  <si>
    <t>Est. Annual Expenses</t>
  </si>
  <si>
    <t>Seller's NOI Monthly</t>
  </si>
  <si>
    <t>Seller's NOI Annual</t>
  </si>
  <si>
    <t>Projected Monthly NOI</t>
  </si>
  <si>
    <t>Projected  NOI Annual</t>
  </si>
  <si>
    <r>
      <t xml:space="preserve">NAR</t>
    </r>
    <r>
      <rPr>
        <b val="true"/>
        <sz val="11"/>
        <color rgb="FFFFFFFF"/>
        <rFont val="Calibri"/>
        <family val="2"/>
        <charset val="1"/>
      </rPr>
      <t xml:space="preserve"> </t>
    </r>
    <r>
      <rPr>
        <b val="true"/>
        <sz val="11"/>
        <rFont val="Calibri"/>
        <family val="2"/>
        <charset val="1"/>
      </rPr>
      <t xml:space="preserve">- </t>
    </r>
    <r>
      <rPr>
        <b val="true"/>
        <sz val="11"/>
        <color rgb="FFFFFFFF"/>
        <rFont val="Calibri"/>
        <family val="2"/>
        <charset val="1"/>
      </rPr>
      <t xml:space="preserve">Low Value - Sq Ft $</t>
    </r>
  </si>
  <si>
    <r>
      <t xml:space="preserve">NAR -</t>
    </r>
    <r>
      <rPr>
        <b val="true"/>
        <sz val="11"/>
        <rFont val="Calibri"/>
        <family val="2"/>
        <charset val="1"/>
      </rPr>
      <t xml:space="preserve"> </t>
    </r>
    <r>
      <rPr>
        <b val="true"/>
        <sz val="11"/>
        <color rgb="FFFFFFFF"/>
        <rFont val="Calibri"/>
        <family val="2"/>
        <charset val="1"/>
      </rPr>
      <t xml:space="preserve">Low Value - Comps</t>
    </r>
  </si>
  <si>
    <r>
      <t xml:space="preserve">NAR</t>
    </r>
    <r>
      <rPr>
        <b val="true"/>
        <sz val="11"/>
        <color rgb="FFFFFFFF"/>
        <rFont val="Calibri"/>
        <family val="2"/>
        <charset val="1"/>
      </rPr>
      <t xml:space="preserve"> </t>
    </r>
    <r>
      <rPr>
        <b val="true"/>
        <sz val="11"/>
        <rFont val="Calibri"/>
        <family val="2"/>
        <charset val="1"/>
      </rPr>
      <t xml:space="preserve">-</t>
    </r>
    <r>
      <rPr>
        <b val="true"/>
        <sz val="11"/>
        <color rgb="FFFFFFFF"/>
        <rFont val="Calibri"/>
        <family val="2"/>
        <charset val="1"/>
      </rPr>
      <t xml:space="preserve"> Median -   Sq Ft $</t>
    </r>
  </si>
  <si>
    <t>NAR - Median Value - Comps</t>
  </si>
  <si>
    <r>
      <t xml:space="preserve">NAR - </t>
    </r>
    <r>
      <rPr>
        <b val="true"/>
        <sz val="11"/>
        <color rgb="FFFFFFFF"/>
        <rFont val="Calibri"/>
        <family val="2"/>
        <charset val="1"/>
      </rPr>
      <t xml:space="preserve">High Value V - Sq Ft $</t>
    </r>
  </si>
  <si>
    <t>NAR  - High Value - Comps</t>
  </si>
  <si>
    <r>
      <t xml:space="preserve">Zilllow.com -</t>
    </r>
    <r>
      <rPr>
        <b val="true"/>
        <sz val="11"/>
        <color rgb="FFFFFFFF"/>
        <rFont val="Calibri"/>
        <family val="2"/>
        <charset val="1"/>
      </rPr>
      <t xml:space="preserve"> $ Sq Ft</t>
    </r>
  </si>
  <si>
    <t>Zillow .com - Estimated Value</t>
  </si>
  <si>
    <r>
      <t xml:space="preserve">REALTOR.com</t>
    </r>
    <r>
      <rPr>
        <b val="true"/>
        <sz val="11"/>
        <color rgb="FFFFFFFF"/>
        <rFont val="Calibri"/>
        <family val="2"/>
        <charset val="1"/>
      </rPr>
      <t xml:space="preserve"> - $ Sq Ft</t>
    </r>
  </si>
  <si>
    <t>REALTOR.com Estimated Value</t>
  </si>
  <si>
    <t>Selle's - Asking Price</t>
  </si>
  <si>
    <t>LAST PURCHASE PRICE</t>
  </si>
  <si>
    <t>LAST SOLD DATE</t>
  </si>
  <si>
    <t>Last Transaction Type</t>
  </si>
  <si>
    <t>Seller's Tenant Last Payment Date</t>
  </si>
  <si>
    <t>Seller's Tenant Balance</t>
  </si>
  <si>
    <t>Tenant  Seller's Security Deposit</t>
  </si>
  <si>
    <t>Tenant FICO Score - (1 for pass / 0 for fail)</t>
  </si>
  <si>
    <t>Tenant Last Payment Date</t>
  </si>
  <si>
    <t>Tenant Balance</t>
  </si>
  <si>
    <t>Section 8</t>
  </si>
  <si>
    <t>Tenant Purchase Option</t>
  </si>
  <si>
    <t>Tenenat Background Check</t>
  </si>
  <si>
    <t>Rent Payment Status</t>
  </si>
  <si>
    <t>Washer</t>
  </si>
  <si>
    <t>Dryer</t>
  </si>
  <si>
    <t>Microwave</t>
  </si>
  <si>
    <t>Gas</t>
  </si>
  <si>
    <t>Water</t>
  </si>
  <si>
    <t>Electric</t>
  </si>
  <si>
    <t>Garbage</t>
  </si>
  <si>
    <t>Lawn Care</t>
  </si>
  <si>
    <t>Pest Control</t>
  </si>
  <si>
    <t>Pets Allowed</t>
  </si>
  <si>
    <t>Tenant FICO Score</t>
  </si>
  <si>
    <t>Tenant Background Chk</t>
  </si>
  <si>
    <t>Tenant Quality Ranking</t>
  </si>
  <si>
    <t>Elementary School Name</t>
  </si>
  <si>
    <t>Elementary Grades</t>
  </si>
  <si>
    <t>Elemenary School Distance</t>
  </si>
  <si>
    <t>Elementary School - Ranking</t>
  </si>
  <si>
    <t>Middle School Name</t>
  </si>
  <si>
    <t>Middle School Grades</t>
  </si>
  <si>
    <t>Middle School Distance</t>
  </si>
  <si>
    <t>Middle School - Ranking</t>
  </si>
  <si>
    <t>High School Name</t>
  </si>
  <si>
    <t>HIgh School Grades</t>
  </si>
  <si>
    <t>High Schoold Distance</t>
  </si>
  <si>
    <t>High School - Ranking</t>
  </si>
  <si>
    <t>Absolute</t>
  </si>
  <si>
    <t>Reserve</t>
  </si>
  <si>
    <t>1008 Eisenhower Rd SE</t>
  </si>
  <si>
    <t>Atlanta</t>
  </si>
  <si>
    <t>GA</t>
  </si>
  <si>
    <t>Fulton</t>
  </si>
  <si>
    <t>South River Gardens</t>
  </si>
  <si>
    <t>Single Family</t>
  </si>
  <si>
    <t>Bsvm Assets Llc</t>
  </si>
  <si>
    <t>8300 N Mopac Expy</t>
  </si>
  <si>
    <t>Austin</t>
  </si>
  <si>
    <t>TX</t>
  </si>
  <si>
    <t>78759-8330</t>
  </si>
  <si>
    <t>1st Tranche - Q1 - 2018</t>
  </si>
  <si>
    <t>Last Tranche - Q3 - 2018</t>
  </si>
  <si>
    <t>SFR</t>
  </si>
  <si>
    <t>Garage</t>
  </si>
  <si>
    <t>Y</t>
  </si>
  <si>
    <t>N</t>
  </si>
  <si>
    <t>Occupied</t>
  </si>
  <si>
    <t>Trustee Sale</t>
  </si>
  <si>
    <t>y</t>
  </si>
  <si>
    <t>Heritage Academy Elementary</t>
  </si>
  <si>
    <t>PK-5</t>
  </si>
  <si>
    <t>1.4 mi</t>
  </si>
  <si>
    <t>Long Middle</t>
  </si>
  <si>
    <t>2.5 mi</t>
  </si>
  <si>
    <t>South Atlanta Law and Social Justice Sc...</t>
  </si>
  <si>
    <t>0.9 mi</t>
  </si>
  <si>
    <t>2592 Baker Rd NW</t>
  </si>
  <si>
    <t>Collier Heights</t>
  </si>
  <si>
    <t>8300 N Mopac Expy STE 200</t>
  </si>
  <si>
    <t>78759-8392</t>
  </si>
  <si>
    <t>Bazoline E. Usher/Collier Heights Elmen...</t>
  </si>
  <si>
    <t>1.3 mi</t>
  </si>
  <si>
    <t>Harper-Archer Middle</t>
  </si>
  <si>
    <t>1.6 mi</t>
  </si>
  <si>
    <t>Douglass High</t>
  </si>
  <si>
    <t>0.6 mi</t>
  </si>
  <si>
    <t>13070B C005</t>
  </si>
  <si>
    <t>5176 Jones Cir</t>
  </si>
  <si>
    <t>Clayton</t>
  </si>
  <si>
    <t>SUNNYVIEW HEIGHTS</t>
  </si>
  <si>
    <t>BSVM ASSETS LLC</t>
  </si>
  <si>
    <t>8300 N MOPAC EXPRESSWAY</t>
  </si>
  <si>
    <t>AUSTIN</t>
  </si>
  <si>
    <t>Northcutt Elementary</t>
  </si>
  <si>
    <t>North Clayton Middle</t>
  </si>
  <si>
    <t>0.7 mi</t>
  </si>
  <si>
    <t>North Clayton High</t>
  </si>
  <si>
    <t>0.8 mi</t>
  </si>
  <si>
    <t>13090B A048</t>
  </si>
  <si>
    <t>5484 Northcut Dr</t>
  </si>
  <si>
    <t>NORWOOD</t>
  </si>
  <si>
    <t>EPH 2 ASSETS LLC</t>
  </si>
  <si>
    <t>0.5 mi</t>
  </si>
  <si>
    <t>0.3 mi</t>
  </si>
  <si>
    <t>13087A A008</t>
  </si>
  <si>
    <t>854 Flat Shoals Rd</t>
  </si>
  <si>
    <t>FELWOOD</t>
  </si>
  <si>
    <t>JEFF 1 LLC</t>
  </si>
  <si>
    <t>West Clayton Elementary</t>
  </si>
  <si>
    <t>1.9 mi</t>
  </si>
  <si>
    <t>13087C B034</t>
  </si>
  <si>
    <t>878 Shoal Ct</t>
  </si>
  <si>
    <t>College Park</t>
  </si>
  <si>
    <t>PINE SHOALS</t>
  </si>
  <si>
    <t>MUPR 3 ASSETS LLC</t>
  </si>
  <si>
    <t>Martin Luther King- Jr. Elementary</t>
  </si>
  <si>
    <t>0.4 mi</t>
  </si>
  <si>
    <t>1.8 mi</t>
  </si>
  <si>
    <t>105 Hidden Brook Ct</t>
  </si>
  <si>
    <t>5001 Plaza On The Lk STE 200</t>
  </si>
  <si>
    <t>78746-1053</t>
  </si>
  <si>
    <t>S. L. Lewis Elementary</t>
  </si>
  <si>
    <t>0.2 mi</t>
  </si>
  <si>
    <t>McNair Middle</t>
  </si>
  <si>
    <t>1.7 mi</t>
  </si>
  <si>
    <t>Creekside High</t>
  </si>
  <si>
    <t>7.9 mi</t>
  </si>
  <si>
    <t>245 Marclife</t>
  </si>
  <si>
    <t>Eph 2 Assets Llc</t>
  </si>
  <si>
    <t>Nolan Elementary</t>
  </si>
  <si>
    <t>1.5 mi</t>
  </si>
  <si>
    <t>Banneker High</t>
  </si>
  <si>
    <t>2.8 mi</t>
  </si>
  <si>
    <t>2725 Woodward Rd</t>
  </si>
  <si>
    <t>1.1 mi</t>
  </si>
  <si>
    <t>2.7 mi</t>
  </si>
  <si>
    <t>12241D A021</t>
  </si>
  <si>
    <t>4186 Conley Dr</t>
  </si>
  <si>
    <t>Conley</t>
  </si>
  <si>
    <t>CONLEY HILLS</t>
  </si>
  <si>
    <t>5001 PLAZA ON THE LAKE</t>
  </si>
  <si>
    <t>Anderson Elementary</t>
  </si>
  <si>
    <t>Forest Park Middle</t>
  </si>
  <si>
    <t>Forest Park High</t>
  </si>
  <si>
    <t>2.4 mi</t>
  </si>
  <si>
    <t>2875 Carriage Ln</t>
  </si>
  <si>
    <t>CHAMPION ALICE</t>
  </si>
  <si>
    <t>2875 CARRIAGE LN</t>
  </si>
  <si>
    <t>Bethune Elementary</t>
  </si>
  <si>
    <t>2.1 mi</t>
  </si>
  <si>
    <t>1785 Mccollum Rd SW</t>
  </si>
  <si>
    <t>Conyers</t>
  </si>
  <si>
    <t>Rockdale</t>
  </si>
  <si>
    <t>Sims Elementary</t>
  </si>
  <si>
    <t>Edwards Middle</t>
  </si>
  <si>
    <t>1.0 mi</t>
  </si>
  <si>
    <t>Heritage High</t>
  </si>
  <si>
    <t>079C010285</t>
  </si>
  <si>
    <t>3473 Salem Mill Trl SE</t>
  </si>
  <si>
    <t>Peek's Chapel Elementary</t>
  </si>
  <si>
    <t>Memorial Middle</t>
  </si>
  <si>
    <t>Salem High</t>
  </si>
  <si>
    <t>135 Lakeside Cir</t>
  </si>
  <si>
    <t>Covington</t>
  </si>
  <si>
    <t>Newton</t>
  </si>
  <si>
    <t>THE ENCLAVE</t>
  </si>
  <si>
    <t>Firebird Sfe I Llc</t>
  </si>
  <si>
    <t>--</t>
  </si>
  <si>
    <t>Newton County Theme School at Ficquett</t>
  </si>
  <si>
    <t>K-8</t>
  </si>
  <si>
    <t>Clements Middle</t>
  </si>
  <si>
    <t>0047C00000133000</t>
  </si>
  <si>
    <t>145 Mountain Way</t>
  </si>
  <si>
    <t>Mountainview Estates</t>
  </si>
  <si>
    <t>Mupr 3 Assets Llc</t>
  </si>
  <si>
    <t>Livingston Elementary</t>
  </si>
  <si>
    <t>Liberty Middle</t>
  </si>
  <si>
    <t>3.1 mi</t>
  </si>
  <si>
    <t>0046B00000034000</t>
  </si>
  <si>
    <t>200 Green Commons Dr</t>
  </si>
  <si>
    <t>South Salem Elementary</t>
  </si>
  <si>
    <t>2.2 mi</t>
  </si>
  <si>
    <t>Newton High</t>
  </si>
  <si>
    <t>2.3 mi</t>
  </si>
  <si>
    <t>0074C00000009000</t>
  </si>
  <si>
    <t>243 Rocky Point Rd</t>
  </si>
  <si>
    <t>8301 N Mopac Expy STE 200</t>
  </si>
  <si>
    <t>78759-8393</t>
  </si>
  <si>
    <t>Rocky Plains Elementary</t>
  </si>
  <si>
    <t>3.2 mi</t>
  </si>
  <si>
    <t>0073B00000049000</t>
  </si>
  <si>
    <t>45 Pebble Ridge Dr</t>
  </si>
  <si>
    <t>Lhf 4 Assets Llc</t>
  </si>
  <si>
    <t>0073A00000079000</t>
  </si>
  <si>
    <t>60 Hunters Ridge Ct</t>
  </si>
  <si>
    <t>Trans Am Sfe Ii Llc</t>
  </si>
  <si>
    <t>0012E00000152000</t>
  </si>
  <si>
    <t>685 Barshay Dr</t>
  </si>
  <si>
    <t>70 Mabry Farms Ct</t>
  </si>
  <si>
    <t>East Newton Elementary</t>
  </si>
  <si>
    <t>Indian Creek Middle</t>
  </si>
  <si>
    <t>Eastside High</t>
  </si>
  <si>
    <t>75 Mabry Farms Ct</t>
  </si>
  <si>
    <t>2.9 mi</t>
  </si>
  <si>
    <t>80 Cedar Creek Dr</t>
  </si>
  <si>
    <t>Middle Ridge Elementary</t>
  </si>
  <si>
    <t>0030A00000009000</t>
  </si>
  <si>
    <t>95 Windward Dr</t>
  </si>
  <si>
    <t>138 Silver Fox Trl</t>
  </si>
  <si>
    <t>Dallas</t>
  </si>
  <si>
    <t>Paulding</t>
  </si>
  <si>
    <t>Jeff 1 Llc</t>
  </si>
  <si>
    <t>8301 N MOPAC EXPY</t>
  </si>
  <si>
    <t>Allgood Elementary</t>
  </si>
  <si>
    <t>Herschel Jones Middle</t>
  </si>
  <si>
    <t>2.6 mi</t>
  </si>
  <si>
    <t>Paulding County High</t>
  </si>
  <si>
    <t>200 Campbell Dr</t>
  </si>
  <si>
    <t>Lillian C. Poole Elementary</t>
  </si>
  <si>
    <t>4.0 mi</t>
  </si>
  <si>
    <t>1.2 mi</t>
  </si>
  <si>
    <t>98 Sequoyah Ln</t>
  </si>
  <si>
    <t>Firebiro Sfe I Llc</t>
  </si>
  <si>
    <t>C. A. Roberts Elementary</t>
  </si>
  <si>
    <t>East Paulding Middle</t>
  </si>
  <si>
    <t>East Paulding High</t>
  </si>
  <si>
    <t>3498 Kingsbrooke Way</t>
  </si>
  <si>
    <t>Decatur</t>
  </si>
  <si>
    <t>DeKalb</t>
  </si>
  <si>
    <t>LHF 4 ASSETS LLC</t>
  </si>
  <si>
    <t>Columbia Elementary</t>
  </si>
  <si>
    <t>Columbia Middle</t>
  </si>
  <si>
    <t>Columbia High</t>
  </si>
  <si>
    <t>3798 Riverside Cswy</t>
  </si>
  <si>
    <t>Oakview Elementary</t>
  </si>
  <si>
    <t>Cedar Grove Middle</t>
  </si>
  <si>
    <t>Cedar Grove High</t>
  </si>
  <si>
    <t>4515 Wonder Valley Trl</t>
  </si>
  <si>
    <t>Browns Mill Elementary</t>
  </si>
  <si>
    <t>Salem Middle</t>
  </si>
  <si>
    <t>Martin Luther King- Jr. High</t>
  </si>
  <si>
    <t>1495 Cain Ct N</t>
  </si>
  <si>
    <t>Douglasville</t>
  </si>
  <si>
    <t>Douglas</t>
  </si>
  <si>
    <t>LYNCH, PATRICIA M.</t>
  </si>
  <si>
    <t>1495 CAIN CT N</t>
  </si>
  <si>
    <t>North Douglas Elementary</t>
  </si>
  <si>
    <t>Stewart Middle</t>
  </si>
  <si>
    <t>Douglas County High</t>
  </si>
  <si>
    <t>2.0 mi</t>
  </si>
  <si>
    <t>1531 Wembley Dr</t>
  </si>
  <si>
    <t>3221 Jessica Dr</t>
  </si>
  <si>
    <t>Factory Shoals Elementary</t>
  </si>
  <si>
    <t>NR</t>
  </si>
  <si>
    <t>Chestnut Log Middle</t>
  </si>
  <si>
    <t>New Manchester High</t>
  </si>
  <si>
    <t>268.1.2.046.0000</t>
  </si>
  <si>
    <t>36 Cherry Ct</t>
  </si>
  <si>
    <t>Connie Dugan Elementary</t>
  </si>
  <si>
    <t>Irma C. Austin Middle</t>
  </si>
  <si>
    <t>South Paulding High</t>
  </si>
  <si>
    <t>4872 Pebblebrook Dr</t>
  </si>
  <si>
    <t>Bill ARP Elementary</t>
  </si>
  <si>
    <t>K-5</t>
  </si>
  <si>
    <t>Yeager Middle</t>
  </si>
  <si>
    <t>Alexander High</t>
  </si>
  <si>
    <t>4310 Westglen Rd</t>
  </si>
  <si>
    <t>Ellenwood</t>
  </si>
  <si>
    <t>Chapel Hill Elementary</t>
  </si>
  <si>
    <t>4.8 mi</t>
  </si>
  <si>
    <t>3.0 mi</t>
  </si>
  <si>
    <t>130162LL0875</t>
  </si>
  <si>
    <t>6763 Merrywood Dr</t>
  </si>
  <si>
    <t>Fairburn</t>
  </si>
  <si>
    <t>Hfs I Assets Co Llc</t>
  </si>
  <si>
    <t>8.3 mi</t>
  </si>
  <si>
    <t>130162LL0982</t>
  </si>
  <si>
    <t>6873 Merrywood Dr</t>
  </si>
  <si>
    <t>13143D E001</t>
  </si>
  <si>
    <t>6476 Boca Grande Blvd</t>
  </si>
  <si>
    <t>Forest Park</t>
  </si>
  <si>
    <t>YOUNG AMERICA</t>
  </si>
  <si>
    <t>Tara Elementary</t>
  </si>
  <si>
    <t>Jonesboro Middle</t>
  </si>
  <si>
    <t>3.7 mi</t>
  </si>
  <si>
    <t>Mount Zion High</t>
  </si>
  <si>
    <t>3.6 mi</t>
  </si>
  <si>
    <t>06128A F005</t>
  </si>
  <si>
    <t>10838 Starling Trl</t>
  </si>
  <si>
    <t>Hampton</t>
  </si>
  <si>
    <t>FOXVALE FOREST</t>
  </si>
  <si>
    <t>Kemp Elementary</t>
  </si>
  <si>
    <t>Lovejoy Middle</t>
  </si>
  <si>
    <t>Lovejoy High</t>
  </si>
  <si>
    <t>06157B A019</t>
  </si>
  <si>
    <t>11469 Vinea Way</t>
  </si>
  <si>
    <t>JASMINE PARK</t>
  </si>
  <si>
    <t>Eddie White Academy</t>
  </si>
  <si>
    <t>PK-8</t>
  </si>
  <si>
    <t>06096B H013</t>
  </si>
  <si>
    <t>10303 Briarbay Loop</t>
  </si>
  <si>
    <t>Jonesboro</t>
  </si>
  <si>
    <t>IRONGATE/SANTA ANNA</t>
  </si>
  <si>
    <t>HFS I ASSETS COMPANY LLC</t>
  </si>
  <si>
    <t>Hawthorne Elementary</t>
  </si>
  <si>
    <t>Mundys Mill Middle</t>
  </si>
  <si>
    <t>13205D E011</t>
  </si>
  <si>
    <t>192 Chase Woods Cir</t>
  </si>
  <si>
    <t>CHASE WOODS</t>
  </si>
  <si>
    <t>PORTER ROBERT</t>
  </si>
  <si>
    <t>192 CHASEWOODS CIRCLE</t>
  </si>
  <si>
    <t>JONESBORO</t>
  </si>
  <si>
    <t>Callaway Elementary</t>
  </si>
  <si>
    <t>Kendrick Middle</t>
  </si>
  <si>
    <t>Riverdale High</t>
  </si>
  <si>
    <t>13238C A035</t>
  </si>
  <si>
    <t>313 Nicole Ct</t>
  </si>
  <si>
    <t>FLINT RIVER FOREST</t>
  </si>
  <si>
    <t>TRANS AM SFE II LLC</t>
  </si>
  <si>
    <t>Swint Elementary</t>
  </si>
  <si>
    <t>Mundy's Mill High</t>
  </si>
  <si>
    <t>13174C A038</t>
  </si>
  <si>
    <t>367 Lady Guinevere Way</t>
  </si>
  <si>
    <t>CAMELOT</t>
  </si>
  <si>
    <t>Kilpatrick Elementary</t>
  </si>
  <si>
    <t>Sequoyah Middle</t>
  </si>
  <si>
    <t>Charles R. Drew High</t>
  </si>
  <si>
    <t>05235B C004</t>
  </si>
  <si>
    <t>432 Independence Dr</t>
  </si>
  <si>
    <t>INDEPENDENCE SQUARE</t>
  </si>
  <si>
    <t>FIREBIRD SFE I LLC</t>
  </si>
  <si>
    <t>Pointe South Elementary</t>
  </si>
  <si>
    <t>13147B B016</t>
  </si>
  <si>
    <t>6681 Brookwood Cir</t>
  </si>
  <si>
    <t>EDGEMOOR WEST</t>
  </si>
  <si>
    <t>Harper Elementary</t>
  </si>
  <si>
    <t>05215D C009</t>
  </si>
  <si>
    <t>701 River Mist Dr</t>
  </si>
  <si>
    <t>RIVER MIST</t>
  </si>
  <si>
    <t>12053A E005</t>
  </si>
  <si>
    <t>7591 Fielder Rd</t>
  </si>
  <si>
    <t>FIRESIDE</t>
  </si>
  <si>
    <t>James Jackson Elementary</t>
  </si>
  <si>
    <t>M. D. Roberts Middle</t>
  </si>
  <si>
    <t>05247D H014</t>
  </si>
  <si>
    <t>7981 Northcrest Dr</t>
  </si>
  <si>
    <t>COUNTRY LANE SOUTH</t>
  </si>
  <si>
    <t>13237B B053</t>
  </si>
  <si>
    <t>8203 Sussex Dr</t>
  </si>
  <si>
    <t>MARLBOROUGH</t>
  </si>
  <si>
    <t>Jonesboro High</t>
  </si>
  <si>
    <t>05247A E012</t>
  </si>
  <si>
    <t>823 Darlington Dr</t>
  </si>
  <si>
    <t>ELON FARM</t>
  </si>
  <si>
    <t>05176A E006</t>
  </si>
  <si>
    <t>931 Walnut Creek Ln</t>
  </si>
  <si>
    <t>WALNUT CREEK</t>
  </si>
  <si>
    <t>DECANN SUZANNE KAE</t>
  </si>
  <si>
    <t>5454 RESEDA CT UNIT A</t>
  </si>
  <si>
    <t>NORCROSS</t>
  </si>
  <si>
    <t>1912 Singer Way</t>
  </si>
  <si>
    <t>Lithonia</t>
  </si>
  <si>
    <t>Panola Way Elementary</t>
  </si>
  <si>
    <t>Redan Middle</t>
  </si>
  <si>
    <t>Redan High</t>
  </si>
  <si>
    <t>1927 Taffeta Trl</t>
  </si>
  <si>
    <t>2052 Stablewood Cv</t>
  </si>
  <si>
    <t>Redan Elementary</t>
  </si>
  <si>
    <t>Lithonia Middle</t>
  </si>
  <si>
    <t>Lithonia High</t>
  </si>
  <si>
    <t>2327 Cherokee Valley Dr</t>
  </si>
  <si>
    <t>5334 Rocky Pine Dr</t>
  </si>
  <si>
    <t>3525 Piedmont Rd Ne STE 700</t>
  </si>
  <si>
    <t>Flat Rock Elementary</t>
  </si>
  <si>
    <t>5517 Hadrian Ct</t>
  </si>
  <si>
    <t>BENJAMIN ACQUISITION GROUP CORPORATION</t>
  </si>
  <si>
    <t>5530 La Fleur Trl</t>
  </si>
  <si>
    <t>5601 Tunbridge Wells Rd</t>
  </si>
  <si>
    <t>5629 Whittondale Rd</t>
  </si>
  <si>
    <t>6238 Marbut Farms Rd</t>
  </si>
  <si>
    <t>6402 Stablewood Way</t>
  </si>
  <si>
    <t>6469 Eastbriar Dr</t>
  </si>
  <si>
    <t>6706 Pole Creek Dr</t>
  </si>
  <si>
    <t>Stoneview Elementary</t>
  </si>
  <si>
    <t>053B03045000</t>
  </si>
  <si>
    <t>134 Highland Cir</t>
  </si>
  <si>
    <t>Mcdonough</t>
  </si>
  <si>
    <t>Henry</t>
  </si>
  <si>
    <t>Flippen Elementary</t>
  </si>
  <si>
    <t>Eagle's Landing Middle</t>
  </si>
  <si>
    <t>Eagle's Landing High</t>
  </si>
  <si>
    <t>108A02249000</t>
  </si>
  <si>
    <t>2050 Tussahaw Xing</t>
  </si>
  <si>
    <t>Tussahaw Elementary</t>
  </si>
  <si>
    <t>Henry County Middle</t>
  </si>
  <si>
    <t>Henry County High</t>
  </si>
  <si>
    <t>092F01169000</t>
  </si>
  <si>
    <t>320 Coral Cir</t>
  </si>
  <si>
    <t>Wesley Lakes Elementary</t>
  </si>
  <si>
    <t>074A03011000</t>
  </si>
  <si>
    <t>400 Willow Ln</t>
  </si>
  <si>
    <t>Oakland Elementary</t>
  </si>
  <si>
    <t>3.5 mi</t>
  </si>
  <si>
    <t>3.4 mi</t>
  </si>
  <si>
    <t>092F01230000</t>
  </si>
  <si>
    <t>441 Kara Ln</t>
  </si>
  <si>
    <t>SPAHOS LEE M</t>
  </si>
  <si>
    <t>124 ANTOINETTE AVE</t>
  </si>
  <si>
    <t>MCDONOUGH</t>
  </si>
  <si>
    <t>092C01021000</t>
  </si>
  <si>
    <t>450 Clear Blue Way</t>
  </si>
  <si>
    <t>0042B00000062000</t>
  </si>
  <si>
    <t>20 Cody Cir</t>
  </si>
  <si>
    <t>Oxford</t>
  </si>
  <si>
    <t>Flint Hill Elementary</t>
  </si>
  <si>
    <t>Cousins Middle</t>
  </si>
  <si>
    <t>0042B00000047000</t>
  </si>
  <si>
    <t>430 Victoria Blvd</t>
  </si>
  <si>
    <t>12138D E004</t>
  </si>
  <si>
    <t>3154 Chippewa Dr</t>
  </si>
  <si>
    <t>Rex</t>
  </si>
  <si>
    <t>AMBERWOOD ESTATES</t>
  </si>
  <si>
    <t>Roberta T. Smith Elementary</t>
  </si>
  <si>
    <t>Rex Mill Middle</t>
  </si>
  <si>
    <t>Morrow High</t>
  </si>
  <si>
    <t>12152D G024</t>
  </si>
  <si>
    <t>5858 Creekside Dr</t>
  </si>
  <si>
    <t>FARMBROOK</t>
  </si>
  <si>
    <t>East Clayton Elementary</t>
  </si>
  <si>
    <t>Adamson Middle</t>
  </si>
  <si>
    <t>12121B B022</t>
  </si>
  <si>
    <t>6370 Woodlawn Ave</t>
  </si>
  <si>
    <t>WOODLAWN ACRES</t>
  </si>
  <si>
    <t>12106B A011</t>
  </si>
  <si>
    <t>6745 Hiddenlake Dr</t>
  </si>
  <si>
    <t>CREEKWOOD ESTATES</t>
  </si>
  <si>
    <t>13137D C023</t>
  </si>
  <si>
    <t>1019 River Stone Ct</t>
  </si>
  <si>
    <t>Riverdale</t>
  </si>
  <si>
    <t>RIVER GLEN</t>
  </si>
  <si>
    <t>Church Street Elementary</t>
  </si>
  <si>
    <t>Riverdale Middle</t>
  </si>
  <si>
    <t>13169A C029</t>
  </si>
  <si>
    <t>1105 Basswood Ct</t>
  </si>
  <si>
    <t>EVANS PARK</t>
  </si>
  <si>
    <t>13104D G012</t>
  </si>
  <si>
    <t>1333 Heather Cir</t>
  </si>
  <si>
    <t>HEATHERWOOD</t>
  </si>
  <si>
    <t>PRIME HOLDINGS LLC</t>
  </si>
  <si>
    <t>P O BOX 888781</t>
  </si>
  <si>
    <t>13117C B012</t>
  </si>
  <si>
    <t>260 Shelburn Dr</t>
  </si>
  <si>
    <t>KINGSWOOD</t>
  </si>
  <si>
    <t>BDW PROPERTIES LLC</t>
  </si>
  <si>
    <t>10935 FOLSOM RD</t>
  </si>
  <si>
    <t>HAMPTION</t>
  </si>
  <si>
    <t>Riverdale Elementary</t>
  </si>
  <si>
    <t>13205A B034</t>
  </si>
  <si>
    <t>41 Windgate Dr</t>
  </si>
  <si>
    <t>WINDGATE HILLS</t>
  </si>
  <si>
    <t>13235C A003</t>
  </si>
  <si>
    <t>582 Wexwood Dr</t>
  </si>
  <si>
    <t>WEXWOOD</t>
  </si>
  <si>
    <t>TAH 2015-1 BORROWER LLC</t>
  </si>
  <si>
    <t>P O BOX 15087</t>
  </si>
  <si>
    <t>SANTA ANA</t>
  </si>
  <si>
    <t>CA</t>
  </si>
  <si>
    <t>13183A E021</t>
  </si>
  <si>
    <t>7339 Chaucer Ct</t>
  </si>
  <si>
    <t>STONERIDGE EAST</t>
  </si>
  <si>
    <t>BROWN ROYCE &amp; BELINDA D</t>
  </si>
  <si>
    <t>190 THORNTON RD</t>
  </si>
  <si>
    <t>FAYETTEVILLE</t>
  </si>
  <si>
    <t>13245B A007</t>
  </si>
  <si>
    <t>8518 Avalon Dr</t>
  </si>
  <si>
    <t>AVALON</t>
  </si>
  <si>
    <t>05236A B004</t>
  </si>
  <si>
    <t>9047 Huntwood Ln</t>
  </si>
  <si>
    <t>GATEWOOD</t>
  </si>
  <si>
    <t>Brown Elementary</t>
  </si>
  <si>
    <t>128 Joolio Dr</t>
  </si>
  <si>
    <t>Rockmart</t>
  </si>
  <si>
    <t>8300 N MOPAC EXPY</t>
  </si>
  <si>
    <t>Sara M. Ragsdale Elementary</t>
  </si>
  <si>
    <t>0.1 mi</t>
  </si>
  <si>
    <t>Carl Scoggins Sr. Middle</t>
  </si>
  <si>
    <t>9.5 mi</t>
  </si>
  <si>
    <t>10.8 mi</t>
  </si>
  <si>
    <t>70 Winterville Dr</t>
  </si>
  <si>
    <t>9.7 mi</t>
  </si>
  <si>
    <t>10.9 mi</t>
  </si>
  <si>
    <t>99 Cliff View Dr</t>
  </si>
  <si>
    <t>9.2 mi</t>
  </si>
  <si>
    <t>11.0 mi</t>
  </si>
  <si>
    <t>2594 Laurel View Dr</t>
  </si>
  <si>
    <t>Snellville</t>
  </si>
  <si>
    <t>Gwinnett</t>
  </si>
  <si>
    <t>Centerville Elementary</t>
  </si>
  <si>
    <t>Shiloh Middle</t>
  </si>
  <si>
    <t>Shiloh High</t>
  </si>
  <si>
    <t>2882 Parkwood Rd</t>
  </si>
  <si>
    <t>8300 N MOPAC EXPY STE 200</t>
  </si>
  <si>
    <t>S20A01050000</t>
  </si>
  <si>
    <t>424 Tina Hely Ct</t>
  </si>
  <si>
    <t>Stockbridge</t>
  </si>
  <si>
    <t>SCHRADER ERIC &amp; MICHELE</t>
  </si>
  <si>
    <t>910 NORTHERN PINES DR</t>
  </si>
  <si>
    <t>Stockbridge Elementary</t>
  </si>
  <si>
    <t>PK-3</t>
  </si>
  <si>
    <t>Stockbridge Middle</t>
  </si>
  <si>
    <t>Stockbridge High</t>
  </si>
  <si>
    <t>S05-07003000</t>
  </si>
  <si>
    <t>718 Davis Rd</t>
  </si>
  <si>
    <t>Murp 3 Assets Llc</t>
  </si>
  <si>
    <t>1306 Muirforest Dr</t>
  </si>
  <si>
    <t>Stone Mountain</t>
  </si>
  <si>
    <t>Shadow Rock Elementary</t>
  </si>
  <si>
    <t>5201 Scarbrough Ln</t>
  </si>
  <si>
    <t>Miller Grove Middle</t>
  </si>
  <si>
    <t>Miller Grove High</t>
  </si>
  <si>
    <t>5438 Farmview Close</t>
  </si>
  <si>
    <t>5453 Biffle Ct - Forclosure 12/6/2017</t>
  </si>
  <si>
    <t>78746-1054</t>
  </si>
  <si>
    <t>5953 Rockbridge Rd</t>
  </si>
  <si>
    <t>BSVM ASSETTS LLC</t>
  </si>
  <si>
    <t>Pine Ridge Elementary</t>
  </si>
  <si>
    <t>Stephenson Middle</t>
  </si>
  <si>
    <t>Stephenson High</t>
  </si>
  <si>
    <t>09F221700990598</t>
  </si>
  <si>
    <t>5539 Hall Cir</t>
  </si>
  <si>
    <t>Union City</t>
  </si>
  <si>
    <t>Liberty Point Elementary</t>
  </si>
  <si>
    <t>Renaissance Middle</t>
  </si>
  <si>
    <t>3.9 mi</t>
  </si>
  <si>
    <t>Langston Hughes High</t>
  </si>
  <si>
    <t>4.7 mi</t>
  </si>
  <si>
    <t>** Gross Revenue has not been adjusted for vacancy or credit(s)</t>
  </si>
  <si>
    <t>** DO NOT duplicate, recreate, or revise any portion of this report.</t>
  </si>
  <si>
    <t>Cap Rate:</t>
  </si>
  <si>
    <t>Projected Cap Rate:</t>
  </si>
  <si>
    <t>NARRPR MV Price:</t>
  </si>
  <si>
    <t>Zillow MV Price:</t>
  </si>
  <si>
    <t>Realtor.com MV Price:</t>
  </si>
  <si>
    <t>Gross Yeild:</t>
  </si>
  <si>
    <t>NARRPR MV Avg Price / House:</t>
  </si>
  <si>
    <t>Zillow MV Price / House:</t>
  </si>
  <si>
    <t>Realtor.com MV Price / House:</t>
  </si>
  <si>
    <t>Projected Gross Yeild:</t>
  </si>
  <si>
    <t>NARRPR MV Avg Price / SF:</t>
  </si>
  <si>
    <t>Zillow MV Avg Price/SF:</t>
  </si>
  <si>
    <t>Realtor.com MV Price / SF:</t>
  </si>
  <si>
    <t>Dwelling Type</t>
  </si>
  <si>
    <t>Count</t>
  </si>
  <si>
    <t>** enter count of dwelling type</t>
  </si>
  <si>
    <t>BFR</t>
  </si>
  <si>
    <t>TH</t>
  </si>
  <si>
    <t>Condo</t>
  </si>
  <si>
    <t>Attached</t>
  </si>
  <si>
    <t>Detached</t>
  </si>
  <si>
    <t>Mix of Type</t>
  </si>
  <si>
    <t>Mix of Attached / Detached</t>
  </si>
  <si>
    <t>Apn</t>
  </si>
  <si>
    <t>PropertyAddress</t>
  </si>
  <si>
    <t>PropertyCity</t>
  </si>
  <si>
    <t>PropertyState</t>
  </si>
  <si>
    <t>PropertyZipCode</t>
  </si>
  <si>
    <t>SubdivisionName</t>
  </si>
  <si>
    <t>OwnerName</t>
  </si>
  <si>
    <t>OwnerAddress</t>
  </si>
  <si>
    <t>OwnerCity</t>
  </si>
  <si>
    <t>OwnerState</t>
  </si>
  <si>
    <t>LandLegalClass</t>
  </si>
  <si>
    <t>YearBuilt</t>
  </si>
  <si>
    <t>BuildingSQFT</t>
  </si>
  <si>
    <t>LotSQFT</t>
  </si>
  <si>
    <t>HasPool</t>
  </si>
  <si>
    <t>StoriesCount</t>
  </si>
  <si>
    <t>ParkingType</t>
  </si>
  <si>
    <t>LastTransactionType</t>
  </si>
  <si>
    <t>LastSaleDate</t>
  </si>
  <si>
    <t>LastSalePrice</t>
  </si>
  <si>
    <t>LastMortgageAmount</t>
  </si>
</sst>
</file>

<file path=xl/styles.xml><?xml version="1.0" encoding="utf-8"?>
<styleSheet xmlns="http://schemas.openxmlformats.org/spreadsheetml/2006/main">
  <numFmts count="18">
    <numFmt numFmtId="164" formatCode="GENERAL"/>
    <numFmt numFmtId="165" formatCode="@"/>
    <numFmt numFmtId="166" formatCode="_(\$* #,##0_);_(\$* \(#,##0\);_(\$* \-_);_(@_)"/>
    <numFmt numFmtId="167" formatCode="0_);\(0\)"/>
    <numFmt numFmtId="168" formatCode="0%"/>
    <numFmt numFmtId="169" formatCode="0.00%"/>
    <numFmt numFmtId="170" formatCode="DD/MM/YYYY"/>
    <numFmt numFmtId="171" formatCode="_(\$* #,##0.00_);_(\$* \(#,##0.00\);_(\$* \-??_);_(@_)"/>
    <numFmt numFmtId="172" formatCode="_(\$* #,##0_);_(\$* \(#,##0\);_(\$* \-??_);_(@_)"/>
    <numFmt numFmtId="173" formatCode="\$#,##0"/>
    <numFmt numFmtId="174" formatCode="0"/>
    <numFmt numFmtId="175" formatCode="#,##0"/>
    <numFmt numFmtId="176" formatCode="_(* #,##0.00_);_(* \(#,##0.00\);_(* \-??_);_(@_)"/>
    <numFmt numFmtId="177" formatCode="_(* #,##0_);_(* \(#,##0\);_(* \-??_);_(@_)"/>
    <numFmt numFmtId="178" formatCode="_-\$* #,##0.00_-;&quot;-$&quot;* #,##0.00_-;_-\$* \-??_-;_-@_-"/>
    <numFmt numFmtId="179" formatCode="\$#,##0_);[RED]&quot;($&quot;#,##0\)"/>
    <numFmt numFmtId="180" formatCode="DD/MMM"/>
    <numFmt numFmtId="181" formatCode="_-* #,##0\ [$֏-42B]_-;\-* #,##0\ [$֏-42B]_-;_-* &quot;- &quot;[$֏-42B]_-;_-@_-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6"/>
      <color rgb="FFFF66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FF0000"/>
      <name val="Arial"/>
      <family val="2"/>
      <charset val="1"/>
    </font>
    <font>
      <sz val="12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505050"/>
      <name val="Calibri"/>
      <family val="2"/>
      <charset val="1"/>
    </font>
    <font>
      <sz val="11"/>
      <color rgb="FF333333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E7700"/>
        <bgColor rgb="FFFF6600"/>
      </patternFill>
    </fill>
    <fill>
      <patternFill patternType="solid">
        <fgColor rgb="FF203864"/>
        <bgColor rgb="FF09296D"/>
      </patternFill>
    </fill>
    <fill>
      <patternFill patternType="solid">
        <fgColor rgb="FF09296D"/>
        <bgColor rgb="FF203864"/>
      </patternFill>
    </fill>
    <fill>
      <patternFill patternType="solid">
        <fgColor rgb="FFDAE3F3"/>
        <bgColor rgb="FFCCFFFF"/>
      </patternFill>
    </fill>
    <fill>
      <patternFill patternType="solid">
        <fgColor rgb="FFFFFF00"/>
        <bgColor rgb="FFFFFF00"/>
      </patternFill>
    </fill>
  </fills>
  <borders count="5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 style="thick"/>
      <diagonal/>
    </border>
    <border diagonalUp="false" diagonalDown="false">
      <left style="medium"/>
      <right/>
      <top/>
      <bottom/>
      <diagonal/>
    </border>
    <border diagonalUp="false" diagonalDown="false">
      <left style="thin">
        <color rgb="FFFE7700"/>
      </left>
      <right style="thin">
        <color rgb="FFFE7700"/>
      </right>
      <top/>
      <bottom style="thin">
        <color rgb="FFFE7700"/>
      </bottom>
      <diagonal/>
    </border>
    <border diagonalUp="false" diagonalDown="false">
      <left style="thin">
        <color rgb="FFFE7700"/>
      </left>
      <right/>
      <top/>
      <bottom/>
      <diagonal/>
    </border>
    <border diagonalUp="false" diagonalDown="false">
      <left/>
      <right style="thin">
        <color rgb="FFFE7700"/>
      </right>
      <top/>
      <bottom/>
      <diagonal/>
    </border>
    <border diagonalUp="false" diagonalDown="false">
      <left style="thin">
        <color rgb="FFFE7700"/>
      </left>
      <right/>
      <top style="thick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>
        <color rgb="FFFE7700"/>
      </left>
      <right style="thin">
        <color rgb="FFFE7700"/>
      </right>
      <top style="thin">
        <color rgb="FFFE7700"/>
      </top>
      <bottom style="thin">
        <color rgb="FFFE7700"/>
      </bottom>
      <diagonal/>
    </border>
    <border diagonalUp="false" diagonalDown="false">
      <left style="thin">
        <color rgb="FFFE7700"/>
      </left>
      <right style="thin">
        <color rgb="FFFE7700"/>
      </right>
      <top style="thin">
        <color rgb="FFFE7700"/>
      </top>
      <bottom/>
      <diagonal/>
    </border>
    <border diagonalUp="false" diagonalDown="false">
      <left style="thin">
        <color rgb="FFFF6600"/>
      </left>
      <right style="thin">
        <color rgb="FFFF6600"/>
      </right>
      <top style="thin">
        <color rgb="FFFF6600"/>
      </top>
      <bottom style="thin">
        <color rgb="FFFF6600"/>
      </bottom>
      <diagonal/>
    </border>
    <border diagonalUp="false" diagonalDown="false">
      <left style="thin">
        <color rgb="FFFF6600"/>
      </left>
      <right/>
      <top style="thin">
        <color rgb="FFFF6600"/>
      </top>
      <bottom style="thin">
        <color rgb="FFFF6600"/>
      </bottom>
      <diagonal/>
    </border>
    <border diagonalUp="false" diagonalDown="false">
      <left style="thin">
        <color rgb="FFFF6600"/>
      </left>
      <right/>
      <top/>
      <bottom/>
      <diagonal/>
    </border>
    <border diagonalUp="false" diagonalDown="false">
      <left/>
      <right/>
      <top style="thin">
        <color rgb="FFFF6600"/>
      </top>
      <bottom/>
      <diagonal/>
    </border>
    <border diagonalUp="false" diagonalDown="false">
      <left/>
      <right/>
      <top/>
      <bottom style="thick">
        <color rgb="FFFE7700"/>
      </bottom>
      <diagonal/>
    </border>
    <border diagonalUp="false" diagonalDown="false">
      <left style="medium"/>
      <right style="thick">
        <color rgb="FFFE7700"/>
      </right>
      <top/>
      <bottom/>
      <diagonal/>
    </border>
    <border diagonalUp="false" diagonalDown="false">
      <left/>
      <right style="thick">
        <color rgb="FFFE7700"/>
      </right>
      <top style="thick">
        <color rgb="FFFE7700"/>
      </top>
      <bottom style="thick">
        <color rgb="FFFE7700"/>
      </bottom>
      <diagonal/>
    </border>
    <border diagonalUp="false" diagonalDown="false">
      <left/>
      <right style="thick">
        <color rgb="FFFE7700"/>
      </right>
      <top/>
      <bottom/>
      <diagonal/>
    </border>
    <border diagonalUp="false" diagonalDown="false">
      <left/>
      <right/>
      <top style="thick">
        <color rgb="FFFE7700"/>
      </top>
      <bottom/>
      <diagonal/>
    </border>
    <border diagonalUp="false" diagonalDown="false">
      <left style="thick">
        <color rgb="FFFE7700"/>
      </left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thick"/>
      <diagonal/>
    </border>
    <border diagonalUp="false" diagonalDown="false">
      <left/>
      <right/>
      <top style="medium"/>
      <bottom style="thick"/>
      <diagonal/>
    </border>
    <border diagonalUp="false" diagonalDown="false">
      <left/>
      <right/>
      <top style="thin">
        <color rgb="FFFE7700"/>
      </top>
      <bottom style="thick">
        <color rgb="FFFE7700"/>
      </bottom>
      <diagonal/>
    </border>
    <border diagonalUp="false" diagonalDown="false">
      <left style="thick">
        <color rgb="FFFE7700"/>
      </left>
      <right/>
      <top style="thick">
        <color rgb="FFFE7700"/>
      </top>
      <bottom style="thick">
        <color rgb="FFFE7700"/>
      </bottom>
      <diagonal/>
    </border>
    <border diagonalUp="false" diagonalDown="false">
      <left/>
      <right style="thick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double">
        <color rgb="FFFE7700"/>
      </left>
      <right style="double">
        <color rgb="FFFE7700"/>
      </right>
      <top style="double">
        <color rgb="FFFE7700"/>
      </top>
      <bottom style="double">
        <color rgb="FFFE7700"/>
      </bottom>
      <diagonal/>
    </border>
    <border diagonalUp="false" diagonalDown="false">
      <left style="medium">
        <color rgb="FFFE7700"/>
      </left>
      <right style="medium">
        <color rgb="FFFE7700"/>
      </right>
      <top style="medium">
        <color rgb="FFFE7700"/>
      </top>
      <bottom style="medium">
        <color rgb="FFFE7700"/>
      </bottom>
      <diagonal/>
    </border>
    <border diagonalUp="false" diagonalDown="false">
      <left style="double">
        <color rgb="FFFE7700"/>
      </left>
      <right style="double">
        <color rgb="FFFE7700"/>
      </right>
      <top style="double">
        <color rgb="FFFE7700"/>
      </top>
      <bottom/>
      <diagonal/>
    </border>
    <border diagonalUp="false" diagonalDown="false">
      <left style="double">
        <color rgb="FFFE7700"/>
      </left>
      <right/>
      <top style="thin">
        <color rgb="FFFE7700"/>
      </top>
      <bottom style="double">
        <color rgb="FFFE7700"/>
      </bottom>
      <diagonal/>
    </border>
    <border diagonalUp="false" diagonalDown="false">
      <left style="double">
        <color rgb="FFFE7700"/>
      </left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2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1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1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4" borderId="4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66" fontId="12" fillId="4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2" fillId="4" borderId="5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66" fontId="12" fillId="4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2" fillId="4" borderId="7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66" fontId="12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8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1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bottom" textRotation="0" wrapText="false" indent="15" shrinkToFit="false"/>
      <protection locked="true" hidden="false"/>
    </xf>
    <xf numFmtId="165" fontId="9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2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2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2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4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4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4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2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3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2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2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2" fillId="4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4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5" borderId="4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3" borderId="4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5" borderId="4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3" borderId="4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3" borderId="4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6" fillId="3" borderId="42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0" fontId="16" fillId="3" borderId="42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6" fillId="5" borderId="42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6" fillId="3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5" borderId="42" xfId="21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6" fillId="5" borderId="4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6" fillId="5" borderId="42" xfId="22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16" fillId="5" borderId="42" xfId="22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7" fillId="3" borderId="42" xfId="22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7" fillId="3" borderId="42" xfId="23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6" fillId="3" borderId="42" xfId="23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6" fillId="3" borderId="42" xfId="24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6" fillId="3" borderId="42" xfId="22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16" fillId="3" borderId="42" xfId="22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1" fontId="16" fillId="3" borderId="42" xfId="22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2" fontId="16" fillId="3" borderId="42" xfId="22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6" fillId="5" borderId="42" xfId="23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3" fontId="16" fillId="5" borderId="42" xfId="23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1" fontId="16" fillId="5" borderId="42" xfId="23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1" fontId="16" fillId="3" borderId="4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5" borderId="43" xfId="21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6" fillId="5" borderId="44" xfId="21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6" fillId="5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5" borderId="4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5" borderId="4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5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5" borderId="4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5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8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7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4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7" fontId="0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8" fontId="0" fillId="0" borderId="0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19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3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9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1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8" fontId="14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15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5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7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7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9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4" fontId="19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0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5" fontId="1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16" fillId="5" borderId="4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6" fillId="5" borderId="4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4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0" xfId="26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9" fillId="0" borderId="0" xfId="26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9" fillId="0" borderId="0" xfId="26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26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6" fillId="3" borderId="4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4" fillId="0" borderId="49" xfId="26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17" fillId="3" borderId="49" xfId="26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4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3" borderId="4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5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4" fillId="0" borderId="0" xfId="26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5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4" fillId="0" borderId="43" xfId="26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14" fillId="0" borderId="43" xfId="26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4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1" fontId="14" fillId="0" borderId="43" xfId="26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5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5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1" fontId="14" fillId="0" borderId="47" xfId="26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14" fillId="0" borderId="47" xfId="26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4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4" fillId="0" borderId="47" xfId="26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5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4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Normal 5 4" xfId="20" builtinId="54" customBuiltin="true"/>
    <cellStyle name="Excel Built-in Excel Built-in Excel Built-in Normal 4" xfId="21" builtinId="54" customBuiltin="true"/>
    <cellStyle name="Excel Built-in Excel Built-in Excel Built-in Currency 2" xfId="22" builtinId="54" customBuiltin="true"/>
    <cellStyle name="Excel Built-in Excel Built-in Excel Built-in Currency 3" xfId="23" builtinId="54" customBuiltin="true"/>
    <cellStyle name="Excel Built-in Excel Built-in Excel Built-in Normal 6" xfId="24" builtinId="54" customBuiltin="true"/>
    <cellStyle name="Excel Built-in Excel Built-in Normal 3" xfId="25" builtinId="54" customBuiltin="true"/>
    <cellStyle name="Excel Built-in Excel Built-in Normal 5 4" xfId="26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E7700"/>
      <rgbColor rgb="FFFF6600"/>
      <rgbColor rgb="FF505050"/>
      <rgbColor rgb="FF969696"/>
      <rgbColor rgb="FF09296D"/>
      <rgbColor rgb="FF339966"/>
      <rgbColor rgb="FF003300"/>
      <rgbColor rgb="FF333300"/>
      <rgbColor rgb="FF993300"/>
      <rgbColor rgb="FF993366"/>
      <rgbColor rgb="FF203864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108000</xdr:colOff>
      <xdr:row>3</xdr:row>
      <xdr:rowOff>95400</xdr:rowOff>
    </xdr:from>
    <xdr:to>
      <xdr:col>5</xdr:col>
      <xdr:colOff>705240</xdr:colOff>
      <xdr:row>5</xdr:row>
      <xdr:rowOff>249480</xdr:rowOff>
    </xdr:to>
    <xdr:sp>
      <xdr:nvSpPr>
        <xdr:cNvPr id="0" name="CustomShape 1"/>
        <xdr:cNvSpPr/>
      </xdr:nvSpPr>
      <xdr:spPr>
        <a:xfrm>
          <a:off x="3921120" y="965160"/>
          <a:ext cx="597240" cy="654480"/>
        </a:xfrm>
        <a:prstGeom prst="straightConnector1">
          <a:avLst/>
        </a:prstGeom>
        <a:noFill/>
        <a:ln w="38160">
          <a:solidFill>
            <a:srgbClr val="ff0000"/>
          </a:solidFill>
          <a:miter/>
          <a:tailEnd len="med" type="triangle" w="med"/>
        </a:ln>
      </xdr:spPr>
    </xdr:sp>
    <xdr:clientData/>
  </xdr:twoCellAnchor>
  <xdr:twoCellAnchor editAs="oneCell">
    <xdr:from>
      <xdr:col>13</xdr:col>
      <xdr:colOff>514800</xdr:colOff>
      <xdr:row>13</xdr:row>
      <xdr:rowOff>108720</xdr:rowOff>
    </xdr:from>
    <xdr:to>
      <xdr:col>14</xdr:col>
      <xdr:colOff>663120</xdr:colOff>
      <xdr:row>15</xdr:row>
      <xdr:rowOff>151200</xdr:rowOff>
    </xdr:to>
    <xdr:sp>
      <xdr:nvSpPr>
        <xdr:cNvPr id="1" name="CustomShape 1"/>
        <xdr:cNvSpPr/>
      </xdr:nvSpPr>
      <xdr:spPr>
        <a:xfrm flipH="1">
          <a:off x="22236840" y="3045960"/>
          <a:ext cx="1557720" cy="393120"/>
        </a:xfrm>
        <a:prstGeom prst="straightConnector1">
          <a:avLst/>
        </a:prstGeom>
        <a:noFill/>
        <a:ln w="38160">
          <a:solidFill>
            <a:srgbClr val="ff0000"/>
          </a:solidFill>
          <a:miter/>
          <a:tailEnd len="med" type="triangle" w="med"/>
        </a:ln>
      </xdr:spPr>
    </xdr:sp>
    <xdr:clientData/>
  </xdr:twoCellAnchor>
  <xdr:twoCellAnchor editAs="oneCell">
    <xdr:from>
      <xdr:col>13</xdr:col>
      <xdr:colOff>121680</xdr:colOff>
      <xdr:row>15</xdr:row>
      <xdr:rowOff>2880</xdr:rowOff>
    </xdr:from>
    <xdr:to>
      <xdr:col>13</xdr:col>
      <xdr:colOff>650880</xdr:colOff>
      <xdr:row>18</xdr:row>
      <xdr:rowOff>201960</xdr:rowOff>
    </xdr:to>
    <xdr:sp>
      <xdr:nvSpPr>
        <xdr:cNvPr id="2" name="CustomShape 1"/>
        <xdr:cNvSpPr/>
      </xdr:nvSpPr>
      <xdr:spPr>
        <a:xfrm>
          <a:off x="21843720" y="3290760"/>
          <a:ext cx="529200" cy="770040"/>
        </a:xfrm>
        <a:prstGeom prst="rightBrace">
          <a:avLst>
            <a:gd name="adj1" fmla="val 8333"/>
            <a:gd name="adj2" fmla="val 50000"/>
          </a:avLst>
        </a:prstGeom>
        <a:noFill/>
        <a:ln w="28440">
          <a:solidFill>
            <a:srgbClr val="ff0000"/>
          </a:solidFill>
          <a:miter/>
        </a:ln>
      </xdr:spPr>
    </xdr:sp>
    <xdr:clientData/>
  </xdr:twoCellAnchor>
  <xdr:twoCellAnchor editAs="oneCell">
    <xdr:from>
      <xdr:col>10</xdr:col>
      <xdr:colOff>1060560</xdr:colOff>
      <xdr:row>14</xdr:row>
      <xdr:rowOff>110160</xdr:rowOff>
    </xdr:from>
    <xdr:to>
      <xdr:col>11</xdr:col>
      <xdr:colOff>242640</xdr:colOff>
      <xdr:row>18</xdr:row>
      <xdr:rowOff>174600</xdr:rowOff>
    </xdr:to>
    <xdr:sp>
      <xdr:nvSpPr>
        <xdr:cNvPr id="3" name="CustomShape 1"/>
        <xdr:cNvSpPr/>
      </xdr:nvSpPr>
      <xdr:spPr>
        <a:xfrm>
          <a:off x="17334000" y="3222720"/>
          <a:ext cx="985680" cy="810720"/>
        </a:xfrm>
        <a:prstGeom prst="leftBrace">
          <a:avLst>
            <a:gd name="adj1" fmla="val 8333"/>
            <a:gd name="adj2" fmla="val 50000"/>
          </a:avLst>
        </a:prstGeom>
        <a:noFill/>
        <a:ln w="28440">
          <a:solidFill>
            <a:srgbClr val="ff0000"/>
          </a:solidFill>
          <a:miter/>
        </a:ln>
      </xdr:spPr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54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70" zoomScaleNormal="70" zoomScalePageLayoutView="100" workbookViewId="0">
      <selection pane="topLeft" activeCell="G1" activeCellId="0" sqref="G:G"/>
    </sheetView>
  </sheetViews>
  <sheetFormatPr defaultRowHeight="13.8"/>
  <cols>
    <col collapsed="false" hidden="false" max="5" min="1" style="0" width="8.5748987854251"/>
    <col collapsed="false" hidden="false" max="6" min="6" style="0" width="30.5708502024291"/>
    <col collapsed="false" hidden="false" max="7" min="7" style="1" width="16.2834008097166"/>
    <col collapsed="false" hidden="false" max="8" min="8" style="0" width="18.2834008097166"/>
    <col collapsed="false" hidden="false" max="9" min="9" style="0" width="36.8542510121458"/>
    <col collapsed="false" hidden="false" max="10" min="10" style="1" width="38.1417004048583"/>
    <col collapsed="false" hidden="false" max="11" min="11" style="0" width="20.2793522267206"/>
    <col collapsed="false" hidden="false" max="12" min="12" style="0" width="27.4210526315789"/>
    <col collapsed="false" hidden="false" max="13" min="13" style="1" width="13.5668016194332"/>
    <col collapsed="false" hidden="false" max="14" min="14" style="0" width="15.8542510121457"/>
    <col collapsed="false" hidden="false" max="15" min="15" style="0" width="13.1417004048583"/>
    <col collapsed="false" hidden="false" max="18" min="16" style="0" width="9.1417004048583"/>
    <col collapsed="false" hidden="false" max="1025" min="19" style="0" width="8.5748987854251"/>
  </cols>
  <sheetData>
    <row r="1" customFormat="false" ht="24.4" hidden="false" customHeight="false" outlineLevel="0" collapsed="false">
      <c r="A1" s="2"/>
      <c r="B1" s="2"/>
      <c r="C1" s="2"/>
      <c r="D1" s="2"/>
      <c r="E1" s="2"/>
      <c r="F1" s="3" t="s">
        <v>0</v>
      </c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customFormat="false" ht="19.7" hidden="false" customHeight="false" outlineLevel="0" collapsed="false">
      <c r="A2" s="2"/>
      <c r="B2" s="2"/>
      <c r="C2" s="2"/>
      <c r="D2" s="2"/>
      <c r="E2" s="2"/>
      <c r="F2" s="4"/>
      <c r="G2" s="5"/>
      <c r="H2" s="6"/>
      <c r="I2" s="7" t="s">
        <v>1</v>
      </c>
      <c r="J2" s="7"/>
      <c r="K2" s="6"/>
      <c r="L2" s="4"/>
      <c r="M2" s="8"/>
      <c r="N2" s="4"/>
      <c r="O2" s="4"/>
      <c r="Q2" s="4"/>
      <c r="R2" s="4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customFormat="false" ht="24.4" hidden="false" customHeight="false" outlineLevel="0" collapsed="false">
      <c r="A3" s="2"/>
      <c r="B3" s="2"/>
      <c r="C3" s="2"/>
      <c r="D3" s="2"/>
      <c r="E3" s="2"/>
      <c r="F3" s="9"/>
      <c r="G3" s="8"/>
      <c r="H3" s="4"/>
      <c r="I3" s="4"/>
      <c r="J3" s="8"/>
      <c r="K3" s="4"/>
      <c r="L3" s="4"/>
      <c r="M3" s="8"/>
      <c r="N3" s="10" t="s">
        <v>2</v>
      </c>
      <c r="O3" s="11" t="n">
        <f aca="false">SUM('TEAM scrub'!A2)</f>
        <v>1</v>
      </c>
      <c r="P3" s="4"/>
      <c r="Q3" s="4"/>
      <c r="R3" s="4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customFormat="false" ht="19.7" hidden="false" customHeight="false" outlineLevel="0" collapsed="false">
      <c r="A4" s="2"/>
      <c r="B4" s="2"/>
      <c r="C4" s="2"/>
      <c r="D4" s="2"/>
      <c r="E4" s="2"/>
      <c r="F4" s="6"/>
      <c r="G4" s="8"/>
      <c r="H4" s="4"/>
      <c r="I4" s="4"/>
      <c r="J4" s="8"/>
      <c r="K4" s="4"/>
      <c r="L4" s="4"/>
      <c r="M4" s="12" t="s">
        <v>3</v>
      </c>
      <c r="N4" s="13" t="n">
        <f aca="false">SUM('TEAM scrub'!BY2)</f>
        <v>4847548454</v>
      </c>
      <c r="O4" s="13"/>
      <c r="P4" s="4"/>
      <c r="Q4" s="4"/>
      <c r="R4" s="4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customFormat="false" ht="19.7" hidden="false" customHeight="false" outlineLevel="0" collapsed="false">
      <c r="A5" s="2"/>
      <c r="B5" s="2"/>
      <c r="C5" s="2"/>
      <c r="D5" s="2"/>
      <c r="E5" s="2"/>
      <c r="F5" s="14" t="s">
        <v>4</v>
      </c>
      <c r="G5" s="14"/>
      <c r="H5" s="14"/>
      <c r="I5" s="14"/>
      <c r="J5" s="14"/>
      <c r="K5" s="14"/>
      <c r="L5" s="14"/>
      <c r="M5" s="14"/>
      <c r="N5" s="14"/>
      <c r="O5" s="14"/>
      <c r="P5" s="4"/>
      <c r="Q5" s="4"/>
      <c r="R5" s="4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customFormat="false" ht="19.7" hidden="false" customHeight="false" outlineLevel="0" collapsed="false">
      <c r="A6" s="2"/>
      <c r="B6" s="2"/>
      <c r="C6" s="2"/>
      <c r="D6" s="2"/>
      <c r="E6" s="2"/>
      <c r="F6" s="14"/>
      <c r="G6" s="15"/>
      <c r="H6" s="14"/>
      <c r="I6" s="14"/>
      <c r="J6" s="15"/>
      <c r="K6" s="14"/>
      <c r="L6" s="14"/>
      <c r="M6" s="15"/>
      <c r="N6" s="14"/>
      <c r="O6" s="14"/>
      <c r="P6" s="4"/>
      <c r="Q6" s="4"/>
      <c r="R6" s="4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customFormat="false" ht="19.7" hidden="false" customHeight="false" outlineLevel="0" collapsed="false">
      <c r="A7" s="2"/>
      <c r="B7" s="2"/>
      <c r="C7" s="2"/>
      <c r="D7" s="2"/>
      <c r="E7" s="2"/>
      <c r="F7" s="16" t="s">
        <v>5</v>
      </c>
      <c r="G7" s="17" t="str">
        <f aca="false">T('TEAM scrub'!E2)</f>
        <v>GA</v>
      </c>
      <c r="H7" s="18" t="str">
        <f aca="false">T('TEAM scrub'!D2)</f>
        <v>Atlanta</v>
      </c>
      <c r="I7" s="19" t="n">
        <f aca="false">SUM('TEAM scrub'!F2)</f>
        <v>30354</v>
      </c>
      <c r="K7" s="20"/>
      <c r="L7" s="2"/>
      <c r="M7" s="8"/>
      <c r="N7" s="2"/>
      <c r="O7" s="2"/>
      <c r="P7" s="21"/>
      <c r="Q7" s="21"/>
      <c r="R7" s="21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="29" customFormat="true" ht="15" hidden="false" customHeight="false" outlineLevel="0" collapsed="false">
      <c r="A8" s="22"/>
      <c r="B8" s="22"/>
      <c r="C8" s="22"/>
      <c r="D8" s="22"/>
      <c r="E8" s="22"/>
      <c r="F8" s="23" t="s">
        <v>6</v>
      </c>
      <c r="G8" s="23"/>
      <c r="H8" s="24"/>
      <c r="I8" s="25" t="s">
        <v>7</v>
      </c>
      <c r="J8" s="25"/>
      <c r="K8" s="26"/>
      <c r="L8" s="27" t="s">
        <v>8</v>
      </c>
      <c r="M8" s="27"/>
      <c r="N8" s="27"/>
      <c r="O8" s="27"/>
      <c r="P8" s="28"/>
      <c r="Q8" s="28"/>
      <c r="R8" s="28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</row>
    <row r="9" customFormat="false" ht="13.8" hidden="false" customHeight="false" outlineLevel="0" collapsed="false">
      <c r="A9" s="2"/>
      <c r="B9" s="2"/>
      <c r="C9" s="2"/>
      <c r="D9" s="2"/>
      <c r="E9" s="2"/>
      <c r="F9" s="30" t="s">
        <v>9</v>
      </c>
      <c r="G9" s="31" t="n">
        <f aca="false">SUM('TEAM scrub'!AO2)</f>
        <v>11988</v>
      </c>
      <c r="H9" s="32"/>
      <c r="I9" s="33" t="s">
        <v>10</v>
      </c>
      <c r="J9" s="34" t="n">
        <f aca="false">SUM('TEAM scrub'!BB2)</f>
        <v>654.7</v>
      </c>
      <c r="K9" s="35"/>
      <c r="L9" s="36" t="s">
        <v>11</v>
      </c>
      <c r="M9" s="34" t="n">
        <f aca="false">SUM('TEAM scrub'!BN2)</f>
        <v>7940.54</v>
      </c>
      <c r="N9" s="37"/>
      <c r="O9" s="38"/>
      <c r="P9" s="4"/>
      <c r="Q9" s="4"/>
      <c r="R9" s="4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customFormat="false" ht="13.8" hidden="false" customHeight="false" outlineLevel="0" collapsed="false">
      <c r="A10" s="2"/>
      <c r="B10" s="2"/>
      <c r="C10" s="2"/>
      <c r="D10" s="2"/>
      <c r="E10" s="2"/>
      <c r="F10" s="30" t="s">
        <v>12</v>
      </c>
      <c r="G10" s="39" t="n">
        <f aca="false">SUM('TEAM scrub'!AN2)</f>
        <v>999</v>
      </c>
      <c r="H10" s="37"/>
      <c r="I10" s="40" t="s">
        <v>13</v>
      </c>
      <c r="J10" s="41" t="n">
        <f aca="false">SUM('TEAM scrub'!AX2)</f>
        <v>0</v>
      </c>
      <c r="K10" s="37"/>
      <c r="L10" s="40" t="s">
        <v>14</v>
      </c>
      <c r="M10" s="41" t="n">
        <f aca="false">SUM('TEAM scrub'!BN2/'TEAM scrub'!BY2)</f>
        <v>1.63805273435643E-006</v>
      </c>
      <c r="N10" s="37"/>
      <c r="O10" s="42"/>
      <c r="P10" s="4"/>
      <c r="Q10" s="4"/>
      <c r="R10" s="4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customFormat="false" ht="13.8" hidden="false" customHeight="false" outlineLevel="0" collapsed="false">
      <c r="A11" s="2"/>
      <c r="B11" s="2"/>
      <c r="C11" s="2"/>
      <c r="D11" s="2"/>
      <c r="E11" s="2"/>
      <c r="F11" s="43" t="s">
        <v>15</v>
      </c>
      <c r="G11" s="41" t="n">
        <f aca="false">SUM('TEAM scrub'!AO2)</f>
        <v>11988</v>
      </c>
      <c r="H11" s="37"/>
      <c r="I11" s="40" t="s">
        <v>16</v>
      </c>
      <c r="J11" s="41" t="n">
        <f aca="false">SUM('TEAM scrub'!BD2)</f>
        <v>600</v>
      </c>
      <c r="K11" s="37"/>
      <c r="L11" s="40" t="s">
        <v>17</v>
      </c>
      <c r="M11" s="41" t="n">
        <f aca="false">SUM('TEAM scrub'!AU2/'TEAM scrub'!BY2)</f>
        <v>2.54719269279531E-006</v>
      </c>
      <c r="N11" s="37"/>
      <c r="O11" s="42"/>
      <c r="P11" s="4"/>
      <c r="Q11" s="4"/>
      <c r="R11" s="4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customFormat="false" ht="13.8" hidden="false" customHeight="false" outlineLevel="0" collapsed="false">
      <c r="A12" s="2"/>
      <c r="B12" s="2"/>
      <c r="C12" s="2"/>
      <c r="D12" s="2"/>
      <c r="E12" s="2"/>
      <c r="F12" s="30" t="s">
        <v>18</v>
      </c>
      <c r="G12" s="39" t="n">
        <f aca="false">SUM('TEAM scrub'!AN2)</f>
        <v>999</v>
      </c>
      <c r="H12" s="37"/>
      <c r="I12" s="40" t="s">
        <v>19</v>
      </c>
      <c r="J12" s="41" t="n">
        <f aca="false">SUM('TEAM scrub'!BF2)</f>
        <v>2400</v>
      </c>
      <c r="K12" s="37"/>
      <c r="L12" s="40" t="s">
        <v>20</v>
      </c>
      <c r="M12" s="44" t="n">
        <f aca="false">SUM('TEAM scrub'!AY8)</f>
        <v>53.9416666666667</v>
      </c>
      <c r="N12" s="37"/>
      <c r="O12" s="42"/>
      <c r="P12" s="4"/>
      <c r="Q12" s="4"/>
      <c r="R12" s="4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customFormat="false" ht="13.8" hidden="false" customHeight="false" outlineLevel="0" collapsed="false">
      <c r="A13" s="2"/>
      <c r="B13" s="2"/>
      <c r="C13" s="2"/>
      <c r="D13" s="2"/>
      <c r="E13" s="2"/>
      <c r="F13" s="30" t="s">
        <v>21</v>
      </c>
      <c r="G13" s="45" t="n">
        <f aca="false">SUM('TEAM scrub'!AQ2)</f>
        <v>0</v>
      </c>
      <c r="H13" s="37"/>
      <c r="I13" s="40" t="s">
        <v>22</v>
      </c>
      <c r="J13" s="44" t="n">
        <f aca="false">SUM('TEAM scrub'!BG2)</f>
        <v>62.7</v>
      </c>
      <c r="K13" s="37"/>
      <c r="L13" s="40" t="s">
        <v>23</v>
      </c>
      <c r="M13" s="46" t="n">
        <f aca="false">SUM('TEAM scrub'!AX8)</f>
        <v>0</v>
      </c>
      <c r="N13" s="37"/>
      <c r="O13" s="42"/>
      <c r="P13" s="4"/>
      <c r="Q13" s="4"/>
      <c r="R13" s="4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customFormat="false" ht="13.8" hidden="false" customHeight="false" outlineLevel="0" collapsed="false">
      <c r="A14" s="2"/>
      <c r="B14" s="2"/>
      <c r="C14" s="2"/>
      <c r="D14" s="2"/>
      <c r="E14" s="2"/>
      <c r="F14" s="30" t="s">
        <v>24</v>
      </c>
      <c r="G14" s="47" t="n">
        <f aca="false">SUM('TEAM scrub'!AQ2)</f>
        <v>0</v>
      </c>
      <c r="H14" s="48"/>
      <c r="I14" s="40"/>
      <c r="J14" s="49"/>
      <c r="K14" s="37"/>
      <c r="L14" s="40"/>
      <c r="M14" s="50"/>
      <c r="N14" s="37"/>
      <c r="O14" s="42"/>
      <c r="P14" s="4"/>
      <c r="Q14" s="4"/>
      <c r="R14" s="4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customFormat="false" ht="13.8" hidden="false" customHeight="false" outlineLevel="0" collapsed="false">
      <c r="A15" s="2"/>
      <c r="B15" s="2"/>
      <c r="C15" s="2"/>
      <c r="D15" s="2"/>
      <c r="E15" s="2"/>
      <c r="F15" s="30" t="s">
        <v>25</v>
      </c>
      <c r="G15" s="51" t="n">
        <f aca="false">SUM('TEAM scrub'!AO2)</f>
        <v>11988</v>
      </c>
      <c r="H15" s="37"/>
      <c r="I15" s="40"/>
      <c r="J15" s="50"/>
      <c r="K15" s="37"/>
      <c r="L15" s="40" t="s">
        <v>26</v>
      </c>
      <c r="M15" s="12" t="n">
        <f aca="false">SUM('TEAM scrub'!P2)</f>
        <v>893</v>
      </c>
      <c r="N15" s="37"/>
      <c r="O15" s="42"/>
      <c r="P15" s="4"/>
      <c r="Q15" s="4"/>
      <c r="R15" s="4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customFormat="false" ht="13.8" hidden="false" customHeight="false" outlineLevel="0" collapsed="false">
      <c r="A16" s="2"/>
      <c r="B16" s="2"/>
      <c r="C16" s="2"/>
      <c r="D16" s="2"/>
      <c r="E16" s="2"/>
      <c r="F16" s="52"/>
      <c r="G16" s="53"/>
      <c r="H16" s="37"/>
      <c r="I16" s="40"/>
      <c r="J16" s="50"/>
      <c r="K16" s="37"/>
      <c r="L16" s="40" t="s">
        <v>27</v>
      </c>
      <c r="M16" s="12" t="n">
        <f aca="false">SUM('TEAM scrub'!S2)</f>
        <v>11622</v>
      </c>
      <c r="N16" s="37"/>
      <c r="O16" s="42"/>
      <c r="P16" s="4"/>
      <c r="Q16" s="4"/>
      <c r="R16" s="4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customFormat="false" ht="13.8" hidden="false" customHeight="false" outlineLevel="0" collapsed="false">
      <c r="A17" s="2"/>
      <c r="B17" s="2"/>
      <c r="C17" s="2"/>
      <c r="D17" s="2"/>
      <c r="E17" s="2"/>
      <c r="F17" s="54"/>
      <c r="G17" s="55"/>
      <c r="H17" s="37"/>
      <c r="I17" s="56"/>
      <c r="J17" s="55"/>
      <c r="K17" s="37"/>
      <c r="L17" s="40" t="s">
        <v>28</v>
      </c>
      <c r="M17" s="57" t="str">
        <f aca="false">T('DWELLING Type Table'!A2)</f>
        <v>SFR</v>
      </c>
      <c r="N17" s="37"/>
      <c r="O17" s="42"/>
      <c r="P17" s="4"/>
      <c r="Q17" s="4"/>
      <c r="R17" s="4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customFormat="false" ht="17.35" hidden="false" customHeight="false" outlineLevel="0" collapsed="false">
      <c r="A18" s="2"/>
      <c r="B18" s="2"/>
      <c r="C18" s="2"/>
      <c r="D18" s="2"/>
      <c r="E18" s="2"/>
      <c r="F18" s="58" t="s">
        <v>29</v>
      </c>
      <c r="G18" s="59" t="n">
        <f aca="false">SUM('TEAM scrub'!BL2)</f>
        <v>11620.7416666667</v>
      </c>
      <c r="H18" s="37"/>
      <c r="I18" s="60" t="s">
        <v>30</v>
      </c>
      <c r="J18" s="61" t="n">
        <f aca="false">SUM(J9:J13)</f>
        <v>3717.4</v>
      </c>
      <c r="K18" s="62"/>
      <c r="L18" s="40"/>
      <c r="M18" s="63"/>
      <c r="N18" s="37"/>
      <c r="O18" s="38"/>
      <c r="P18" s="4"/>
      <c r="Q18" s="4"/>
      <c r="R18" s="4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customFormat="false" ht="17.35" hidden="false" customHeight="false" outlineLevel="0" collapsed="false">
      <c r="A19" s="2"/>
      <c r="B19" s="2"/>
      <c r="C19" s="2"/>
      <c r="D19" s="2"/>
      <c r="E19" s="2"/>
      <c r="F19" s="54"/>
      <c r="G19" s="61"/>
      <c r="H19" s="37"/>
      <c r="I19" s="37"/>
      <c r="J19" s="61"/>
      <c r="K19" s="37"/>
      <c r="L19" s="37"/>
      <c r="M19" s="50"/>
      <c r="N19" s="64" t="s">
        <v>31</v>
      </c>
      <c r="O19" s="42"/>
      <c r="P19" s="4"/>
      <c r="Q19" s="4"/>
      <c r="R19" s="4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customFormat="false" ht="13.8" hidden="false" customHeight="false" outlineLevel="0" collapsed="false">
      <c r="A20" s="2"/>
      <c r="B20" s="2"/>
      <c r="C20" s="2"/>
      <c r="D20" s="2"/>
      <c r="E20" s="2"/>
      <c r="F20" s="65"/>
      <c r="G20" s="66"/>
      <c r="H20" s="67"/>
      <c r="I20" s="67"/>
      <c r="J20" s="66"/>
      <c r="K20" s="67"/>
      <c r="L20" s="67"/>
      <c r="M20" s="66"/>
      <c r="N20" s="67"/>
      <c r="O20" s="68"/>
      <c r="P20" s="4"/>
      <c r="Q20" s="4"/>
      <c r="R20" s="4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customFormat="false" ht="13.8" hidden="false" customHeight="false" outlineLevel="0" collapsed="false">
      <c r="A21" s="2"/>
      <c r="B21" s="2"/>
      <c r="C21" s="2"/>
      <c r="D21" s="2"/>
      <c r="E21" s="2"/>
      <c r="F21" s="4"/>
      <c r="G21" s="8"/>
      <c r="H21" s="4"/>
      <c r="I21" s="4"/>
      <c r="J21" s="8"/>
      <c r="K21" s="4"/>
      <c r="L21" s="4"/>
      <c r="M21" s="8"/>
      <c r="N21" s="4"/>
      <c r="O21" s="4"/>
      <c r="P21" s="4"/>
      <c r="Q21" s="4"/>
      <c r="R21" s="4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customFormat="false" ht="13.8" hidden="false" customHeight="false" outlineLevel="0" collapsed="false">
      <c r="A22" s="2"/>
      <c r="B22" s="2"/>
      <c r="C22" s="2"/>
      <c r="D22" s="2"/>
      <c r="E22" s="2"/>
      <c r="F22" s="69"/>
      <c r="G22" s="8"/>
      <c r="H22" s="4"/>
      <c r="I22" s="4"/>
      <c r="J22" s="8"/>
      <c r="K22" s="4"/>
      <c r="L22" s="4"/>
      <c r="M22" s="8"/>
      <c r="N22" s="4"/>
      <c r="O22" s="4"/>
      <c r="P22" s="4"/>
      <c r="Q22" s="4"/>
      <c r="R22" s="4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s="29" customFormat="true" ht="15" hidden="false" customHeight="false" outlineLevel="0" collapsed="false">
      <c r="A23" s="22"/>
      <c r="B23" s="22"/>
      <c r="C23" s="22"/>
      <c r="D23" s="22"/>
      <c r="E23" s="22"/>
      <c r="F23" s="70" t="s">
        <v>32</v>
      </c>
      <c r="G23" s="71"/>
      <c r="H23" s="72"/>
      <c r="I23" s="72"/>
      <c r="J23" s="71"/>
      <c r="K23" s="72"/>
      <c r="L23" s="72"/>
      <c r="M23" s="71"/>
      <c r="N23" s="72"/>
      <c r="O23" s="73"/>
      <c r="P23" s="74"/>
      <c r="Q23" s="28"/>
      <c r="R23" s="28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</row>
    <row r="24" customFormat="false" ht="13.8" hidden="false" customHeight="false" outlineLevel="0" collapsed="false">
      <c r="A24" s="2"/>
      <c r="B24" s="2"/>
      <c r="C24" s="2"/>
      <c r="D24" s="2"/>
      <c r="E24" s="2"/>
      <c r="F24" s="30" t="s">
        <v>33</v>
      </c>
      <c r="G24" s="31"/>
      <c r="H24" s="37"/>
      <c r="I24" s="33" t="s">
        <v>34</v>
      </c>
      <c r="J24" s="34" t="n">
        <f aca="false">SUM(N4)</f>
        <v>4847548454</v>
      </c>
      <c r="K24" s="37"/>
      <c r="L24" s="10" t="s">
        <v>35</v>
      </c>
      <c r="M24" s="34" t="n">
        <f aca="false">SUM(J24)-(G24+G25)</f>
        <v>4847548454</v>
      </c>
      <c r="N24" s="75"/>
      <c r="O24" s="42"/>
      <c r="P24" s="4"/>
      <c r="Q24" s="4"/>
      <c r="R24" s="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customFormat="false" ht="13.8" hidden="false" customHeight="false" outlineLevel="0" collapsed="false">
      <c r="A25" s="2"/>
      <c r="B25" s="2"/>
      <c r="C25" s="2"/>
      <c r="D25" s="2"/>
      <c r="E25" s="2"/>
      <c r="F25" s="30" t="s">
        <v>36</v>
      </c>
      <c r="G25" s="39" t="n">
        <f aca="false">SUM(G24*0.15)</f>
        <v>0</v>
      </c>
      <c r="H25" s="37"/>
      <c r="I25" s="37"/>
      <c r="J25" s="50"/>
      <c r="K25" s="37"/>
      <c r="L25" s="37"/>
      <c r="M25" s="50"/>
      <c r="N25" s="37"/>
      <c r="O25" s="42"/>
      <c r="P25" s="4"/>
      <c r="Q25" s="4"/>
      <c r="R25" s="4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customFormat="false" ht="13.8" hidden="false" customHeight="false" outlineLevel="0" collapsed="false">
      <c r="A26" s="2"/>
      <c r="B26" s="2"/>
      <c r="C26" s="2"/>
      <c r="D26" s="2"/>
      <c r="E26" s="2"/>
      <c r="F26" s="30"/>
      <c r="G26" s="76"/>
      <c r="H26" s="37"/>
      <c r="I26" s="37"/>
      <c r="J26" s="50"/>
      <c r="K26" s="37"/>
      <c r="L26" s="37"/>
      <c r="M26" s="50"/>
      <c r="N26" s="37"/>
      <c r="O26" s="42"/>
      <c r="P26" s="4"/>
      <c r="Q26" s="4"/>
      <c r="R26" s="4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customFormat="false" ht="13.8" hidden="false" customHeight="false" outlineLevel="0" collapsed="false">
      <c r="A27" s="2"/>
      <c r="B27" s="2"/>
      <c r="C27" s="2"/>
      <c r="D27" s="2"/>
      <c r="E27" s="2"/>
      <c r="F27" s="77" t="s">
        <v>37</v>
      </c>
      <c r="G27" s="78" t="n">
        <f aca="false">SUM(G24+G25)</f>
        <v>0</v>
      </c>
      <c r="H27" s="62"/>
      <c r="I27" s="37"/>
      <c r="J27" s="50"/>
      <c r="K27" s="37"/>
      <c r="L27" s="37"/>
      <c r="M27" s="50"/>
      <c r="N27" s="37"/>
      <c r="O27" s="42"/>
      <c r="P27" s="4"/>
      <c r="Q27" s="4"/>
      <c r="R27" s="4"/>
      <c r="S27" s="2"/>
      <c r="T27" s="79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customFormat="false" ht="13.8" hidden="false" customHeight="false" outlineLevel="0" collapsed="false">
      <c r="A28" s="2"/>
      <c r="B28" s="2"/>
      <c r="C28" s="2"/>
      <c r="D28" s="2"/>
      <c r="E28" s="2"/>
      <c r="F28" s="80"/>
      <c r="G28" s="81"/>
      <c r="H28" s="37"/>
      <c r="I28" s="37"/>
      <c r="J28" s="50"/>
      <c r="K28" s="37"/>
      <c r="L28" s="37"/>
      <c r="M28" s="50"/>
      <c r="N28" s="37"/>
      <c r="O28" s="42"/>
      <c r="P28" s="4"/>
      <c r="Q28" s="4"/>
      <c r="R28" s="4"/>
      <c r="S28" s="2"/>
      <c r="T28" s="79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customFormat="false" ht="13.8" hidden="false" customHeight="false" outlineLevel="0" collapsed="false">
      <c r="A29" s="2"/>
      <c r="B29" s="2"/>
      <c r="C29" s="2"/>
      <c r="D29" s="2"/>
      <c r="E29" s="2"/>
      <c r="F29" s="77"/>
      <c r="G29" s="82"/>
      <c r="H29" s="37"/>
      <c r="I29" s="37"/>
      <c r="J29" s="50"/>
      <c r="K29" s="37"/>
      <c r="L29" s="37"/>
      <c r="M29" s="50"/>
      <c r="N29" s="37"/>
      <c r="O29" s="42"/>
      <c r="P29" s="4"/>
      <c r="Q29" s="4"/>
      <c r="R29" s="4"/>
      <c r="S29" s="2"/>
      <c r="T29" s="79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customFormat="false" ht="15" hidden="false" customHeight="false" outlineLevel="0" collapsed="false">
      <c r="A30" s="2"/>
      <c r="B30" s="2"/>
      <c r="C30" s="2"/>
      <c r="D30" s="2"/>
      <c r="E30" s="2"/>
      <c r="F30" s="30"/>
      <c r="G30" s="50"/>
      <c r="H30" s="83" t="s">
        <v>38</v>
      </c>
      <c r="I30" s="83"/>
      <c r="J30" s="83"/>
      <c r="K30" s="83"/>
      <c r="L30" s="83"/>
      <c r="M30" s="50"/>
      <c r="N30" s="37"/>
      <c r="O30" s="42"/>
      <c r="P30" s="4"/>
      <c r="Q30" s="4"/>
      <c r="R30" s="4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customFormat="false" ht="13.8" hidden="false" customHeight="false" outlineLevel="0" collapsed="false">
      <c r="A31" s="2"/>
      <c r="B31" s="2"/>
      <c r="C31" s="2"/>
      <c r="D31" s="2"/>
      <c r="E31" s="2"/>
      <c r="F31" s="30"/>
      <c r="G31" s="50"/>
      <c r="H31" s="37"/>
      <c r="I31" s="40" t="s">
        <v>14</v>
      </c>
      <c r="J31" s="34" t="e">
        <f aca="false">SUM(M9/G27)</f>
        <v>#DIV/0!</v>
      </c>
      <c r="K31" s="37"/>
      <c r="L31" s="37"/>
      <c r="M31" s="50"/>
      <c r="N31" s="37"/>
      <c r="O31" s="42"/>
      <c r="P31" s="4"/>
      <c r="Q31" s="4"/>
      <c r="R31" s="4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customFormat="false" ht="13.8" hidden="false" customHeight="false" outlineLevel="0" collapsed="false">
      <c r="A32" s="2"/>
      <c r="B32" s="2"/>
      <c r="C32" s="2"/>
      <c r="D32" s="2"/>
      <c r="E32" s="2"/>
      <c r="F32" s="30"/>
      <c r="G32" s="50"/>
      <c r="H32" s="37"/>
      <c r="I32" s="40" t="s">
        <v>39</v>
      </c>
      <c r="J32" s="41" t="e">
        <f aca="false">SUM(G9/G27)</f>
        <v>#DIV/0!</v>
      </c>
      <c r="K32" s="37"/>
      <c r="L32" s="37"/>
      <c r="M32" s="50"/>
      <c r="N32" s="37"/>
      <c r="O32" s="42"/>
      <c r="P32" s="4"/>
      <c r="Q32" s="4"/>
      <c r="R32" s="4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customFormat="false" ht="13.8" hidden="false" customHeight="false" outlineLevel="0" collapsed="false">
      <c r="A33" s="2"/>
      <c r="B33" s="2"/>
      <c r="C33" s="2"/>
      <c r="D33" s="2"/>
      <c r="E33" s="2"/>
      <c r="F33" s="54"/>
      <c r="G33" s="50"/>
      <c r="H33" s="37"/>
      <c r="I33" s="40" t="s">
        <v>40</v>
      </c>
      <c r="J33" s="44" t="n">
        <f aca="false">SUM(G27/O3)</f>
        <v>0</v>
      </c>
      <c r="K33" s="37"/>
      <c r="L33" s="37"/>
      <c r="M33" s="50"/>
      <c r="N33" s="37"/>
      <c r="O33" s="42"/>
      <c r="P33" s="4"/>
      <c r="Q33" s="4"/>
      <c r="R33" s="4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customFormat="false" ht="13.8" hidden="false" customHeight="false" outlineLevel="0" collapsed="false">
      <c r="A34" s="2"/>
      <c r="B34" s="2"/>
      <c r="C34" s="2"/>
      <c r="D34" s="2"/>
      <c r="E34" s="2"/>
      <c r="F34" s="54"/>
      <c r="G34" s="50"/>
      <c r="H34" s="37"/>
      <c r="I34" s="40" t="s">
        <v>41</v>
      </c>
      <c r="J34" s="41" t="n">
        <f aca="false">SUM(G27/'TEAM scrub'!P2)</f>
        <v>0</v>
      </c>
      <c r="K34" s="37"/>
      <c r="L34" s="37"/>
      <c r="M34" s="50"/>
      <c r="N34" s="37"/>
      <c r="O34" s="42"/>
      <c r="P34" s="4"/>
      <c r="Q34" s="4"/>
      <c r="R34" s="4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customFormat="false" ht="13.8" hidden="false" customHeight="false" outlineLevel="0" collapsed="false">
      <c r="A35" s="2"/>
      <c r="B35" s="2"/>
      <c r="C35" s="2"/>
      <c r="D35" s="2"/>
      <c r="E35" s="2"/>
      <c r="F35" s="54"/>
      <c r="G35" s="50"/>
      <c r="H35" s="37"/>
      <c r="I35" s="37"/>
      <c r="J35" s="50"/>
      <c r="K35" s="37"/>
      <c r="L35" s="37"/>
      <c r="M35" s="50"/>
      <c r="N35" s="37"/>
      <c r="O35" s="42"/>
      <c r="P35" s="4"/>
      <c r="Q35" s="4"/>
      <c r="R35" s="4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customFormat="false" ht="17.35" hidden="false" customHeight="false" outlineLevel="0" collapsed="false">
      <c r="A36" s="2"/>
      <c r="B36" s="2"/>
      <c r="C36" s="2"/>
      <c r="D36" s="2"/>
      <c r="E36" s="2"/>
      <c r="F36" s="54"/>
      <c r="G36" s="50"/>
      <c r="H36" s="37"/>
      <c r="I36" s="84" t="s">
        <v>42</v>
      </c>
      <c r="J36" s="84"/>
      <c r="K36" s="84"/>
      <c r="L36" s="37"/>
      <c r="M36" s="63"/>
      <c r="N36" s="64" t="s">
        <v>31</v>
      </c>
      <c r="O36" s="38"/>
      <c r="P36" s="4"/>
      <c r="Q36" s="4"/>
      <c r="R36" s="4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customFormat="false" ht="13.8" hidden="false" customHeight="false" outlineLevel="0" collapsed="false">
      <c r="A37" s="2"/>
      <c r="B37" s="2"/>
      <c r="C37" s="2"/>
      <c r="D37" s="2"/>
      <c r="E37" s="2"/>
      <c r="F37" s="65"/>
      <c r="G37" s="66"/>
      <c r="H37" s="67"/>
      <c r="I37" s="67"/>
      <c r="J37" s="66"/>
      <c r="K37" s="67"/>
      <c r="L37" s="67"/>
      <c r="M37" s="66"/>
      <c r="N37" s="67"/>
      <c r="O37" s="68"/>
      <c r="P37" s="4"/>
      <c r="Q37" s="4"/>
      <c r="R37" s="4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customFormat="false" ht="13.8" hidden="false" customHeight="false" outlineLevel="0" collapsed="false">
      <c r="A38" s="2"/>
      <c r="B38" s="2"/>
      <c r="C38" s="2"/>
      <c r="D38" s="2"/>
      <c r="E38" s="2"/>
      <c r="F38" s="4"/>
      <c r="G38" s="8"/>
      <c r="H38" s="4"/>
      <c r="I38" s="4"/>
      <c r="J38" s="8"/>
      <c r="K38" s="4"/>
      <c r="L38" s="4"/>
      <c r="M38" s="8"/>
      <c r="N38" s="4"/>
      <c r="O38" s="4"/>
      <c r="P38" s="4"/>
      <c r="Q38" s="4"/>
      <c r="R38" s="4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customFormat="false" ht="13.8" hidden="false" customHeight="false" outlineLevel="0" collapsed="false">
      <c r="A39" s="2"/>
      <c r="B39" s="2"/>
      <c r="C39" s="2"/>
      <c r="D39" s="2"/>
      <c r="E39" s="2"/>
      <c r="F39" s="4"/>
      <c r="G39" s="8"/>
      <c r="H39" s="4"/>
      <c r="I39" s="4"/>
      <c r="J39" s="8"/>
      <c r="K39" s="4"/>
      <c r="L39" s="4"/>
      <c r="M39" s="8"/>
      <c r="N39" s="37"/>
      <c r="O39" s="4"/>
      <c r="P39" s="4"/>
      <c r="Q39" s="4"/>
      <c r="R39" s="4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="29" customFormat="true" ht="15" hidden="false" customHeight="false" outlineLevel="0" collapsed="false">
      <c r="A40" s="22"/>
      <c r="B40" s="22"/>
      <c r="C40" s="22"/>
      <c r="D40" s="22"/>
      <c r="E40" s="22"/>
      <c r="F40" s="85" t="s">
        <v>43</v>
      </c>
      <c r="G40" s="86"/>
      <c r="H40" s="87"/>
      <c r="I40" s="87"/>
      <c r="J40" s="86"/>
      <c r="K40" s="87"/>
      <c r="L40" s="87"/>
      <c r="M40" s="86"/>
      <c r="N40" s="87"/>
      <c r="O40" s="88"/>
      <c r="P40" s="74"/>
      <c r="Q40" s="28"/>
      <c r="R40" s="28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</row>
    <row r="41" customFormat="false" ht="13.8" hidden="false" customHeight="false" outlineLevel="0" collapsed="false">
      <c r="A41" s="2"/>
      <c r="B41" s="2"/>
      <c r="C41" s="2"/>
      <c r="D41" s="2"/>
      <c r="E41" s="79"/>
      <c r="F41" s="30" t="s">
        <v>44</v>
      </c>
      <c r="G41" s="34" t="n">
        <f aca="false">SUM(G27*G43)</f>
        <v>0</v>
      </c>
      <c r="H41" s="37"/>
      <c r="I41" s="40" t="s">
        <v>45</v>
      </c>
      <c r="J41" s="34" t="n">
        <f aca="false">SUM(G44/12)*G41</f>
        <v>0</v>
      </c>
      <c r="K41" s="37"/>
      <c r="L41" s="37"/>
      <c r="M41" s="89" t="s">
        <v>46</v>
      </c>
      <c r="N41" s="90" t="n">
        <f aca="false">SUM('TEAM scrub'!BN2-'TAPE SUMMARY'!J46)</f>
        <v>7940.54</v>
      </c>
      <c r="O41" s="42"/>
      <c r="P41" s="4"/>
      <c r="Q41" s="4"/>
      <c r="R41" s="4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customFormat="false" ht="13.8" hidden="false" customHeight="false" outlineLevel="0" collapsed="false">
      <c r="A42" s="2"/>
      <c r="B42" s="2"/>
      <c r="C42" s="2"/>
      <c r="D42" s="2"/>
      <c r="E42" s="2"/>
      <c r="F42" s="30"/>
      <c r="G42" s="50"/>
      <c r="H42" s="37"/>
      <c r="I42" s="91" t="s">
        <v>47</v>
      </c>
      <c r="J42" s="44" t="n">
        <f aca="false">SUM(J41*12)</f>
        <v>0</v>
      </c>
      <c r="K42" s="37"/>
      <c r="L42" s="37"/>
      <c r="M42" s="50"/>
      <c r="N42" s="37"/>
      <c r="O42" s="42"/>
      <c r="P42" s="4"/>
      <c r="Q42" s="4"/>
      <c r="R42" s="4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customFormat="false" ht="13.8" hidden="false" customHeight="false" outlineLevel="0" collapsed="false">
      <c r="A43" s="2"/>
      <c r="B43" s="2"/>
      <c r="C43" s="2"/>
      <c r="D43" s="2"/>
      <c r="E43" s="2"/>
      <c r="F43" s="30" t="s">
        <v>48</v>
      </c>
      <c r="G43" s="41" t="n">
        <v>0.5</v>
      </c>
      <c r="H43" s="37"/>
      <c r="I43" s="10" t="s">
        <v>49</v>
      </c>
      <c r="J43" s="92" t="n">
        <f aca="false">SUM(G41+J42)</f>
        <v>0</v>
      </c>
      <c r="K43" s="37"/>
      <c r="L43" s="37"/>
      <c r="M43" s="12" t="s">
        <v>50</v>
      </c>
      <c r="N43" s="93" t="e">
        <f aca="false">SUM(N41/G41)</f>
        <v>#DIV/0!</v>
      </c>
      <c r="O43" s="42"/>
      <c r="P43" s="4"/>
      <c r="Q43" s="4"/>
      <c r="R43" s="4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customFormat="false" ht="13.8" hidden="false" customHeight="false" outlineLevel="0" collapsed="false">
      <c r="A44" s="2"/>
      <c r="B44" s="2"/>
      <c r="C44" s="2"/>
      <c r="D44" s="2"/>
      <c r="E44" s="2"/>
      <c r="F44" s="30" t="s">
        <v>51</v>
      </c>
      <c r="G44" s="41" t="n">
        <v>0.1</v>
      </c>
      <c r="H44" s="37"/>
      <c r="I44" s="37"/>
      <c r="J44" s="50"/>
      <c r="K44" s="37"/>
      <c r="L44" s="37"/>
      <c r="M44" s="50"/>
      <c r="N44" s="37"/>
      <c r="O44" s="42"/>
      <c r="P44" s="4"/>
      <c r="Q44" s="4"/>
      <c r="R44" s="4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customFormat="false" ht="13.8" hidden="false" customHeight="false" outlineLevel="0" collapsed="false">
      <c r="A45" s="2"/>
      <c r="B45" s="2"/>
      <c r="C45" s="2"/>
      <c r="D45" s="2"/>
      <c r="E45" s="2"/>
      <c r="F45" s="30" t="s">
        <v>52</v>
      </c>
      <c r="G45" s="41" t="n">
        <v>120</v>
      </c>
      <c r="H45" s="37"/>
      <c r="I45" s="40" t="s">
        <v>53</v>
      </c>
      <c r="J45" s="94" t="n">
        <f aca="false">SUM(J43/G46)</f>
        <v>0</v>
      </c>
      <c r="K45" s="37"/>
      <c r="L45" s="37"/>
      <c r="M45" s="50"/>
      <c r="N45" s="37"/>
      <c r="O45" s="42"/>
      <c r="P45" s="4"/>
      <c r="Q45" s="4"/>
      <c r="R45" s="4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customFormat="false" ht="13.8" hidden="false" customHeight="false" outlineLevel="0" collapsed="false">
      <c r="A46" s="2"/>
      <c r="B46" s="2"/>
      <c r="C46" s="2"/>
      <c r="D46" s="2"/>
      <c r="E46" s="2"/>
      <c r="F46" s="30" t="s">
        <v>54</v>
      </c>
      <c r="G46" s="34" t="n">
        <v>300</v>
      </c>
      <c r="H46" s="37"/>
      <c r="I46" s="40" t="s">
        <v>55</v>
      </c>
      <c r="J46" s="95" t="n">
        <f aca="false">SUM(J45*12)</f>
        <v>0</v>
      </c>
      <c r="K46" s="96"/>
      <c r="L46" s="37"/>
      <c r="M46" s="50"/>
      <c r="N46" s="37"/>
      <c r="O46" s="42"/>
      <c r="P46" s="4"/>
      <c r="Q46" s="4"/>
      <c r="R46" s="4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customFormat="false" ht="13.8" hidden="false" customHeight="false" outlineLevel="0" collapsed="false">
      <c r="A47" s="2"/>
      <c r="B47" s="2"/>
      <c r="C47" s="2"/>
      <c r="D47" s="2"/>
      <c r="E47" s="2"/>
      <c r="F47" s="54"/>
      <c r="G47" s="82"/>
      <c r="H47" s="37"/>
      <c r="I47" s="37"/>
      <c r="J47" s="50"/>
      <c r="K47" s="37"/>
      <c r="L47" s="37"/>
      <c r="M47" s="50"/>
      <c r="N47" s="37"/>
      <c r="O47" s="42"/>
      <c r="P47" s="4"/>
      <c r="Q47" s="4"/>
      <c r="R47" s="4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customFormat="false" ht="17.35" hidden="false" customHeight="false" outlineLevel="0" collapsed="false">
      <c r="A48" s="2"/>
      <c r="B48" s="2"/>
      <c r="C48" s="2"/>
      <c r="D48" s="2"/>
      <c r="E48" s="2"/>
      <c r="F48" s="54"/>
      <c r="G48" s="82"/>
      <c r="H48" s="97"/>
      <c r="I48" s="37"/>
      <c r="J48" s="50"/>
      <c r="K48" s="37"/>
      <c r="L48" s="98" t="s">
        <v>56</v>
      </c>
      <c r="M48" s="50"/>
      <c r="N48" s="64" t="s">
        <v>31</v>
      </c>
      <c r="O48" s="38"/>
      <c r="P48" s="4"/>
      <c r="Q48" s="4"/>
      <c r="R48" s="4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customFormat="false" ht="13.8" hidden="false" customHeight="false" outlineLevel="0" collapsed="false">
      <c r="A49" s="2"/>
      <c r="B49" s="2"/>
      <c r="C49" s="2"/>
      <c r="D49" s="2"/>
      <c r="E49" s="2"/>
      <c r="F49" s="54"/>
      <c r="G49" s="50"/>
      <c r="H49" s="37"/>
      <c r="I49" s="99"/>
      <c r="J49" s="50"/>
      <c r="K49" s="37"/>
      <c r="L49" s="37"/>
      <c r="M49" s="50"/>
      <c r="N49" s="37"/>
      <c r="O49" s="42"/>
      <c r="P49" s="4"/>
      <c r="Q49" s="4"/>
      <c r="R49" s="4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customFormat="false" ht="13.8" hidden="false" customHeight="false" outlineLevel="0" collapsed="false">
      <c r="A50" s="2"/>
      <c r="B50" s="2"/>
      <c r="C50" s="2"/>
      <c r="D50" s="2"/>
      <c r="E50" s="2"/>
      <c r="F50" s="100"/>
      <c r="G50" s="101"/>
      <c r="H50" s="102"/>
      <c r="I50" s="102"/>
      <c r="J50" s="101"/>
      <c r="K50" s="102"/>
      <c r="L50" s="102"/>
      <c r="M50" s="101"/>
      <c r="N50" s="102"/>
      <c r="O50" s="103"/>
      <c r="P50" s="4"/>
      <c r="Q50" s="4"/>
      <c r="R50" s="4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customFormat="false" ht="13.8" hidden="false" customHeight="false" outlineLevel="0" collapsed="false">
      <c r="A51" s="2"/>
      <c r="B51" s="2"/>
      <c r="C51" s="2"/>
      <c r="D51" s="2"/>
      <c r="E51" s="2"/>
      <c r="F51" s="4"/>
      <c r="G51" s="8"/>
      <c r="H51" s="4"/>
      <c r="I51" s="4"/>
      <c r="J51" s="8"/>
      <c r="K51" s="4"/>
      <c r="L51" s="4"/>
      <c r="M51" s="8"/>
      <c r="N51" s="4"/>
      <c r="O51" s="4"/>
      <c r="P51" s="4"/>
      <c r="Q51" s="4"/>
      <c r="R51" s="4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customFormat="false" ht="13.8" hidden="false" customHeight="false" outlineLevel="0" collapsed="false">
      <c r="A52" s="2"/>
      <c r="B52" s="2"/>
      <c r="C52" s="2"/>
      <c r="D52" s="2"/>
      <c r="E52" s="2"/>
      <c r="F52" s="4"/>
      <c r="G52" s="8"/>
      <c r="H52" s="4"/>
      <c r="I52" s="4"/>
      <c r="J52" s="8"/>
      <c r="K52" s="4"/>
      <c r="L52" s="4"/>
      <c r="M52" s="8"/>
      <c r="N52" s="4"/>
      <c r="O52" s="4"/>
      <c r="P52" s="4"/>
      <c r="Q52" s="4"/>
      <c r="R52" s="4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customFormat="false" ht="13.8" hidden="false" customHeight="false" outlineLevel="0" collapsed="false">
      <c r="A53" s="2"/>
      <c r="B53" s="2"/>
      <c r="C53" s="2"/>
      <c r="D53" s="2"/>
      <c r="E53" s="2"/>
      <c r="F53" s="4"/>
      <c r="G53" s="8"/>
      <c r="H53" s="4"/>
      <c r="I53" s="4"/>
      <c r="J53" s="8"/>
      <c r="K53" s="4"/>
      <c r="L53" s="4"/>
      <c r="M53" s="8"/>
      <c r="N53" s="4"/>
      <c r="O53" s="4"/>
      <c r="P53" s="4"/>
      <c r="Q53" s="4"/>
      <c r="R53" s="4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customFormat="false" ht="13.8" hidden="false" customHeight="false" outlineLevel="0" collapsed="false">
      <c r="A54" s="2"/>
      <c r="B54" s="2"/>
      <c r="C54" s="2"/>
      <c r="D54" s="2"/>
      <c r="E54" s="2"/>
      <c r="F54" s="4"/>
      <c r="G54" s="8"/>
      <c r="H54" s="4"/>
      <c r="I54" s="4"/>
      <c r="J54" s="104" t="s">
        <v>57</v>
      </c>
      <c r="K54" s="4"/>
      <c r="L54" s="4"/>
      <c r="M54" s="8"/>
      <c r="N54" s="4"/>
      <c r="O54" s="4"/>
      <c r="P54" s="4"/>
      <c r="Q54" s="4"/>
      <c r="R54" s="4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</sheetData>
  <mergeCells count="9">
    <mergeCell ref="F1:O1"/>
    <mergeCell ref="I2:J2"/>
    <mergeCell ref="N4:O4"/>
    <mergeCell ref="F5:O5"/>
    <mergeCell ref="F8:G8"/>
    <mergeCell ref="I8:J8"/>
    <mergeCell ref="L8:O8"/>
    <mergeCell ref="H30:L30"/>
    <mergeCell ref="I36:K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M65536"/>
  <sheetViews>
    <sheetView windowProtection="true" showFormulas="false" showGridLines="true" showRowColHeaders="true" showZeros="true" rightToLeft="false" tabSelected="false" showOutlineSymbols="true" defaultGridColor="true" view="normal" topLeftCell="DI1" colorId="64" zoomScale="85" zoomScaleNormal="85" zoomScalePageLayoutView="100" workbookViewId="0">
      <pane xSplit="0" ySplit="1" topLeftCell="A2" activePane="bottomLeft" state="frozen"/>
      <selection pane="topLeft" activeCell="DI1" activeCellId="0" sqref="DI1"/>
      <selection pane="bottomLeft" activeCell="DM101" activeCellId="1" sqref="G:G DM101"/>
    </sheetView>
  </sheetViews>
  <sheetFormatPr defaultRowHeight="15"/>
  <cols>
    <col collapsed="false" hidden="false" max="1" min="1" style="105" width="14.4251012145749"/>
    <col collapsed="false" hidden="false" max="2" min="2" style="106" width="19.004048582996"/>
    <col collapsed="false" hidden="false" max="3" min="3" style="107" width="28.4210526315789"/>
    <col collapsed="false" hidden="false" max="4" min="4" style="105" width="23"/>
    <col collapsed="false" hidden="false" max="5" min="5" style="105" width="13.9959514170041"/>
    <col collapsed="false" hidden="false" max="6" min="6" style="105" width="11.5708502024291"/>
    <col collapsed="false" hidden="false" max="7" min="7" style="105" width="16.8542510121458"/>
    <col collapsed="false" hidden="false" max="8" min="8" style="105" width="29.1417004048583"/>
    <col collapsed="false" hidden="false" max="9" min="9" style="105" width="33.2834008097166"/>
    <col collapsed="false" hidden="true" max="10" min="10" style="108" width="0"/>
    <col collapsed="false" hidden="false" max="11" min="11" style="109" width="35"/>
    <col collapsed="false" hidden="false" max="12" min="12" style="105" width="32.4291497975708"/>
    <col collapsed="false" hidden="false" max="13" min="13" style="105" width="28.5708502024291"/>
    <col collapsed="false" hidden="false" max="14" min="14" style="105" width="29.8582995951417"/>
    <col collapsed="false" hidden="false" max="15" min="15" style="105" width="27.4210526315789"/>
    <col collapsed="false" hidden="false" max="16" min="16" style="109" width="21.1457489878542"/>
    <col collapsed="false" hidden="false" max="17" min="17" style="109" width="18.8542510121457"/>
    <col collapsed="false" hidden="false" max="18" min="18" style="109" width="15.7125506072875"/>
    <col collapsed="false" hidden="false" max="19" min="19" style="109" width="21.2793522267206"/>
    <col collapsed="false" hidden="false" max="20" min="20" style="105" width="26.7165991902834"/>
    <col collapsed="false" hidden="false" max="24" min="21" style="105" width="21.5748987854251"/>
    <col collapsed="false" hidden="false" max="25" min="25" style="105" width="19.004048582996"/>
    <col collapsed="false" hidden="false" max="26" min="26" style="105" width="16.7125506072875"/>
    <col collapsed="false" hidden="false" max="27" min="27" style="109" width="14.7125506072875"/>
    <col collapsed="false" hidden="false" max="28" min="28" style="109" width="13.8542510121457"/>
    <col collapsed="false" hidden="false" max="29" min="29" style="105" width="11.2834008097166"/>
    <col collapsed="false" hidden="false" max="30" min="30" style="110" width="8.85425101214575"/>
    <col collapsed="false" hidden="false" max="31" min="31" style="105" width="15.7125506072875"/>
    <col collapsed="false" hidden="false" max="32" min="32" style="105" width="21.4251012145749"/>
    <col collapsed="false" hidden="false" max="34" min="33" style="105" width="26.8502024291498"/>
    <col collapsed="false" hidden="false" max="35" min="35" style="109" width="11.9959514170041"/>
    <col collapsed="false" hidden="false" max="36" min="36" style="109" width="19.1376518218624"/>
    <col collapsed="false" hidden="false" max="37" min="37" style="109" width="22.5748987854251"/>
    <col collapsed="false" hidden="false" max="38" min="38" style="109" width="21.7085020242915"/>
    <col collapsed="false" hidden="false" max="39" min="39" style="109" width="22.004048582996"/>
    <col collapsed="false" hidden="false" max="40" min="40" style="109" width="19.1376518218624"/>
    <col collapsed="false" hidden="false" max="41" min="41" style="109" width="15.2834008097166"/>
    <col collapsed="false" hidden="true" max="44" min="42" style="109" width="0"/>
    <col collapsed="false" hidden="false" max="45" min="45" style="109" width="17.7085020242915"/>
    <col collapsed="false" hidden="false" max="46" min="46" style="109" width="21.8542510121457"/>
    <col collapsed="false" hidden="false" max="47" min="47" style="111" width="19.8542510121458"/>
    <col collapsed="false" hidden="true" max="48" min="48" style="109" width="0"/>
    <col collapsed="false" hidden="false" max="49" min="49" style="109" width="28.7165991902834"/>
    <col collapsed="false" hidden="false" max="50" min="50" style="109" width="16.7125506072875"/>
    <col collapsed="false" hidden="false" max="51" min="51" style="109" width="24.4251012145749"/>
    <col collapsed="false" hidden="false" max="52" min="52" style="109" width="20.4251012145749"/>
    <col collapsed="false" hidden="false" max="53" min="53" style="109" width="30"/>
    <col collapsed="false" hidden="false" max="54" min="54" style="109" width="26.5708502024291"/>
    <col collapsed="false" hidden="false" max="55" min="55" style="109" width="23.8502024291498"/>
    <col collapsed="false" hidden="false" max="56" min="56" style="109" width="22.1457489878542"/>
    <col collapsed="false" hidden="false" max="57" min="57" style="109" width="26.1457489878542"/>
    <col collapsed="false" hidden="false" max="58" min="58" style="109" width="22.4251012145749"/>
    <col collapsed="false" hidden="false" max="59" min="59" style="109" width="19.5748987854251"/>
    <col collapsed="false" hidden="false" max="60" min="60" style="109" width="16.004048582996"/>
    <col collapsed="false" hidden="false" max="61" min="61" style="109" width="16.2834008097166"/>
    <col collapsed="false" hidden="false" max="62" min="62" style="109" width="18.004048582996"/>
    <col collapsed="false" hidden="false" max="64" min="63" style="109" width="22.7085020242915"/>
    <col collapsed="false" hidden="false" max="65" min="65" style="109" width="24.1457489878543"/>
    <col collapsed="false" hidden="false" max="66" min="66" style="109" width="9.1417004048583"/>
    <col collapsed="false" hidden="true" max="71" min="67" style="109" width="0"/>
    <col collapsed="false" hidden="true" max="72" min="72" style="106" width="0"/>
    <col collapsed="false" hidden="true" max="74" min="73" style="109" width="0"/>
    <col collapsed="false" hidden="true" max="75" min="75" style="110" width="0"/>
    <col collapsed="false" hidden="false" max="76" min="76" style="109" width="9.1417004048583"/>
    <col collapsed="false" hidden="false" max="77" min="77" style="109" width="18.4453441295547"/>
    <col collapsed="false" hidden="false" max="78" min="78" style="109" width="16.1376518218624"/>
    <col collapsed="false" hidden="false" max="79" min="79" style="109" width="19.1376518218624"/>
    <col collapsed="false" hidden="false" max="80" min="80" style="105" width="28.8582995951417"/>
    <col collapsed="false" hidden="true" max="81" min="81" style="109" width="0"/>
    <col collapsed="false" hidden="true" max="82" min="82" style="110" width="0"/>
    <col collapsed="false" hidden="true" max="83" min="83" style="109" width="0"/>
    <col collapsed="false" hidden="true" max="84" min="84" style="105" width="0"/>
    <col collapsed="false" hidden="false" max="85" min="85" style="106" width="21.8542510121457"/>
    <col collapsed="false" hidden="false" max="86" min="86" style="109" width="23.5748987854251"/>
    <col collapsed="false" hidden="false" max="87" min="87" style="105" width="25.1457489878543"/>
    <col collapsed="false" hidden="false" max="88" min="88" style="105" width="26.5708502024291"/>
    <col collapsed="false" hidden="false" max="89" min="89" style="105" width="22.2793522267206"/>
    <col collapsed="false" hidden="false" max="90" min="90" style="105" width="20.7085020242915"/>
    <col collapsed="false" hidden="false" max="91" min="91" style="109" width="22.1457489878542"/>
    <col collapsed="false" hidden="false" max="92" min="92" style="109" width="22.7085020242915"/>
    <col collapsed="false" hidden="false" max="93" min="93" style="109" width="17.2834008097166"/>
    <col collapsed="false" hidden="false" max="94" min="94" style="109" width="18.2834008097166"/>
    <col collapsed="false" hidden="false" max="95" min="95" style="105" width="20.7085020242915"/>
    <col collapsed="false" hidden="false" max="96" min="96" style="105" width="20.1376518218623"/>
    <col collapsed="false" hidden="false" max="103" min="97" style="105" width="29.2874493927125"/>
    <col collapsed="false" hidden="false" max="1025" min="104" style="109" width="29.2874493927125"/>
  </cols>
  <sheetData>
    <row r="1" s="144" customFormat="true" ht="45" hidden="false" customHeight="false" outlineLevel="0" collapsed="false">
      <c r="A1" s="112" t="s">
        <v>58</v>
      </c>
      <c r="B1" s="113" t="s">
        <v>59</v>
      </c>
      <c r="C1" s="114" t="s">
        <v>60</v>
      </c>
      <c r="D1" s="114" t="s">
        <v>61</v>
      </c>
      <c r="E1" s="114" t="s">
        <v>62</v>
      </c>
      <c r="F1" s="114" t="s">
        <v>63</v>
      </c>
      <c r="G1" s="114" t="s">
        <v>64</v>
      </c>
      <c r="H1" s="113" t="s">
        <v>65</v>
      </c>
      <c r="I1" s="113" t="s">
        <v>66</v>
      </c>
      <c r="J1" s="115" t="s">
        <v>67</v>
      </c>
      <c r="K1" s="113" t="s">
        <v>68</v>
      </c>
      <c r="L1" s="113" t="s">
        <v>69</v>
      </c>
      <c r="M1" s="113" t="s">
        <v>70</v>
      </c>
      <c r="N1" s="113" t="s">
        <v>71</v>
      </c>
      <c r="O1" s="113" t="s">
        <v>72</v>
      </c>
      <c r="P1" s="116" t="s">
        <v>73</v>
      </c>
      <c r="Q1" s="114" t="s">
        <v>74</v>
      </c>
      <c r="R1" s="114" t="s">
        <v>75</v>
      </c>
      <c r="S1" s="116" t="s">
        <v>76</v>
      </c>
      <c r="T1" s="114" t="s">
        <v>77</v>
      </c>
      <c r="U1" s="117" t="s">
        <v>78</v>
      </c>
      <c r="V1" s="118" t="s">
        <v>79</v>
      </c>
      <c r="W1" s="117" t="s">
        <v>80</v>
      </c>
      <c r="X1" s="117" t="s">
        <v>81</v>
      </c>
      <c r="Y1" s="114" t="s">
        <v>82</v>
      </c>
      <c r="Z1" s="114" t="s">
        <v>83</v>
      </c>
      <c r="AA1" s="113" t="s">
        <v>84</v>
      </c>
      <c r="AB1" s="113" t="s">
        <v>85</v>
      </c>
      <c r="AC1" s="119" t="s">
        <v>86</v>
      </c>
      <c r="AD1" s="113" t="s">
        <v>87</v>
      </c>
      <c r="AE1" s="120" t="s">
        <v>88</v>
      </c>
      <c r="AF1" s="114" t="s">
        <v>89</v>
      </c>
      <c r="AG1" s="117" t="s">
        <v>90</v>
      </c>
      <c r="AH1" s="117" t="s">
        <v>91</v>
      </c>
      <c r="AI1" s="119" t="s">
        <v>92</v>
      </c>
      <c r="AJ1" s="121" t="s">
        <v>93</v>
      </c>
      <c r="AK1" s="122" t="s">
        <v>94</v>
      </c>
      <c r="AL1" s="122" t="s">
        <v>95</v>
      </c>
      <c r="AM1" s="123" t="s">
        <v>96</v>
      </c>
      <c r="AN1" s="123" t="s">
        <v>97</v>
      </c>
      <c r="AO1" s="124" t="s">
        <v>98</v>
      </c>
      <c r="AP1" s="125" t="s">
        <v>99</v>
      </c>
      <c r="AQ1" s="126" t="s">
        <v>100</v>
      </c>
      <c r="AR1" s="126" t="s">
        <v>101</v>
      </c>
      <c r="AS1" s="127" t="s">
        <v>102</v>
      </c>
      <c r="AT1" s="128" t="s">
        <v>103</v>
      </c>
      <c r="AU1" s="117" t="s">
        <v>104</v>
      </c>
      <c r="AV1" s="119" t="s">
        <v>105</v>
      </c>
      <c r="AW1" s="119" t="s">
        <v>106</v>
      </c>
      <c r="AX1" s="119" t="s">
        <v>107</v>
      </c>
      <c r="AY1" s="119" t="s">
        <v>108</v>
      </c>
      <c r="AZ1" s="123" t="s">
        <v>109</v>
      </c>
      <c r="BA1" s="129" t="s">
        <v>110</v>
      </c>
      <c r="BB1" s="129" t="s">
        <v>111</v>
      </c>
      <c r="BC1" s="130" t="s">
        <v>112</v>
      </c>
      <c r="BD1" s="130" t="s">
        <v>113</v>
      </c>
      <c r="BE1" s="131" t="s">
        <v>114</v>
      </c>
      <c r="BF1" s="132" t="s">
        <v>115</v>
      </c>
      <c r="BG1" s="130" t="s">
        <v>116</v>
      </c>
      <c r="BH1" s="132" t="s">
        <v>117</v>
      </c>
      <c r="BI1" s="130" t="s">
        <v>118</v>
      </c>
      <c r="BJ1" s="130" t="s">
        <v>119</v>
      </c>
      <c r="BK1" s="123" t="s">
        <v>120</v>
      </c>
      <c r="BL1" s="124" t="s">
        <v>121</v>
      </c>
      <c r="BM1" s="127" t="s">
        <v>122</v>
      </c>
      <c r="BN1" s="127" t="s">
        <v>123</v>
      </c>
      <c r="BO1" s="126" t="s">
        <v>124</v>
      </c>
      <c r="BP1" s="133" t="s">
        <v>125</v>
      </c>
      <c r="BQ1" s="126" t="s">
        <v>126</v>
      </c>
      <c r="BR1" s="133" t="s">
        <v>127</v>
      </c>
      <c r="BS1" s="126" t="s">
        <v>128</v>
      </c>
      <c r="BT1" s="134" t="s">
        <v>129</v>
      </c>
      <c r="BU1" s="126" t="s">
        <v>130</v>
      </c>
      <c r="BV1" s="114" t="s">
        <v>131</v>
      </c>
      <c r="BW1" s="126" t="s">
        <v>132</v>
      </c>
      <c r="BX1" s="133" t="s">
        <v>133</v>
      </c>
      <c r="BY1" s="135" t="s">
        <v>134</v>
      </c>
      <c r="BZ1" s="136" t="s">
        <v>135</v>
      </c>
      <c r="CA1" s="127" t="s">
        <v>136</v>
      </c>
      <c r="CB1" s="113" t="s">
        <v>137</v>
      </c>
      <c r="CC1" s="121" t="s">
        <v>138</v>
      </c>
      <c r="CD1" s="121" t="s">
        <v>139</v>
      </c>
      <c r="CE1" s="121" t="s">
        <v>140</v>
      </c>
      <c r="CF1" s="114" t="s">
        <v>141</v>
      </c>
      <c r="CG1" s="137" t="s">
        <v>142</v>
      </c>
      <c r="CH1" s="138" t="s">
        <v>143</v>
      </c>
      <c r="CI1" s="139" t="s">
        <v>144</v>
      </c>
      <c r="CJ1" s="139" t="s">
        <v>145</v>
      </c>
      <c r="CK1" s="139" t="s">
        <v>146</v>
      </c>
      <c r="CL1" s="139" t="s">
        <v>147</v>
      </c>
      <c r="CM1" s="139" t="s">
        <v>148</v>
      </c>
      <c r="CN1" s="139" t="s">
        <v>149</v>
      </c>
      <c r="CO1" s="139" t="s">
        <v>150</v>
      </c>
      <c r="CP1" s="139" t="s">
        <v>151</v>
      </c>
      <c r="CQ1" s="139" t="s">
        <v>152</v>
      </c>
      <c r="CR1" s="139" t="s">
        <v>153</v>
      </c>
      <c r="CS1" s="139" t="s">
        <v>154</v>
      </c>
      <c r="CT1" s="139" t="s">
        <v>155</v>
      </c>
      <c r="CU1" s="139" t="s">
        <v>156</v>
      </c>
      <c r="CV1" s="139" t="s">
        <v>157</v>
      </c>
      <c r="CW1" s="140" t="s">
        <v>158</v>
      </c>
      <c r="CX1" s="141" t="s">
        <v>159</v>
      </c>
      <c r="CY1" s="114" t="s">
        <v>160</v>
      </c>
      <c r="CZ1" s="142" t="s">
        <v>161</v>
      </c>
      <c r="DA1" s="142" t="s">
        <v>162</v>
      </c>
      <c r="DB1" s="142" t="s">
        <v>163</v>
      </c>
      <c r="DC1" s="142" t="s">
        <v>164</v>
      </c>
      <c r="DD1" s="142" t="s">
        <v>165</v>
      </c>
      <c r="DE1" s="142" t="s">
        <v>166</v>
      </c>
      <c r="DF1" s="142" t="s">
        <v>167</v>
      </c>
      <c r="DG1" s="142" t="s">
        <v>168</v>
      </c>
      <c r="DH1" s="142" t="s">
        <v>169</v>
      </c>
      <c r="DI1" s="142" t="s">
        <v>170</v>
      </c>
      <c r="DJ1" s="142" t="s">
        <v>171</v>
      </c>
      <c r="DK1" s="142" t="s">
        <v>172</v>
      </c>
      <c r="DL1" s="114" t="s">
        <v>173</v>
      </c>
      <c r="DM1" s="143" t="s">
        <v>174</v>
      </c>
    </row>
    <row r="2" customFormat="false" ht="14.9" hidden="false" customHeight="false" outlineLevel="0" collapsed="false">
      <c r="A2" s="145" t="n">
        <v>1</v>
      </c>
      <c r="B2" s="146" t="n">
        <v>14000200020429</v>
      </c>
      <c r="C2" s="147" t="s">
        <v>175</v>
      </c>
      <c r="D2" s="148" t="s">
        <v>176</v>
      </c>
      <c r="E2" s="148" t="s">
        <v>177</v>
      </c>
      <c r="F2" s="148" t="n">
        <v>30354</v>
      </c>
      <c r="G2" s="148" t="s">
        <v>178</v>
      </c>
      <c r="H2" s="148" t="s">
        <v>179</v>
      </c>
      <c r="I2" s="148" t="s">
        <v>180</v>
      </c>
      <c r="J2" s="149"/>
      <c r="K2" s="147" t="s">
        <v>181</v>
      </c>
      <c r="L2" s="147" t="s">
        <v>182</v>
      </c>
      <c r="M2" s="148" t="s">
        <v>183</v>
      </c>
      <c r="N2" s="148" t="s">
        <v>184</v>
      </c>
      <c r="O2" s="150" t="s">
        <v>185</v>
      </c>
      <c r="P2" s="150" t="n">
        <v>893</v>
      </c>
      <c r="Q2" s="150" t="n">
        <v>893</v>
      </c>
      <c r="R2" s="151"/>
      <c r="S2" s="152" t="n">
        <v>11622</v>
      </c>
      <c r="T2" s="150" t="n">
        <v>1965</v>
      </c>
      <c r="U2" s="150" t="n">
        <v>1965</v>
      </c>
      <c r="V2" s="153" t="n">
        <v>43282</v>
      </c>
      <c r="W2" s="154" t="s">
        <v>186</v>
      </c>
      <c r="X2" s="154" t="s">
        <v>187</v>
      </c>
      <c r="Y2" s="150" t="n">
        <v>3</v>
      </c>
      <c r="Z2" s="150" t="n">
        <v>2</v>
      </c>
      <c r="AA2" s="155" t="n">
        <v>3</v>
      </c>
      <c r="AB2" s="155" t="n">
        <v>2</v>
      </c>
      <c r="AC2" s="156"/>
      <c r="AD2" s="150" t="n">
        <v>1</v>
      </c>
      <c r="AE2" s="157" t="s">
        <v>188</v>
      </c>
      <c r="AF2" s="157" t="s">
        <v>189</v>
      </c>
      <c r="AG2" s="157" t="s">
        <v>189</v>
      </c>
      <c r="AH2" s="158" t="s">
        <v>190</v>
      </c>
      <c r="AI2" s="158" t="s">
        <v>191</v>
      </c>
      <c r="AJ2" s="148" t="s">
        <v>192</v>
      </c>
      <c r="AK2" s="159" t="n">
        <v>42837</v>
      </c>
      <c r="AL2" s="159" t="n">
        <v>43201</v>
      </c>
      <c r="AM2" s="160" t="n">
        <f aca="false">SUM(AN2/T2)</f>
        <v>0.508396946564886</v>
      </c>
      <c r="AN2" s="91" t="n">
        <v>999</v>
      </c>
      <c r="AO2" s="161" t="n">
        <f aca="false">SUM(AN2*12)</f>
        <v>11988</v>
      </c>
      <c r="AP2" s="162"/>
      <c r="AQ2" s="163"/>
      <c r="AR2" s="162"/>
      <c r="AS2" s="160" t="n">
        <f aca="false">SUM(AT2/T2)</f>
        <v>0.523648854961832</v>
      </c>
      <c r="AT2" s="91" t="n">
        <f aca="false">SUM(AN2*0.03)+AN2</f>
        <v>1028.97</v>
      </c>
      <c r="AU2" s="164" t="n">
        <f aca="false">SUM(AT2*12)</f>
        <v>12347.64</v>
      </c>
      <c r="AV2" s="165"/>
      <c r="AW2" s="166" t="n">
        <f aca="false">SUM(AX2/12)</f>
        <v>0</v>
      </c>
      <c r="AX2" s="167" t="n">
        <v>0</v>
      </c>
      <c r="AY2" s="168" t="n">
        <f aca="false">SUM(AZ2/12)</f>
        <v>20.4958333333333</v>
      </c>
      <c r="AZ2" s="169" t="n">
        <v>245.95</v>
      </c>
      <c r="BA2" s="170" t="n">
        <f aca="false">SUM(BB2/12)</f>
        <v>54.5583333333333</v>
      </c>
      <c r="BB2" s="91" t="n">
        <v>654.7</v>
      </c>
      <c r="BC2" s="171" t="n">
        <f aca="false">SUM(BD2/12)</f>
        <v>50</v>
      </c>
      <c r="BD2" s="166" t="n">
        <v>600</v>
      </c>
      <c r="BE2" s="164" t="n">
        <f aca="false">SUM(BF2/12)</f>
        <v>200</v>
      </c>
      <c r="BF2" s="166" t="n">
        <v>2400</v>
      </c>
      <c r="BG2" s="160" t="n">
        <f aca="false">SUM(AN3*0.06)</f>
        <v>62.7</v>
      </c>
      <c r="BH2" s="164" t="n">
        <f aca="false">SUM(BG2*12)</f>
        <v>752.4</v>
      </c>
      <c r="BI2" s="164" t="n">
        <f aca="false">SUM(AW2+BA2+BC2+BE2+BG2)</f>
        <v>367.258333333333</v>
      </c>
      <c r="BJ2" s="166" t="n">
        <f aca="false">SUM(AX2+BB2+BD2+BF2+BH2)</f>
        <v>4407.1</v>
      </c>
      <c r="BK2" s="166" t="n">
        <f aca="false">SUM(AN2-BI2)</f>
        <v>631.741666666667</v>
      </c>
      <c r="BL2" s="166" t="n">
        <f aca="false">SUM(AO2-BI2)</f>
        <v>11620.7416666667</v>
      </c>
      <c r="BM2" s="166" t="n">
        <f aca="false">SUM(AT2-BI2)</f>
        <v>661.711666666667</v>
      </c>
      <c r="BN2" s="166" t="n">
        <f aca="false">SUM(BM2*12)</f>
        <v>7940.54</v>
      </c>
      <c r="BO2" s="172"/>
      <c r="BP2" s="173"/>
      <c r="BQ2" s="174"/>
      <c r="BR2" s="172"/>
      <c r="BS2" s="175"/>
      <c r="BT2" s="166"/>
      <c r="BU2" s="172"/>
      <c r="BV2" s="172"/>
      <c r="BW2" s="172"/>
      <c r="BX2" s="176"/>
      <c r="BY2" s="177" t="n">
        <v>4847548454</v>
      </c>
      <c r="BZ2" s="91" t="n">
        <v>32500</v>
      </c>
      <c r="CA2" s="159" t="n">
        <v>42675</v>
      </c>
      <c r="CB2" s="178" t="s">
        <v>193</v>
      </c>
      <c r="CC2" s="108"/>
      <c r="CD2" s="173"/>
      <c r="CE2" s="108"/>
      <c r="CF2" s="172"/>
      <c r="CG2" s="179" t="n">
        <v>41452</v>
      </c>
      <c r="CH2" s="180" t="n">
        <v>8952000</v>
      </c>
      <c r="CI2" s="181" t="s">
        <v>190</v>
      </c>
      <c r="CJ2" s="182" t="s">
        <v>191</v>
      </c>
      <c r="CK2" s="182" t="s">
        <v>191</v>
      </c>
      <c r="CL2" s="182" t="s">
        <v>194</v>
      </c>
      <c r="CM2" s="182" t="s">
        <v>194</v>
      </c>
      <c r="CN2" s="182" t="s">
        <v>194</v>
      </c>
      <c r="CO2" s="182" t="s">
        <v>194</v>
      </c>
      <c r="CP2" s="182" t="s">
        <v>194</v>
      </c>
      <c r="CQ2" s="182" t="s">
        <v>194</v>
      </c>
      <c r="CR2" s="182" t="s">
        <v>194</v>
      </c>
      <c r="CS2" s="182" t="s">
        <v>194</v>
      </c>
      <c r="CT2" s="182" t="s">
        <v>194</v>
      </c>
      <c r="CU2" s="182" t="s">
        <v>194</v>
      </c>
      <c r="CV2" s="182" t="s">
        <v>194</v>
      </c>
      <c r="CW2" s="182" t="s">
        <v>194</v>
      </c>
      <c r="CX2" s="182" t="s">
        <v>194</v>
      </c>
      <c r="CY2" s="183" t="n">
        <v>551</v>
      </c>
      <c r="CZ2" s="148" t="s">
        <v>195</v>
      </c>
      <c r="DA2" s="148" t="s">
        <v>196</v>
      </c>
      <c r="DB2" s="148" t="s">
        <v>197</v>
      </c>
      <c r="DC2" s="148" t="n">
        <v>4</v>
      </c>
      <c r="DD2" s="148" t="s">
        <v>198</v>
      </c>
      <c r="DE2" s="184" t="n">
        <v>42894</v>
      </c>
      <c r="DF2" s="148" t="s">
        <v>199</v>
      </c>
      <c r="DG2" s="148" t="n">
        <v>4</v>
      </c>
      <c r="DH2" s="148" t="s">
        <v>200</v>
      </c>
      <c r="DI2" s="184" t="n">
        <v>42990</v>
      </c>
      <c r="DJ2" s="148" t="s">
        <v>201</v>
      </c>
      <c r="DK2" s="148" t="n">
        <v>5</v>
      </c>
      <c r="DL2" s="182" t="s">
        <v>194</v>
      </c>
      <c r="DM2" s="182" t="s">
        <v>194</v>
      </c>
    </row>
    <row r="3" customFormat="false" ht="14.9" hidden="false" customHeight="false" outlineLevel="0" collapsed="false">
      <c r="A3" s="145" t="n">
        <v>2</v>
      </c>
      <c r="B3" s="146" t="n">
        <v>14020700110173</v>
      </c>
      <c r="C3" s="147" t="s">
        <v>202</v>
      </c>
      <c r="D3" s="148" t="s">
        <v>176</v>
      </c>
      <c r="E3" s="148" t="s">
        <v>177</v>
      </c>
      <c r="F3" s="148" t="n">
        <v>30318</v>
      </c>
      <c r="G3" s="148" t="s">
        <v>178</v>
      </c>
      <c r="H3" s="148" t="s">
        <v>203</v>
      </c>
      <c r="I3" s="148" t="s">
        <v>180</v>
      </c>
      <c r="K3" s="147" t="s">
        <v>181</v>
      </c>
      <c r="L3" s="147" t="s">
        <v>204</v>
      </c>
      <c r="M3" s="148" t="s">
        <v>183</v>
      </c>
      <c r="N3" s="148" t="s">
        <v>184</v>
      </c>
      <c r="O3" s="150" t="s">
        <v>205</v>
      </c>
      <c r="P3" s="185" t="n">
        <v>1505</v>
      </c>
      <c r="Q3" s="150" t="n">
        <v>1505</v>
      </c>
      <c r="R3" s="151"/>
      <c r="S3" s="155"/>
      <c r="T3" s="150" t="n">
        <v>1955</v>
      </c>
      <c r="U3" s="150" t="n">
        <v>1955</v>
      </c>
      <c r="V3" s="153" t="n">
        <v>43282</v>
      </c>
      <c r="W3" s="154" t="s">
        <v>186</v>
      </c>
      <c r="X3" s="154" t="s">
        <v>187</v>
      </c>
      <c r="Y3" s="150" t="n">
        <v>3</v>
      </c>
      <c r="Z3" s="150" t="n">
        <v>1.1</v>
      </c>
      <c r="AA3" s="155" t="n">
        <v>3</v>
      </c>
      <c r="AB3" s="155" t="n">
        <v>1</v>
      </c>
      <c r="AC3" s="156"/>
      <c r="AD3" s="150" t="n">
        <v>1</v>
      </c>
      <c r="AE3" s="157" t="s">
        <v>188</v>
      </c>
      <c r="AF3" s="157" t="s">
        <v>189</v>
      </c>
      <c r="AG3" s="157" t="s">
        <v>189</v>
      </c>
      <c r="AH3" s="158" t="s">
        <v>190</v>
      </c>
      <c r="AI3" s="158" t="s">
        <v>191</v>
      </c>
      <c r="AJ3" s="148" t="s">
        <v>192</v>
      </c>
      <c r="AK3" s="159" t="n">
        <v>42886</v>
      </c>
      <c r="AL3" s="159" t="n">
        <v>43250</v>
      </c>
      <c r="AM3" s="160" t="n">
        <f aca="false">SUM(AN3/T3)</f>
        <v>0.534526854219949</v>
      </c>
      <c r="AN3" s="91" t="n">
        <v>1045</v>
      </c>
      <c r="AO3" s="161" t="n">
        <f aca="false">SUM(AN3*12)</f>
        <v>12540</v>
      </c>
      <c r="AS3" s="160" t="n">
        <f aca="false">SUM(AT3/T3)</f>
        <v>0.550562659846547</v>
      </c>
      <c r="AT3" s="91" t="n">
        <f aca="false">SUM(AN3*0.03)+AN3</f>
        <v>1076.35</v>
      </c>
      <c r="AU3" s="164" t="n">
        <f aca="false">SUM(AT3*12)</f>
        <v>12916.2</v>
      </c>
      <c r="AW3" s="166" t="n">
        <f aca="false">SUM(AX3/12)</f>
        <v>0</v>
      </c>
      <c r="AX3" s="167" t="n">
        <v>0</v>
      </c>
      <c r="AY3" s="168" t="n">
        <f aca="false">SUM(AZ3/12)</f>
        <v>1.74</v>
      </c>
      <c r="AZ3" s="169" t="n">
        <v>20.88</v>
      </c>
      <c r="BA3" s="170" t="n">
        <f aca="false">SUM(BB3/12)</f>
        <v>1.78583333333333</v>
      </c>
      <c r="BB3" s="91" t="n">
        <v>21.43</v>
      </c>
      <c r="BC3" s="171" t="n">
        <f aca="false">SUM(BD3/12)</f>
        <v>50</v>
      </c>
      <c r="BD3" s="166" t="n">
        <v>600</v>
      </c>
      <c r="BE3" s="164" t="n">
        <f aca="false">SUM(BF3/12)</f>
        <v>200</v>
      </c>
      <c r="BF3" s="166" t="n">
        <v>2400</v>
      </c>
      <c r="BG3" s="160" t="n">
        <f aca="false">SUM(AN4*0.06)</f>
        <v>54.06</v>
      </c>
      <c r="BH3" s="164" t="n">
        <f aca="false">SUM(BG3*12)</f>
        <v>648.72</v>
      </c>
      <c r="BI3" s="164" t="n">
        <f aca="false">SUM(AW3+BA3+BC3+BE3+BG3)</f>
        <v>305.845833333333</v>
      </c>
      <c r="BJ3" s="166" t="n">
        <f aca="false">SUM(AX3+BB3+BD3+BF3+BH3)</f>
        <v>3670.15</v>
      </c>
      <c r="BK3" s="166" t="n">
        <f aca="false">SUM(AN3-BI3)</f>
        <v>739.154166666667</v>
      </c>
      <c r="BL3" s="166" t="n">
        <f aca="false">SUM(AO3-BJ3)</f>
        <v>8869.85</v>
      </c>
      <c r="BM3" s="166" t="n">
        <f aca="false">SUM(AT3-BI3)</f>
        <v>770.504166666667</v>
      </c>
      <c r="BN3" s="166" t="n">
        <f aca="false">SUM(BM3*12)</f>
        <v>9246.05</v>
      </c>
      <c r="BY3" s="177" t="n">
        <v>4847548454</v>
      </c>
      <c r="BZ3" s="91" t="n">
        <v>48000</v>
      </c>
      <c r="CA3" s="159" t="n">
        <v>42774</v>
      </c>
      <c r="CB3" s="178" t="s">
        <v>193</v>
      </c>
      <c r="CG3" s="179" t="n">
        <v>41452</v>
      </c>
      <c r="CH3" s="180" t="n">
        <v>8952000</v>
      </c>
      <c r="CI3" s="181" t="s">
        <v>190</v>
      </c>
      <c r="CJ3" s="182" t="s">
        <v>191</v>
      </c>
      <c r="CK3" s="182" t="s">
        <v>191</v>
      </c>
      <c r="CL3" s="182" t="s">
        <v>194</v>
      </c>
      <c r="CM3" s="182" t="s">
        <v>194</v>
      </c>
      <c r="CN3" s="182" t="s">
        <v>194</v>
      </c>
      <c r="CO3" s="182" t="s">
        <v>194</v>
      </c>
      <c r="CP3" s="182" t="s">
        <v>194</v>
      </c>
      <c r="CQ3" s="182" t="s">
        <v>194</v>
      </c>
      <c r="CR3" s="182" t="s">
        <v>194</v>
      </c>
      <c r="CS3" s="182" t="s">
        <v>194</v>
      </c>
      <c r="CT3" s="182" t="s">
        <v>194</v>
      </c>
      <c r="CU3" s="182" t="s">
        <v>194</v>
      </c>
      <c r="CV3" s="182" t="s">
        <v>194</v>
      </c>
      <c r="CW3" s="182" t="s">
        <v>194</v>
      </c>
      <c r="CX3" s="182" t="s">
        <v>194</v>
      </c>
      <c r="CY3" s="183" t="n">
        <v>551</v>
      </c>
      <c r="CZ3" s="148" t="s">
        <v>206</v>
      </c>
      <c r="DA3" s="148" t="s">
        <v>196</v>
      </c>
      <c r="DB3" s="148" t="s">
        <v>207</v>
      </c>
      <c r="DC3" s="148" t="n">
        <v>4</v>
      </c>
      <c r="DD3" s="148" t="s">
        <v>208</v>
      </c>
      <c r="DE3" s="184" t="n">
        <v>42894</v>
      </c>
      <c r="DF3" s="148" t="s">
        <v>209</v>
      </c>
      <c r="DG3" s="148" t="n">
        <v>3</v>
      </c>
      <c r="DH3" s="148" t="s">
        <v>210</v>
      </c>
      <c r="DI3" s="184" t="n">
        <v>42990</v>
      </c>
      <c r="DJ3" s="148" t="s">
        <v>211</v>
      </c>
      <c r="DK3" s="148" t="n">
        <v>2</v>
      </c>
      <c r="DL3" s="182" t="s">
        <v>194</v>
      </c>
      <c r="DM3" s="182" t="s">
        <v>194</v>
      </c>
    </row>
    <row r="4" customFormat="false" ht="14.9" hidden="false" customHeight="false" outlineLevel="0" collapsed="false">
      <c r="A4" s="145" t="n">
        <v>3</v>
      </c>
      <c r="B4" s="146" t="s">
        <v>212</v>
      </c>
      <c r="C4" s="147" t="s">
        <v>213</v>
      </c>
      <c r="D4" s="148" t="s">
        <v>176</v>
      </c>
      <c r="E4" s="148" t="s">
        <v>177</v>
      </c>
      <c r="F4" s="148" t="n">
        <v>30349</v>
      </c>
      <c r="G4" s="148" t="s">
        <v>214</v>
      </c>
      <c r="H4" s="148" t="s">
        <v>215</v>
      </c>
      <c r="I4" s="148" t="s">
        <v>180</v>
      </c>
      <c r="K4" s="147" t="s">
        <v>216</v>
      </c>
      <c r="L4" s="147" t="s">
        <v>217</v>
      </c>
      <c r="M4" s="148" t="s">
        <v>218</v>
      </c>
      <c r="N4" s="148" t="s">
        <v>184</v>
      </c>
      <c r="O4" s="150" t="n">
        <v>78759</v>
      </c>
      <c r="P4" s="186" t="n">
        <v>1375</v>
      </c>
      <c r="Q4" s="187" t="n">
        <v>1500</v>
      </c>
      <c r="R4" s="150"/>
      <c r="S4" s="152" t="n">
        <v>13939</v>
      </c>
      <c r="T4" s="150" t="n">
        <v>1962</v>
      </c>
      <c r="U4" s="150" t="n">
        <v>1962</v>
      </c>
      <c r="V4" s="153" t="n">
        <v>43282</v>
      </c>
      <c r="W4" s="154" t="s">
        <v>186</v>
      </c>
      <c r="X4" s="154" t="s">
        <v>187</v>
      </c>
      <c r="Y4" s="150" t="n">
        <v>3</v>
      </c>
      <c r="Z4" s="150" t="n">
        <v>1.1</v>
      </c>
      <c r="AA4" s="155" t="n">
        <v>3</v>
      </c>
      <c r="AB4" s="155" t="n">
        <v>1.5</v>
      </c>
      <c r="AC4" s="156"/>
      <c r="AD4" s="150" t="n">
        <v>1</v>
      </c>
      <c r="AE4" s="157" t="s">
        <v>188</v>
      </c>
      <c r="AF4" s="157" t="s">
        <v>189</v>
      </c>
      <c r="AG4" s="157" t="s">
        <v>189</v>
      </c>
      <c r="AH4" s="158" t="s">
        <v>190</v>
      </c>
      <c r="AI4" s="158" t="s">
        <v>191</v>
      </c>
      <c r="AJ4" s="148" t="s">
        <v>192</v>
      </c>
      <c r="AK4" s="159" t="n">
        <v>42896</v>
      </c>
      <c r="AL4" s="159" t="n">
        <v>43260</v>
      </c>
      <c r="AM4" s="160" t="n">
        <f aca="false">SUM(AN4/T4)</f>
        <v>0.459225280326198</v>
      </c>
      <c r="AN4" s="91" t="n">
        <v>901</v>
      </c>
      <c r="AO4" s="161" t="n">
        <f aca="false">SUM(AN4*12)</f>
        <v>10812</v>
      </c>
      <c r="AS4" s="160" t="n">
        <f aca="false">SUM(AT4/T4)</f>
        <v>0.473002038735984</v>
      </c>
      <c r="AT4" s="91" t="n">
        <f aca="false">SUM(AN4*0.03)+AN4</f>
        <v>928.03</v>
      </c>
      <c r="AU4" s="164" t="n">
        <f aca="false">SUM(AT4*12)</f>
        <v>11136.36</v>
      </c>
      <c r="AW4" s="166" t="n">
        <f aca="false">SUM(AX4/12)</f>
        <v>0</v>
      </c>
      <c r="AX4" s="167" t="n">
        <v>0</v>
      </c>
      <c r="AY4" s="168" t="n">
        <f aca="false">SUM(AZ4/12)</f>
        <v>38.469483</v>
      </c>
      <c r="AZ4" s="169" t="n">
        <v>461.633796</v>
      </c>
      <c r="BA4" s="170" t="n">
        <f aca="false">SUM(BB4/12)</f>
        <v>17.0833333333333</v>
      </c>
      <c r="BB4" s="91" t="n">
        <v>205</v>
      </c>
      <c r="BC4" s="171" t="n">
        <f aca="false">SUM(BD4/12)</f>
        <v>50</v>
      </c>
      <c r="BD4" s="166" t="n">
        <v>600</v>
      </c>
      <c r="BE4" s="164" t="n">
        <f aca="false">SUM(BF4/12)</f>
        <v>200</v>
      </c>
      <c r="BF4" s="166" t="n">
        <v>2400</v>
      </c>
      <c r="BG4" s="160" t="n">
        <f aca="false">SUM(AN5*0.06)</f>
        <v>59.7</v>
      </c>
      <c r="BH4" s="164" t="n">
        <f aca="false">SUM(BG4*12)</f>
        <v>716.4</v>
      </c>
      <c r="BI4" s="164" t="n">
        <f aca="false">SUM(AW4+BA4+BC4+BE4+BG4)</f>
        <v>326.783333333333</v>
      </c>
      <c r="BJ4" s="166" t="n">
        <f aca="false">SUM(AX4+BB4+BD4+BF4+BH4)</f>
        <v>3921.4</v>
      </c>
      <c r="BK4" s="166" t="n">
        <f aca="false">SUM(AN4-BI4)</f>
        <v>574.216666666667</v>
      </c>
      <c r="BL4" s="166" t="n">
        <f aca="false">SUM(AO4-BJ4)</f>
        <v>6890.6</v>
      </c>
      <c r="BM4" s="166" t="n">
        <f aca="false">SUM(AT4-BI4)</f>
        <v>601.246666666667</v>
      </c>
      <c r="BN4" s="166" t="n">
        <f aca="false">SUM(BM4*12)</f>
        <v>7214.96</v>
      </c>
      <c r="BY4" s="177" t="n">
        <v>4847548454</v>
      </c>
      <c r="BZ4" s="91" t="n">
        <v>50000</v>
      </c>
      <c r="CA4" s="159" t="n">
        <v>42723</v>
      </c>
      <c r="CB4" s="178" t="s">
        <v>193</v>
      </c>
      <c r="CG4" s="179" t="n">
        <v>41452</v>
      </c>
      <c r="CH4" s="180" t="n">
        <v>8952000</v>
      </c>
      <c r="CI4" s="181" t="s">
        <v>190</v>
      </c>
      <c r="CJ4" s="182" t="s">
        <v>191</v>
      </c>
      <c r="CK4" s="182" t="s">
        <v>191</v>
      </c>
      <c r="CL4" s="182" t="s">
        <v>194</v>
      </c>
      <c r="CM4" s="182" t="s">
        <v>194</v>
      </c>
      <c r="CN4" s="182" t="s">
        <v>194</v>
      </c>
      <c r="CO4" s="182" t="s">
        <v>194</v>
      </c>
      <c r="CP4" s="182" t="s">
        <v>194</v>
      </c>
      <c r="CQ4" s="182" t="s">
        <v>194</v>
      </c>
      <c r="CR4" s="182" t="s">
        <v>194</v>
      </c>
      <c r="CS4" s="182" t="s">
        <v>194</v>
      </c>
      <c r="CT4" s="182" t="s">
        <v>194</v>
      </c>
      <c r="CU4" s="182" t="s">
        <v>194</v>
      </c>
      <c r="CV4" s="182" t="s">
        <v>194</v>
      </c>
      <c r="CW4" s="182" t="s">
        <v>194</v>
      </c>
      <c r="CX4" s="182" t="s">
        <v>194</v>
      </c>
      <c r="CY4" s="183" t="n">
        <v>551</v>
      </c>
      <c r="CZ4" s="148" t="s">
        <v>219</v>
      </c>
      <c r="DA4" s="148" t="s">
        <v>196</v>
      </c>
      <c r="DB4" s="148" t="s">
        <v>211</v>
      </c>
      <c r="DC4" s="148" t="n">
        <v>1</v>
      </c>
      <c r="DD4" s="148" t="s">
        <v>220</v>
      </c>
      <c r="DE4" s="184" t="n">
        <v>42894</v>
      </c>
      <c r="DF4" s="148" t="s">
        <v>221</v>
      </c>
      <c r="DG4" s="148" t="n">
        <v>5</v>
      </c>
      <c r="DH4" s="148" t="s">
        <v>222</v>
      </c>
      <c r="DI4" s="184" t="n">
        <v>42990</v>
      </c>
      <c r="DJ4" s="148" t="s">
        <v>223</v>
      </c>
      <c r="DK4" s="148" t="n">
        <v>3</v>
      </c>
      <c r="DL4" s="182" t="s">
        <v>194</v>
      </c>
      <c r="DM4" s="182" t="s">
        <v>194</v>
      </c>
    </row>
    <row r="5" customFormat="false" ht="14.9" hidden="false" customHeight="false" outlineLevel="0" collapsed="false">
      <c r="A5" s="145" t="n">
        <v>4</v>
      </c>
      <c r="B5" s="146" t="s">
        <v>224</v>
      </c>
      <c r="C5" s="147" t="s">
        <v>225</v>
      </c>
      <c r="D5" s="148" t="s">
        <v>176</v>
      </c>
      <c r="E5" s="148" t="s">
        <v>177</v>
      </c>
      <c r="F5" s="148" t="n">
        <v>30349</v>
      </c>
      <c r="G5" s="148" t="s">
        <v>214</v>
      </c>
      <c r="H5" s="148" t="s">
        <v>226</v>
      </c>
      <c r="I5" s="148" t="s">
        <v>180</v>
      </c>
      <c r="K5" s="147" t="s">
        <v>227</v>
      </c>
      <c r="L5" s="147" t="s">
        <v>217</v>
      </c>
      <c r="M5" s="148" t="s">
        <v>218</v>
      </c>
      <c r="N5" s="148" t="s">
        <v>184</v>
      </c>
      <c r="O5" s="150" t="n">
        <v>78759</v>
      </c>
      <c r="P5" s="185" t="n">
        <v>1336</v>
      </c>
      <c r="Q5" s="150" t="n">
        <v>1336</v>
      </c>
      <c r="R5" s="150"/>
      <c r="S5" s="152" t="n">
        <v>6534</v>
      </c>
      <c r="T5" s="150" t="n">
        <v>1992</v>
      </c>
      <c r="U5" s="150" t="n">
        <v>1992</v>
      </c>
      <c r="V5" s="153" t="n">
        <v>43282</v>
      </c>
      <c r="W5" s="154" t="s">
        <v>186</v>
      </c>
      <c r="X5" s="154" t="s">
        <v>187</v>
      </c>
      <c r="Y5" s="150" t="n">
        <v>3</v>
      </c>
      <c r="Z5" s="150" t="n">
        <v>3</v>
      </c>
      <c r="AA5" s="155" t="n">
        <v>3</v>
      </c>
      <c r="AB5" s="155" t="n">
        <v>2</v>
      </c>
      <c r="AC5" s="156"/>
      <c r="AD5" s="150" t="n">
        <v>1</v>
      </c>
      <c r="AE5" s="157" t="s">
        <v>188</v>
      </c>
      <c r="AF5" s="157" t="s">
        <v>189</v>
      </c>
      <c r="AG5" s="157" t="s">
        <v>189</v>
      </c>
      <c r="AH5" s="158" t="s">
        <v>190</v>
      </c>
      <c r="AI5" s="158" t="s">
        <v>191</v>
      </c>
      <c r="AJ5" s="148" t="s">
        <v>192</v>
      </c>
      <c r="AK5" s="159" t="n">
        <v>42576</v>
      </c>
      <c r="AL5" s="159" t="n">
        <v>42940</v>
      </c>
      <c r="AM5" s="160" t="n">
        <f aca="false">SUM(AN5/T5)</f>
        <v>0.499497991967871</v>
      </c>
      <c r="AN5" s="91" t="n">
        <v>995</v>
      </c>
      <c r="AO5" s="161" t="n">
        <f aca="false">SUM(AN5*12)</f>
        <v>11940</v>
      </c>
      <c r="AS5" s="160" t="n">
        <f aca="false">SUM(AT5/T5)</f>
        <v>0.514482931726908</v>
      </c>
      <c r="AT5" s="91" t="n">
        <f aca="false">SUM(AN5*0.03)+AN5</f>
        <v>1024.85</v>
      </c>
      <c r="AU5" s="164" t="n">
        <f aca="false">SUM(AT5*12)</f>
        <v>12298.2</v>
      </c>
      <c r="AW5" s="166" t="n">
        <f aca="false">SUM(AX5/12)</f>
        <v>0</v>
      </c>
      <c r="AX5" s="167" t="n">
        <v>0</v>
      </c>
      <c r="AY5" s="168" t="n">
        <f aca="false">SUM(AZ5/12)</f>
        <v>94.2941666666667</v>
      </c>
      <c r="AZ5" s="169" t="n">
        <v>1131.53</v>
      </c>
      <c r="BA5" s="170" t="n">
        <f aca="false">SUM(BB5/12)</f>
        <v>94.25</v>
      </c>
      <c r="BB5" s="91" t="n">
        <v>1131</v>
      </c>
      <c r="BC5" s="171" t="n">
        <f aca="false">SUM(BD5/12)</f>
        <v>50</v>
      </c>
      <c r="BD5" s="166" t="n">
        <v>600</v>
      </c>
      <c r="BE5" s="164" t="n">
        <f aca="false">SUM(BF5/12)</f>
        <v>200</v>
      </c>
      <c r="BF5" s="166" t="n">
        <v>2400</v>
      </c>
      <c r="BG5" s="160" t="n">
        <f aca="false">SUM(AN6*0.06)</f>
        <v>59.7</v>
      </c>
      <c r="BH5" s="164" t="n">
        <f aca="false">SUM(BG5*12)</f>
        <v>716.4</v>
      </c>
      <c r="BI5" s="164" t="n">
        <f aca="false">SUM(AW5+BA5+BC5+BE5+BG5)</f>
        <v>403.95</v>
      </c>
      <c r="BJ5" s="166" t="n">
        <f aca="false">SUM(AX5+BB5+BD5+BF5+BH5)</f>
        <v>4847.4</v>
      </c>
      <c r="BK5" s="166" t="n">
        <f aca="false">SUM(AN5-BI5)</f>
        <v>591.05</v>
      </c>
      <c r="BL5" s="166" t="n">
        <f aca="false">SUM(AO5-BJ5)</f>
        <v>7092.6</v>
      </c>
      <c r="BM5" s="166" t="n">
        <f aca="false">SUM(AT5-BI5)</f>
        <v>620.9</v>
      </c>
      <c r="BN5" s="166" t="n">
        <f aca="false">SUM(BM5*12)</f>
        <v>7450.8</v>
      </c>
      <c r="BY5" s="177" t="n">
        <v>4847548454</v>
      </c>
      <c r="BZ5" s="91" t="n">
        <v>58000</v>
      </c>
      <c r="CA5" s="159" t="n">
        <v>42465</v>
      </c>
      <c r="CB5" s="178" t="s">
        <v>193</v>
      </c>
      <c r="CG5" s="179" t="n">
        <v>41452</v>
      </c>
      <c r="CH5" s="180" t="n">
        <v>8952000</v>
      </c>
      <c r="CI5" s="181" t="s">
        <v>190</v>
      </c>
      <c r="CJ5" s="182" t="s">
        <v>191</v>
      </c>
      <c r="CK5" s="182" t="s">
        <v>191</v>
      </c>
      <c r="CL5" s="182" t="s">
        <v>194</v>
      </c>
      <c r="CM5" s="182" t="s">
        <v>194</v>
      </c>
      <c r="CN5" s="182" t="s">
        <v>194</v>
      </c>
      <c r="CO5" s="182" t="s">
        <v>194</v>
      </c>
      <c r="CP5" s="182" t="s">
        <v>194</v>
      </c>
      <c r="CQ5" s="182" t="s">
        <v>194</v>
      </c>
      <c r="CR5" s="182" t="s">
        <v>194</v>
      </c>
      <c r="CS5" s="182" t="s">
        <v>194</v>
      </c>
      <c r="CT5" s="182" t="s">
        <v>194</v>
      </c>
      <c r="CU5" s="182" t="s">
        <v>194</v>
      </c>
      <c r="CV5" s="182" t="s">
        <v>194</v>
      </c>
      <c r="CW5" s="182" t="s">
        <v>194</v>
      </c>
      <c r="CX5" s="182" t="s">
        <v>194</v>
      </c>
      <c r="CY5" s="183" t="n">
        <v>551</v>
      </c>
      <c r="CZ5" s="148" t="s">
        <v>219</v>
      </c>
      <c r="DA5" s="148" t="s">
        <v>196</v>
      </c>
      <c r="DB5" s="148" t="s">
        <v>228</v>
      </c>
      <c r="DC5" s="148" t="n">
        <v>1</v>
      </c>
      <c r="DD5" s="148" t="s">
        <v>220</v>
      </c>
      <c r="DE5" s="184" t="n">
        <v>42894</v>
      </c>
      <c r="DF5" s="148" t="s">
        <v>228</v>
      </c>
      <c r="DG5" s="148" t="n">
        <v>5</v>
      </c>
      <c r="DH5" s="148" t="s">
        <v>222</v>
      </c>
      <c r="DI5" s="184" t="n">
        <v>42990</v>
      </c>
      <c r="DJ5" s="148" t="s">
        <v>229</v>
      </c>
      <c r="DK5" s="148" t="n">
        <v>3</v>
      </c>
      <c r="DL5" s="182" t="s">
        <v>194</v>
      </c>
      <c r="DM5" s="182" t="s">
        <v>194</v>
      </c>
    </row>
    <row r="6" customFormat="false" ht="14.9" hidden="false" customHeight="false" outlineLevel="0" collapsed="false">
      <c r="A6" s="145" t="n">
        <v>5</v>
      </c>
      <c r="B6" s="146" t="s">
        <v>230</v>
      </c>
      <c r="C6" s="147" t="s">
        <v>231</v>
      </c>
      <c r="D6" s="148" t="s">
        <v>176</v>
      </c>
      <c r="E6" s="148" t="s">
        <v>177</v>
      </c>
      <c r="F6" s="148" t="n">
        <v>30349</v>
      </c>
      <c r="G6" s="148" t="s">
        <v>214</v>
      </c>
      <c r="H6" s="148" t="s">
        <v>232</v>
      </c>
      <c r="I6" s="148" t="s">
        <v>180</v>
      </c>
      <c r="K6" s="147" t="s">
        <v>233</v>
      </c>
      <c r="L6" s="147" t="s">
        <v>217</v>
      </c>
      <c r="M6" s="148" t="s">
        <v>218</v>
      </c>
      <c r="N6" s="148" t="s">
        <v>184</v>
      </c>
      <c r="O6" s="150" t="n">
        <v>78759</v>
      </c>
      <c r="P6" s="186" t="n">
        <v>1178</v>
      </c>
      <c r="Q6" s="187" t="n">
        <v>1594</v>
      </c>
      <c r="R6" s="150"/>
      <c r="S6" s="152" t="n">
        <v>13068</v>
      </c>
      <c r="T6" s="150" t="n">
        <v>1980</v>
      </c>
      <c r="U6" s="150" t="n">
        <v>1980</v>
      </c>
      <c r="V6" s="153" t="n">
        <v>43282</v>
      </c>
      <c r="W6" s="154" t="s">
        <v>186</v>
      </c>
      <c r="X6" s="154" t="s">
        <v>187</v>
      </c>
      <c r="Y6" s="150" t="n">
        <v>3</v>
      </c>
      <c r="Z6" s="150" t="n">
        <v>2</v>
      </c>
      <c r="AA6" s="155" t="n">
        <v>3</v>
      </c>
      <c r="AB6" s="155" t="n">
        <v>2</v>
      </c>
      <c r="AC6" s="156"/>
      <c r="AD6" s="150" t="n">
        <v>1</v>
      </c>
      <c r="AE6" s="157" t="s">
        <v>188</v>
      </c>
      <c r="AF6" s="157" t="s">
        <v>189</v>
      </c>
      <c r="AG6" s="157" t="s">
        <v>189</v>
      </c>
      <c r="AH6" s="158" t="s">
        <v>190</v>
      </c>
      <c r="AI6" s="158" t="s">
        <v>191</v>
      </c>
      <c r="AJ6" s="148" t="s">
        <v>192</v>
      </c>
      <c r="AK6" s="159" t="n">
        <v>42675</v>
      </c>
      <c r="AL6" s="159" t="n">
        <v>43039</v>
      </c>
      <c r="AM6" s="160" t="n">
        <f aca="false">SUM(AN6/T6)</f>
        <v>0.502525252525252</v>
      </c>
      <c r="AN6" s="91" t="n">
        <v>995</v>
      </c>
      <c r="AO6" s="161" t="n">
        <f aca="false">SUM(AN6*12)</f>
        <v>11940</v>
      </c>
      <c r="AS6" s="160" t="n">
        <f aca="false">SUM(AT6/T6)</f>
        <v>0.51760101010101</v>
      </c>
      <c r="AT6" s="91" t="n">
        <f aca="false">SUM(AN6*0.03)+AN6</f>
        <v>1024.85</v>
      </c>
      <c r="AU6" s="164" t="n">
        <f aca="false">SUM(AT6*12)</f>
        <v>12298.2</v>
      </c>
      <c r="AW6" s="166" t="n">
        <f aca="false">SUM(AX6/12)</f>
        <v>0</v>
      </c>
      <c r="AX6" s="167" t="n">
        <v>0</v>
      </c>
      <c r="AY6" s="168" t="n">
        <f aca="false">SUM(AZ6/12)</f>
        <v>107.3575</v>
      </c>
      <c r="AZ6" s="169" t="n">
        <v>1288.29</v>
      </c>
      <c r="BA6" s="170" t="n">
        <f aca="false">SUM(BB6/12)</f>
        <v>107.333333333333</v>
      </c>
      <c r="BB6" s="91" t="n">
        <v>1288</v>
      </c>
      <c r="BC6" s="171" t="n">
        <f aca="false">SUM(BD6/12)</f>
        <v>50</v>
      </c>
      <c r="BD6" s="166" t="n">
        <v>600</v>
      </c>
      <c r="BE6" s="164" t="n">
        <f aca="false">SUM(BF6/12)</f>
        <v>200</v>
      </c>
      <c r="BF6" s="166" t="n">
        <v>2400</v>
      </c>
      <c r="BG6" s="160" t="n">
        <f aca="false">SUM(AN7*0.06)</f>
        <v>65.7</v>
      </c>
      <c r="BH6" s="164" t="n">
        <f aca="false">SUM(BG6*12)</f>
        <v>788.4</v>
      </c>
      <c r="BI6" s="164" t="n">
        <f aca="false">SUM(AW6+BA6+BC6+BE6+BG6)</f>
        <v>423.033333333333</v>
      </c>
      <c r="BJ6" s="166" t="n">
        <f aca="false">SUM(AX6+BB6+BD6+BF6+BH6)</f>
        <v>5076.4</v>
      </c>
      <c r="BK6" s="166" t="n">
        <f aca="false">SUM(AN6-BI6)</f>
        <v>571.966666666667</v>
      </c>
      <c r="BL6" s="166" t="n">
        <f aca="false">SUM(AO6-BJ6)</f>
        <v>6863.6</v>
      </c>
      <c r="BM6" s="166" t="n">
        <f aca="false">SUM(AT6-BI6)</f>
        <v>601.816666666667</v>
      </c>
      <c r="BN6" s="166" t="n">
        <f aca="false">SUM(BM6*12)</f>
        <v>7221.8</v>
      </c>
      <c r="BY6" s="177" t="n">
        <v>4847548454</v>
      </c>
      <c r="BZ6" s="91" t="n">
        <v>68000</v>
      </c>
      <c r="CA6" s="159" t="n">
        <v>42590</v>
      </c>
      <c r="CB6" s="178" t="s">
        <v>193</v>
      </c>
      <c r="CG6" s="179" t="n">
        <v>41452</v>
      </c>
      <c r="CH6" s="180" t="n">
        <v>8952000</v>
      </c>
      <c r="CI6" s="181" t="s">
        <v>190</v>
      </c>
      <c r="CJ6" s="182" t="s">
        <v>191</v>
      </c>
      <c r="CK6" s="182" t="s">
        <v>191</v>
      </c>
      <c r="CL6" s="182" t="s">
        <v>194</v>
      </c>
      <c r="CM6" s="182" t="s">
        <v>194</v>
      </c>
      <c r="CN6" s="182" t="s">
        <v>194</v>
      </c>
      <c r="CO6" s="182" t="s">
        <v>194</v>
      </c>
      <c r="CP6" s="182" t="s">
        <v>194</v>
      </c>
      <c r="CQ6" s="182" t="s">
        <v>194</v>
      </c>
      <c r="CR6" s="182" t="s">
        <v>194</v>
      </c>
      <c r="CS6" s="182" t="s">
        <v>194</v>
      </c>
      <c r="CT6" s="182" t="s">
        <v>194</v>
      </c>
      <c r="CU6" s="182" t="s">
        <v>194</v>
      </c>
      <c r="CV6" s="182" t="s">
        <v>194</v>
      </c>
      <c r="CW6" s="182" t="s">
        <v>194</v>
      </c>
      <c r="CX6" s="182" t="s">
        <v>194</v>
      </c>
      <c r="CY6" s="183" t="n">
        <v>551</v>
      </c>
      <c r="CZ6" s="148" t="s">
        <v>234</v>
      </c>
      <c r="DA6" s="148" t="s">
        <v>196</v>
      </c>
      <c r="DB6" s="148" t="s">
        <v>223</v>
      </c>
      <c r="DC6" s="148" t="n">
        <v>1</v>
      </c>
      <c r="DD6" s="148" t="s">
        <v>220</v>
      </c>
      <c r="DE6" s="184" t="n">
        <v>42894</v>
      </c>
      <c r="DF6" s="148" t="s">
        <v>235</v>
      </c>
      <c r="DG6" s="148" t="n">
        <v>5</v>
      </c>
      <c r="DH6" s="148" t="s">
        <v>222</v>
      </c>
      <c r="DI6" s="184" t="n">
        <v>42990</v>
      </c>
      <c r="DJ6" s="148" t="s">
        <v>197</v>
      </c>
      <c r="DK6" s="148" t="n">
        <v>3</v>
      </c>
      <c r="DL6" s="182" t="s">
        <v>194</v>
      </c>
      <c r="DM6" s="182" t="s">
        <v>194</v>
      </c>
    </row>
    <row r="7" customFormat="false" ht="14.9" hidden="false" customHeight="false" outlineLevel="0" collapsed="false">
      <c r="A7" s="145" t="n">
        <v>6</v>
      </c>
      <c r="B7" s="146" t="s">
        <v>236</v>
      </c>
      <c r="C7" s="188" t="s">
        <v>237</v>
      </c>
      <c r="D7" s="148" t="s">
        <v>238</v>
      </c>
      <c r="E7" s="148" t="s">
        <v>177</v>
      </c>
      <c r="F7" s="148" t="n">
        <v>30349</v>
      </c>
      <c r="G7" s="148" t="s">
        <v>214</v>
      </c>
      <c r="H7" s="148" t="s">
        <v>239</v>
      </c>
      <c r="I7" s="148" t="s">
        <v>180</v>
      </c>
      <c r="K7" s="147" t="s">
        <v>240</v>
      </c>
      <c r="L7" s="147" t="s">
        <v>217</v>
      </c>
      <c r="M7" s="148" t="s">
        <v>218</v>
      </c>
      <c r="N7" s="148" t="s">
        <v>184</v>
      </c>
      <c r="O7" s="150" t="n">
        <v>78760</v>
      </c>
      <c r="P7" s="185" t="n">
        <v>1386</v>
      </c>
      <c r="Q7" s="150" t="n">
        <v>1386</v>
      </c>
      <c r="R7" s="150"/>
      <c r="S7" s="152" t="n">
        <v>6969</v>
      </c>
      <c r="T7" s="150" t="n">
        <v>1996</v>
      </c>
      <c r="U7" s="150" t="n">
        <v>1996</v>
      </c>
      <c r="V7" s="153" t="n">
        <v>43282</v>
      </c>
      <c r="W7" s="154" t="s">
        <v>186</v>
      </c>
      <c r="X7" s="154" t="s">
        <v>187</v>
      </c>
      <c r="Y7" s="150" t="n">
        <v>3</v>
      </c>
      <c r="Z7" s="150" t="n">
        <v>2</v>
      </c>
      <c r="AA7" s="155" t="n">
        <v>3</v>
      </c>
      <c r="AB7" s="155" t="n">
        <v>2</v>
      </c>
      <c r="AC7" s="156"/>
      <c r="AD7" s="150" t="n">
        <v>1</v>
      </c>
      <c r="AE7" s="157" t="s">
        <v>188</v>
      </c>
      <c r="AF7" s="157" t="s">
        <v>189</v>
      </c>
      <c r="AG7" s="157" t="s">
        <v>189</v>
      </c>
      <c r="AH7" s="158" t="s">
        <v>190</v>
      </c>
      <c r="AI7" s="158" t="s">
        <v>191</v>
      </c>
      <c r="AJ7" s="148" t="s">
        <v>192</v>
      </c>
      <c r="AK7" s="159" t="n">
        <v>42859</v>
      </c>
      <c r="AL7" s="159" t="n">
        <v>43223</v>
      </c>
      <c r="AM7" s="160" t="n">
        <f aca="false">SUM(AN7/T7)</f>
        <v>0.548597194388778</v>
      </c>
      <c r="AN7" s="91" t="n">
        <v>1095</v>
      </c>
      <c r="AO7" s="161" t="n">
        <f aca="false">SUM(AN7*12)</f>
        <v>13140</v>
      </c>
      <c r="AS7" s="160" t="n">
        <f aca="false">SUM(AT7/T7)</f>
        <v>0.565055110220441</v>
      </c>
      <c r="AT7" s="91" t="n">
        <f aca="false">SUM(AN7*0.03)+AN7</f>
        <v>1127.85</v>
      </c>
      <c r="AU7" s="164" t="n">
        <f aca="false">SUM(AT7*12)</f>
        <v>13534.2</v>
      </c>
      <c r="AW7" s="166" t="n">
        <f aca="false">SUM(AX7/12)</f>
        <v>9.16666666666667</v>
      </c>
      <c r="AX7" s="167" t="n">
        <v>110</v>
      </c>
      <c r="AY7" s="168" t="n">
        <f aca="false">SUM(AZ7/12)</f>
        <v>45.9475</v>
      </c>
      <c r="AZ7" s="169" t="n">
        <v>551.37</v>
      </c>
      <c r="BA7" s="170" t="n">
        <f aca="false">SUM(BB7/12)</f>
        <v>45.9166666666667</v>
      </c>
      <c r="BB7" s="91" t="n">
        <v>551</v>
      </c>
      <c r="BC7" s="171" t="n">
        <f aca="false">SUM(BD7/12)</f>
        <v>50</v>
      </c>
      <c r="BD7" s="166" t="n">
        <v>600</v>
      </c>
      <c r="BE7" s="164" t="n">
        <f aca="false">SUM(BF7/12)</f>
        <v>200</v>
      </c>
      <c r="BF7" s="166" t="n">
        <v>2400</v>
      </c>
      <c r="BG7" s="160" t="n">
        <f aca="false">SUM(AN8*0.06)</f>
        <v>54.06</v>
      </c>
      <c r="BH7" s="164" t="n">
        <f aca="false">SUM(BG7*12)</f>
        <v>648.72</v>
      </c>
      <c r="BI7" s="164" t="n">
        <f aca="false">SUM(AW7+BA7+BC7+BE7+BG7)</f>
        <v>359.143333333333</v>
      </c>
      <c r="BJ7" s="166" t="n">
        <f aca="false">SUM(AX7+BB7+BD7+BF7+BH7)</f>
        <v>4309.72</v>
      </c>
      <c r="BK7" s="166" t="n">
        <f aca="false">SUM(AN7-BI7)</f>
        <v>735.856666666667</v>
      </c>
      <c r="BL7" s="166" t="n">
        <f aca="false">SUM(AO7-BJ7)</f>
        <v>8830.28</v>
      </c>
      <c r="BM7" s="166" t="n">
        <f aca="false">SUM(AT7-BI7)</f>
        <v>768.706666666667</v>
      </c>
      <c r="BN7" s="166" t="n">
        <f aca="false">SUM(BM7*12)</f>
        <v>9224.48</v>
      </c>
      <c r="BY7" s="177" t="n">
        <v>4847548454</v>
      </c>
      <c r="BZ7" s="91" t="n">
        <v>64000</v>
      </c>
      <c r="CA7" s="159" t="n">
        <v>42619</v>
      </c>
      <c r="CB7" s="178" t="s">
        <v>193</v>
      </c>
      <c r="CG7" s="179" t="n">
        <v>41452</v>
      </c>
      <c r="CH7" s="180" t="n">
        <v>8952000</v>
      </c>
      <c r="CI7" s="181" t="s">
        <v>190</v>
      </c>
      <c r="CJ7" s="182" t="s">
        <v>191</v>
      </c>
      <c r="CK7" s="182" t="s">
        <v>191</v>
      </c>
      <c r="CL7" s="182" t="s">
        <v>194</v>
      </c>
      <c r="CM7" s="182" t="s">
        <v>194</v>
      </c>
      <c r="CN7" s="182" t="s">
        <v>194</v>
      </c>
      <c r="CO7" s="182" t="s">
        <v>194</v>
      </c>
      <c r="CP7" s="182" t="s">
        <v>194</v>
      </c>
      <c r="CQ7" s="182" t="s">
        <v>194</v>
      </c>
      <c r="CR7" s="182" t="s">
        <v>194</v>
      </c>
      <c r="CS7" s="182" t="s">
        <v>194</v>
      </c>
      <c r="CT7" s="182" t="s">
        <v>194</v>
      </c>
      <c r="CU7" s="182" t="s">
        <v>194</v>
      </c>
      <c r="CV7" s="182" t="s">
        <v>194</v>
      </c>
      <c r="CW7" s="182" t="s">
        <v>194</v>
      </c>
      <c r="CX7" s="182" t="s">
        <v>194</v>
      </c>
      <c r="CY7" s="183" t="n">
        <v>551</v>
      </c>
      <c r="CZ7" s="148" t="s">
        <v>241</v>
      </c>
      <c r="DA7" s="148" t="s">
        <v>196</v>
      </c>
      <c r="DB7" s="148" t="s">
        <v>242</v>
      </c>
      <c r="DC7" s="148" t="n">
        <v>2</v>
      </c>
      <c r="DD7" s="148" t="s">
        <v>220</v>
      </c>
      <c r="DE7" s="184" t="n">
        <v>42894</v>
      </c>
      <c r="DF7" s="148" t="s">
        <v>243</v>
      </c>
      <c r="DG7" s="148" t="n">
        <v>5</v>
      </c>
      <c r="DH7" s="148" t="s">
        <v>222</v>
      </c>
      <c r="DI7" s="184" t="n">
        <v>42990</v>
      </c>
      <c r="DJ7" s="148" t="s">
        <v>197</v>
      </c>
      <c r="DK7" s="148" t="n">
        <v>3</v>
      </c>
      <c r="DL7" s="182" t="s">
        <v>194</v>
      </c>
      <c r="DM7" s="182" t="s">
        <v>194</v>
      </c>
    </row>
    <row r="8" customFormat="false" ht="14.9" hidden="false" customHeight="false" outlineLevel="0" collapsed="false">
      <c r="A8" s="145" t="n">
        <v>7</v>
      </c>
      <c r="B8" s="146" t="n">
        <v>13016000010842</v>
      </c>
      <c r="C8" s="188" t="s">
        <v>244</v>
      </c>
      <c r="D8" s="189" t="s">
        <v>238</v>
      </c>
      <c r="E8" s="148" t="s">
        <v>177</v>
      </c>
      <c r="F8" s="148" t="n">
        <v>30349</v>
      </c>
      <c r="G8" s="148" t="s">
        <v>178</v>
      </c>
      <c r="H8" s="149"/>
      <c r="I8" s="148" t="s">
        <v>180</v>
      </c>
      <c r="K8" s="147" t="s">
        <v>181</v>
      </c>
      <c r="L8" s="147" t="s">
        <v>245</v>
      </c>
      <c r="M8" s="148" t="s">
        <v>183</v>
      </c>
      <c r="N8" s="148" t="s">
        <v>184</v>
      </c>
      <c r="O8" s="150" t="s">
        <v>246</v>
      </c>
      <c r="P8" s="185" t="n">
        <v>1458</v>
      </c>
      <c r="Q8" s="150" t="n">
        <v>1458</v>
      </c>
      <c r="R8" s="151"/>
      <c r="S8" s="155"/>
      <c r="T8" s="150" t="n">
        <v>1971</v>
      </c>
      <c r="U8" s="150" t="n">
        <v>1971</v>
      </c>
      <c r="V8" s="153" t="n">
        <v>43282</v>
      </c>
      <c r="W8" s="154" t="s">
        <v>186</v>
      </c>
      <c r="X8" s="154" t="s">
        <v>187</v>
      </c>
      <c r="Y8" s="150" t="n">
        <v>4</v>
      </c>
      <c r="Z8" s="150" t="n">
        <v>1</v>
      </c>
      <c r="AA8" s="155" t="n">
        <v>3</v>
      </c>
      <c r="AB8" s="155" t="n">
        <v>1</v>
      </c>
      <c r="AC8" s="156"/>
      <c r="AD8" s="150" t="n">
        <v>1</v>
      </c>
      <c r="AE8" s="157" t="s">
        <v>188</v>
      </c>
      <c r="AF8" s="157" t="s">
        <v>189</v>
      </c>
      <c r="AG8" s="157" t="s">
        <v>189</v>
      </c>
      <c r="AH8" s="158" t="s">
        <v>190</v>
      </c>
      <c r="AI8" s="158" t="s">
        <v>191</v>
      </c>
      <c r="AJ8" s="148" t="s">
        <v>192</v>
      </c>
      <c r="AK8" s="159" t="n">
        <v>42874</v>
      </c>
      <c r="AL8" s="159" t="n">
        <v>43238</v>
      </c>
      <c r="AM8" s="160" t="n">
        <f aca="false">SUM(AN8/T8)</f>
        <v>0.45712836123795</v>
      </c>
      <c r="AN8" s="91" t="n">
        <v>901</v>
      </c>
      <c r="AO8" s="161" t="n">
        <f aca="false">SUM(AN8*12)</f>
        <v>10812</v>
      </c>
      <c r="AS8" s="160" t="n">
        <f aca="false">SUM(AT8/T8)</f>
        <v>0.470842212075089</v>
      </c>
      <c r="AT8" s="91" t="n">
        <f aca="false">SUM(AN8*0.03)+AN8</f>
        <v>928.03</v>
      </c>
      <c r="AU8" s="164" t="n">
        <f aca="false">SUM(AT8*12)</f>
        <v>11136.36</v>
      </c>
      <c r="AW8" s="166" t="n">
        <f aca="false">SUM(AX8/12)</f>
        <v>0</v>
      </c>
      <c r="AX8" s="167" t="n">
        <v>0</v>
      </c>
      <c r="AY8" s="168" t="n">
        <f aca="false">SUM(AZ8/12)</f>
        <v>53.9416666666667</v>
      </c>
      <c r="AZ8" s="169" t="n">
        <v>647.3</v>
      </c>
      <c r="BA8" s="170" t="n">
        <f aca="false">SUM(BB8/12)</f>
        <v>38.9108333333333</v>
      </c>
      <c r="BB8" s="91" t="n">
        <v>466.93</v>
      </c>
      <c r="BC8" s="171" t="n">
        <f aca="false">SUM(BD8/12)</f>
        <v>50</v>
      </c>
      <c r="BD8" s="166" t="n">
        <v>600</v>
      </c>
      <c r="BE8" s="164" t="n">
        <f aca="false">SUM(BF8/12)</f>
        <v>200</v>
      </c>
      <c r="BF8" s="166" t="n">
        <v>2400</v>
      </c>
      <c r="BG8" s="160" t="n">
        <f aca="false">SUM(AN9*0.06)</f>
        <v>65.7</v>
      </c>
      <c r="BH8" s="164" t="n">
        <f aca="false">SUM(BG8*12)</f>
        <v>788.4</v>
      </c>
      <c r="BI8" s="164" t="n">
        <f aca="false">SUM(AW8+BA8+BC8+BE8+BG8)</f>
        <v>354.610833333333</v>
      </c>
      <c r="BJ8" s="166" t="n">
        <f aca="false">SUM(AX8+BB8+BD8+BF8+BH8)</f>
        <v>4255.33</v>
      </c>
      <c r="BK8" s="166" t="n">
        <f aca="false">SUM(AN8-BI8)</f>
        <v>546.389166666667</v>
      </c>
      <c r="BL8" s="166" t="n">
        <f aca="false">SUM(AO8-BJ8)</f>
        <v>6556.67</v>
      </c>
      <c r="BM8" s="166" t="n">
        <f aca="false">SUM(AT8-BI8)</f>
        <v>573.419166666667</v>
      </c>
      <c r="BN8" s="166" t="n">
        <f aca="false">SUM(BM8*12)</f>
        <v>6881.03</v>
      </c>
      <c r="BY8" s="177" t="n">
        <v>4847548454</v>
      </c>
      <c r="BZ8" s="91" t="n">
        <v>40000</v>
      </c>
      <c r="CA8" s="159" t="n">
        <v>42704</v>
      </c>
      <c r="CB8" s="178" t="s">
        <v>193</v>
      </c>
      <c r="CG8" s="179" t="n">
        <v>41452</v>
      </c>
      <c r="CH8" s="180" t="n">
        <v>8952000</v>
      </c>
      <c r="CI8" s="181" t="s">
        <v>190</v>
      </c>
      <c r="CJ8" s="182" t="s">
        <v>191</v>
      </c>
      <c r="CK8" s="182" t="s">
        <v>191</v>
      </c>
      <c r="CL8" s="182" t="s">
        <v>194</v>
      </c>
      <c r="CM8" s="182" t="s">
        <v>194</v>
      </c>
      <c r="CN8" s="182" t="s">
        <v>194</v>
      </c>
      <c r="CO8" s="182" t="s">
        <v>194</v>
      </c>
      <c r="CP8" s="182" t="s">
        <v>194</v>
      </c>
      <c r="CQ8" s="182" t="s">
        <v>194</v>
      </c>
      <c r="CR8" s="182" t="s">
        <v>194</v>
      </c>
      <c r="CS8" s="182" t="s">
        <v>194</v>
      </c>
      <c r="CT8" s="182" t="s">
        <v>194</v>
      </c>
      <c r="CU8" s="182" t="s">
        <v>194</v>
      </c>
      <c r="CV8" s="182" t="s">
        <v>194</v>
      </c>
      <c r="CW8" s="182" t="s">
        <v>194</v>
      </c>
      <c r="CX8" s="182" t="s">
        <v>194</v>
      </c>
      <c r="CY8" s="183" t="n">
        <v>551</v>
      </c>
      <c r="CZ8" s="148" t="s">
        <v>247</v>
      </c>
      <c r="DA8" s="148" t="s">
        <v>196</v>
      </c>
      <c r="DB8" s="148" t="s">
        <v>248</v>
      </c>
      <c r="DC8" s="148" t="n">
        <v>2</v>
      </c>
      <c r="DD8" s="148" t="s">
        <v>249</v>
      </c>
      <c r="DE8" s="184" t="n">
        <v>42894</v>
      </c>
      <c r="DF8" s="148" t="s">
        <v>250</v>
      </c>
      <c r="DG8" s="148" t="n">
        <v>2</v>
      </c>
      <c r="DH8" s="148" t="s">
        <v>251</v>
      </c>
      <c r="DI8" s="184" t="n">
        <v>42990</v>
      </c>
      <c r="DJ8" s="148" t="s">
        <v>252</v>
      </c>
      <c r="DK8" s="148" t="n">
        <v>2</v>
      </c>
      <c r="DL8" s="182" t="s">
        <v>194</v>
      </c>
      <c r="DM8" s="182" t="s">
        <v>194</v>
      </c>
    </row>
    <row r="9" customFormat="false" ht="14.9" hidden="false" customHeight="false" outlineLevel="0" collapsed="false">
      <c r="A9" s="145" t="n">
        <v>8</v>
      </c>
      <c r="B9" s="146" t="n">
        <v>13015800090103</v>
      </c>
      <c r="C9" s="188" t="s">
        <v>253</v>
      </c>
      <c r="D9" s="148" t="s">
        <v>238</v>
      </c>
      <c r="E9" s="148" t="s">
        <v>177</v>
      </c>
      <c r="F9" s="148" t="n">
        <v>30349</v>
      </c>
      <c r="G9" s="148" t="s">
        <v>178</v>
      </c>
      <c r="H9" s="149"/>
      <c r="I9" s="148" t="s">
        <v>180</v>
      </c>
      <c r="K9" s="147" t="s">
        <v>254</v>
      </c>
      <c r="L9" s="147" t="s">
        <v>245</v>
      </c>
      <c r="M9" s="148" t="s">
        <v>183</v>
      </c>
      <c r="N9" s="148" t="s">
        <v>184</v>
      </c>
      <c r="O9" s="150" t="s">
        <v>246</v>
      </c>
      <c r="P9" s="185" t="n">
        <v>1892</v>
      </c>
      <c r="Q9" s="150" t="n">
        <v>1892</v>
      </c>
      <c r="R9" s="151"/>
      <c r="S9" s="152" t="n">
        <v>18387</v>
      </c>
      <c r="T9" s="150" t="n">
        <v>1989</v>
      </c>
      <c r="U9" s="150" t="n">
        <v>1989</v>
      </c>
      <c r="V9" s="153" t="n">
        <v>43282</v>
      </c>
      <c r="W9" s="154" t="s">
        <v>186</v>
      </c>
      <c r="X9" s="154" t="s">
        <v>187</v>
      </c>
      <c r="Y9" s="150" t="n">
        <v>3</v>
      </c>
      <c r="Z9" s="150" t="n">
        <v>2.5</v>
      </c>
      <c r="AA9" s="155" t="n">
        <v>3</v>
      </c>
      <c r="AB9" s="155" t="n">
        <v>2</v>
      </c>
      <c r="AC9" s="156"/>
      <c r="AD9" s="150" t="n">
        <v>2</v>
      </c>
      <c r="AE9" s="157" t="s">
        <v>188</v>
      </c>
      <c r="AF9" s="157" t="s">
        <v>189</v>
      </c>
      <c r="AG9" s="157" t="s">
        <v>189</v>
      </c>
      <c r="AH9" s="158" t="s">
        <v>190</v>
      </c>
      <c r="AI9" s="158" t="s">
        <v>191</v>
      </c>
      <c r="AJ9" s="148" t="s">
        <v>192</v>
      </c>
      <c r="AK9" s="159" t="n">
        <v>42874</v>
      </c>
      <c r="AL9" s="159" t="n">
        <v>43238</v>
      </c>
      <c r="AM9" s="160" t="n">
        <f aca="false">SUM(AN9/T9)</f>
        <v>0.55052790346908</v>
      </c>
      <c r="AN9" s="91" t="n">
        <v>1095</v>
      </c>
      <c r="AO9" s="161" t="n">
        <f aca="false">SUM(AN9*12)</f>
        <v>13140</v>
      </c>
      <c r="AS9" s="160" t="n">
        <f aca="false">SUM(AT9/T9)</f>
        <v>0.567043740573152</v>
      </c>
      <c r="AT9" s="91" t="n">
        <f aca="false">SUM(AN9*0.03)+AN9</f>
        <v>1127.85</v>
      </c>
      <c r="AU9" s="164" t="n">
        <f aca="false">SUM(AT9*12)</f>
        <v>13534.2</v>
      </c>
      <c r="AW9" s="166" t="n">
        <f aca="false">SUM(AX9/12)</f>
        <v>0</v>
      </c>
      <c r="AX9" s="167" t="n">
        <v>0</v>
      </c>
      <c r="AY9" s="168" t="n">
        <f aca="false">SUM(AZ9/12)</f>
        <v>74.8666666666667</v>
      </c>
      <c r="AZ9" s="169" t="n">
        <v>898.4</v>
      </c>
      <c r="BA9" s="170" t="n">
        <f aca="false">SUM(BB9/12)</f>
        <v>87.16</v>
      </c>
      <c r="BB9" s="91" t="n">
        <v>1045.92</v>
      </c>
      <c r="BC9" s="171" t="n">
        <f aca="false">SUM(BD9/12)</f>
        <v>50</v>
      </c>
      <c r="BD9" s="166" t="n">
        <v>600</v>
      </c>
      <c r="BE9" s="164" t="n">
        <f aca="false">SUM(BF9/12)</f>
        <v>200</v>
      </c>
      <c r="BF9" s="166" t="n">
        <v>2400</v>
      </c>
      <c r="BG9" s="160" t="n">
        <f aca="false">SUM(AN10*0.06)</f>
        <v>59.7</v>
      </c>
      <c r="BH9" s="164" t="n">
        <f aca="false">SUM(BG9*12)</f>
        <v>716.4</v>
      </c>
      <c r="BI9" s="164" t="n">
        <f aca="false">SUM(AW9+BA9+BC9+BE9+BG9)</f>
        <v>396.86</v>
      </c>
      <c r="BJ9" s="166" t="n">
        <f aca="false">SUM(AX9+BB9+BD9+BF9+BH9)</f>
        <v>4762.32</v>
      </c>
      <c r="BK9" s="166" t="n">
        <f aca="false">SUM(AN9-BI9)</f>
        <v>698.14</v>
      </c>
      <c r="BL9" s="166" t="n">
        <f aca="false">SUM(AO9-BJ9)</f>
        <v>8377.68</v>
      </c>
      <c r="BM9" s="166" t="n">
        <f aca="false">SUM(AT9-BI9)</f>
        <v>730.99</v>
      </c>
      <c r="BN9" s="166" t="n">
        <f aca="false">SUM(BM9*12)</f>
        <v>8771.88</v>
      </c>
      <c r="BY9" s="177" t="n">
        <v>4847548454</v>
      </c>
      <c r="BZ9" s="190" t="n">
        <v>90000</v>
      </c>
      <c r="CA9" s="159" t="n">
        <v>41762</v>
      </c>
      <c r="CB9" s="178" t="s">
        <v>193</v>
      </c>
      <c r="CG9" s="179" t="n">
        <v>41452</v>
      </c>
      <c r="CH9" s="180" t="n">
        <v>8952000</v>
      </c>
      <c r="CI9" s="181" t="s">
        <v>190</v>
      </c>
      <c r="CJ9" s="182" t="s">
        <v>191</v>
      </c>
      <c r="CK9" s="182" t="s">
        <v>191</v>
      </c>
      <c r="CL9" s="182" t="s">
        <v>194</v>
      </c>
      <c r="CM9" s="182" t="s">
        <v>194</v>
      </c>
      <c r="CN9" s="182" t="s">
        <v>194</v>
      </c>
      <c r="CO9" s="182" t="s">
        <v>194</v>
      </c>
      <c r="CP9" s="182" t="s">
        <v>194</v>
      </c>
      <c r="CQ9" s="182" t="s">
        <v>194</v>
      </c>
      <c r="CR9" s="182" t="s">
        <v>194</v>
      </c>
      <c r="CS9" s="182" t="s">
        <v>194</v>
      </c>
      <c r="CT9" s="182" t="s">
        <v>194</v>
      </c>
      <c r="CU9" s="182" t="s">
        <v>194</v>
      </c>
      <c r="CV9" s="182" t="s">
        <v>194</v>
      </c>
      <c r="CW9" s="182" t="s">
        <v>194</v>
      </c>
      <c r="CX9" s="182" t="s">
        <v>194</v>
      </c>
      <c r="CY9" s="183" t="n">
        <v>551</v>
      </c>
      <c r="CZ9" s="148" t="s">
        <v>255</v>
      </c>
      <c r="DA9" s="148" t="s">
        <v>196</v>
      </c>
      <c r="DB9" s="148" t="s">
        <v>248</v>
      </c>
      <c r="DC9" s="148" t="n">
        <v>1</v>
      </c>
      <c r="DD9" s="148" t="s">
        <v>249</v>
      </c>
      <c r="DE9" s="184" t="n">
        <v>42894</v>
      </c>
      <c r="DF9" s="148" t="s">
        <v>256</v>
      </c>
      <c r="DG9" s="148" t="n">
        <v>2</v>
      </c>
      <c r="DH9" s="148" t="s">
        <v>257</v>
      </c>
      <c r="DI9" s="184" t="n">
        <v>42990</v>
      </c>
      <c r="DJ9" s="148" t="s">
        <v>258</v>
      </c>
      <c r="DK9" s="148" t="n">
        <v>2</v>
      </c>
      <c r="DL9" s="182" t="s">
        <v>194</v>
      </c>
      <c r="DM9" s="182" t="s">
        <v>194</v>
      </c>
    </row>
    <row r="10" customFormat="false" ht="14.9" hidden="false" customHeight="false" outlineLevel="0" collapsed="false">
      <c r="A10" s="145" t="n">
        <v>9</v>
      </c>
      <c r="B10" s="146" t="n">
        <v>13013100050430</v>
      </c>
      <c r="C10" s="147" t="s">
        <v>259</v>
      </c>
      <c r="D10" s="148" t="s">
        <v>238</v>
      </c>
      <c r="E10" s="148" t="s">
        <v>177</v>
      </c>
      <c r="F10" s="148" t="n">
        <v>30349</v>
      </c>
      <c r="G10" s="148" t="s">
        <v>178</v>
      </c>
      <c r="H10" s="149"/>
      <c r="I10" s="148" t="s">
        <v>180</v>
      </c>
      <c r="K10" s="147" t="s">
        <v>254</v>
      </c>
      <c r="L10" s="147" t="s">
        <v>245</v>
      </c>
      <c r="M10" s="148" t="s">
        <v>183</v>
      </c>
      <c r="N10" s="148" t="s">
        <v>184</v>
      </c>
      <c r="O10" s="150" t="s">
        <v>246</v>
      </c>
      <c r="P10" s="185" t="n">
        <v>1404</v>
      </c>
      <c r="Q10" s="150" t="n">
        <v>1404</v>
      </c>
      <c r="R10" s="151"/>
      <c r="S10" s="155"/>
      <c r="T10" s="187" t="n">
        <v>2001</v>
      </c>
      <c r="U10" s="187" t="n">
        <v>1995</v>
      </c>
      <c r="V10" s="153" t="n">
        <v>43282</v>
      </c>
      <c r="W10" s="154" t="s">
        <v>186</v>
      </c>
      <c r="X10" s="154" t="s">
        <v>187</v>
      </c>
      <c r="Y10" s="150" t="n">
        <v>3</v>
      </c>
      <c r="Z10" s="150" t="n">
        <v>2.5</v>
      </c>
      <c r="AA10" s="155" t="n">
        <v>3</v>
      </c>
      <c r="AB10" s="155" t="n">
        <v>2</v>
      </c>
      <c r="AC10" s="156"/>
      <c r="AD10" s="150" t="n">
        <v>2</v>
      </c>
      <c r="AE10" s="157" t="s">
        <v>188</v>
      </c>
      <c r="AF10" s="157" t="s">
        <v>189</v>
      </c>
      <c r="AG10" s="157" t="s">
        <v>189</v>
      </c>
      <c r="AH10" s="158" t="s">
        <v>190</v>
      </c>
      <c r="AI10" s="158" t="s">
        <v>191</v>
      </c>
      <c r="AJ10" s="148" t="s">
        <v>192</v>
      </c>
      <c r="AK10" s="159" t="n">
        <v>42794</v>
      </c>
      <c r="AL10" s="159" t="n">
        <v>43158</v>
      </c>
      <c r="AM10" s="160" t="n">
        <f aca="false">SUM(AN10/T10)</f>
        <v>0.497251374312844</v>
      </c>
      <c r="AN10" s="91" t="n">
        <v>995</v>
      </c>
      <c r="AO10" s="161" t="n">
        <f aca="false">SUM(AN10*12)</f>
        <v>11940</v>
      </c>
      <c r="AS10" s="160" t="n">
        <f aca="false">SUM(AT10/T10)</f>
        <v>0.512168915542229</v>
      </c>
      <c r="AT10" s="91" t="n">
        <f aca="false">SUM(AN10*0.03)+AN10</f>
        <v>1024.85</v>
      </c>
      <c r="AU10" s="164" t="n">
        <f aca="false">SUM(AT10*12)</f>
        <v>12298.2</v>
      </c>
      <c r="AW10" s="166" t="n">
        <f aca="false">SUM(AX10/12)</f>
        <v>0</v>
      </c>
      <c r="AX10" s="167" t="n">
        <v>0</v>
      </c>
      <c r="AY10" s="168" t="n">
        <f aca="false">SUM(AZ10/12)</f>
        <v>72.42</v>
      </c>
      <c r="AZ10" s="169" t="n">
        <v>869.04</v>
      </c>
      <c r="BA10" s="170" t="n">
        <f aca="false">SUM(BB10/12)</f>
        <v>59.5333333333333</v>
      </c>
      <c r="BB10" s="91" t="n">
        <v>714.4</v>
      </c>
      <c r="BC10" s="171" t="n">
        <f aca="false">SUM(BD10/12)</f>
        <v>50</v>
      </c>
      <c r="BD10" s="166" t="n">
        <v>600</v>
      </c>
      <c r="BE10" s="164" t="n">
        <f aca="false">SUM(BF10/12)</f>
        <v>200</v>
      </c>
      <c r="BF10" s="166" t="n">
        <v>2400</v>
      </c>
      <c r="BG10" s="160" t="n">
        <f aca="false">SUM(AN11*0.06)</f>
        <v>62.7</v>
      </c>
      <c r="BH10" s="164" t="n">
        <f aca="false">SUM(BG10*12)</f>
        <v>752.4</v>
      </c>
      <c r="BI10" s="164" t="n">
        <f aca="false">SUM(AW10+BA10+BC10+BE10+BG10)</f>
        <v>372.233333333333</v>
      </c>
      <c r="BJ10" s="166" t="n">
        <f aca="false">SUM(AX10+BB10+BD10+BF10+BH10)</f>
        <v>4466.8</v>
      </c>
      <c r="BK10" s="166" t="n">
        <f aca="false">SUM(AN10-BI10)</f>
        <v>622.766666666667</v>
      </c>
      <c r="BL10" s="166" t="n">
        <f aca="false">SUM(AO10-BJ10)</f>
        <v>7473.2</v>
      </c>
      <c r="BM10" s="166" t="n">
        <f aca="false">SUM(AT10-BI10)</f>
        <v>652.616666666667</v>
      </c>
      <c r="BN10" s="166" t="n">
        <f aca="false">SUM(BM10*12)</f>
        <v>7831.4</v>
      </c>
      <c r="BY10" s="177" t="n">
        <v>4847548454</v>
      </c>
      <c r="BZ10" s="191" t="n">
        <v>75000</v>
      </c>
      <c r="CA10" s="159" t="n">
        <v>42460</v>
      </c>
      <c r="CB10" s="178" t="s">
        <v>193</v>
      </c>
      <c r="CG10" s="179" t="n">
        <v>41452</v>
      </c>
      <c r="CH10" s="180" t="n">
        <v>8952000</v>
      </c>
      <c r="CI10" s="181" t="s">
        <v>190</v>
      </c>
      <c r="CJ10" s="182" t="s">
        <v>191</v>
      </c>
      <c r="CK10" s="182" t="s">
        <v>191</v>
      </c>
      <c r="CL10" s="182" t="s">
        <v>194</v>
      </c>
      <c r="CM10" s="182" t="s">
        <v>194</v>
      </c>
      <c r="CN10" s="182" t="s">
        <v>194</v>
      </c>
      <c r="CO10" s="182" t="s">
        <v>194</v>
      </c>
      <c r="CP10" s="182" t="s">
        <v>194</v>
      </c>
      <c r="CQ10" s="182" t="s">
        <v>194</v>
      </c>
      <c r="CR10" s="182" t="s">
        <v>194</v>
      </c>
      <c r="CS10" s="182" t="s">
        <v>194</v>
      </c>
      <c r="CT10" s="182" t="s">
        <v>194</v>
      </c>
      <c r="CU10" s="182" t="s">
        <v>194</v>
      </c>
      <c r="CV10" s="182" t="s">
        <v>194</v>
      </c>
      <c r="CW10" s="182" t="s">
        <v>194</v>
      </c>
      <c r="CX10" s="182" t="s">
        <v>194</v>
      </c>
      <c r="CY10" s="183" t="n">
        <v>551</v>
      </c>
      <c r="CZ10" s="148" t="s">
        <v>255</v>
      </c>
      <c r="DA10" s="148" t="s">
        <v>196</v>
      </c>
      <c r="DB10" s="148" t="s">
        <v>211</v>
      </c>
      <c r="DC10" s="148" t="n">
        <v>1</v>
      </c>
      <c r="DD10" s="148" t="s">
        <v>249</v>
      </c>
      <c r="DE10" s="184" t="n">
        <v>42894</v>
      </c>
      <c r="DF10" s="148" t="s">
        <v>260</v>
      </c>
      <c r="DG10" s="148" t="n">
        <v>2</v>
      </c>
      <c r="DH10" s="148" t="s">
        <v>257</v>
      </c>
      <c r="DI10" s="184" t="n">
        <v>42990</v>
      </c>
      <c r="DJ10" s="148" t="s">
        <v>261</v>
      </c>
      <c r="DK10" s="148" t="n">
        <v>2</v>
      </c>
      <c r="DL10" s="182" t="s">
        <v>194</v>
      </c>
      <c r="DM10" s="182" t="s">
        <v>194</v>
      </c>
    </row>
    <row r="11" customFormat="false" ht="14.9" hidden="false" customHeight="false" outlineLevel="0" collapsed="false">
      <c r="A11" s="145" t="n">
        <v>10</v>
      </c>
      <c r="B11" s="146" t="s">
        <v>262</v>
      </c>
      <c r="C11" s="147" t="s">
        <v>263</v>
      </c>
      <c r="D11" s="148" t="s">
        <v>264</v>
      </c>
      <c r="E11" s="148" t="s">
        <v>177</v>
      </c>
      <c r="F11" s="148" t="n">
        <v>30288</v>
      </c>
      <c r="G11" s="148" t="s">
        <v>214</v>
      </c>
      <c r="H11" s="148" t="s">
        <v>265</v>
      </c>
      <c r="I11" s="148" t="s">
        <v>180</v>
      </c>
      <c r="K11" s="147" t="s">
        <v>227</v>
      </c>
      <c r="L11" s="147" t="s">
        <v>266</v>
      </c>
      <c r="M11" s="148" t="s">
        <v>218</v>
      </c>
      <c r="N11" s="148" t="s">
        <v>184</v>
      </c>
      <c r="O11" s="150" t="n">
        <v>78746</v>
      </c>
      <c r="P11" s="186" t="n">
        <v>1025</v>
      </c>
      <c r="Q11" s="187" t="n">
        <v>1889</v>
      </c>
      <c r="R11" s="150"/>
      <c r="S11" s="155"/>
      <c r="T11" s="187" t="n">
        <v>1979</v>
      </c>
      <c r="U11" s="187" t="n">
        <v>1964</v>
      </c>
      <c r="V11" s="153" t="n">
        <v>43282</v>
      </c>
      <c r="W11" s="154" t="s">
        <v>186</v>
      </c>
      <c r="X11" s="154" t="s">
        <v>187</v>
      </c>
      <c r="Y11" s="150" t="n">
        <v>4</v>
      </c>
      <c r="Z11" s="150" t="n">
        <v>3</v>
      </c>
      <c r="AA11" s="155" t="n">
        <v>3</v>
      </c>
      <c r="AB11" s="155" t="n">
        <v>2</v>
      </c>
      <c r="AC11" s="156"/>
      <c r="AD11" s="150" t="n">
        <v>1</v>
      </c>
      <c r="AE11" s="157" t="s">
        <v>188</v>
      </c>
      <c r="AF11" s="157" t="s">
        <v>189</v>
      </c>
      <c r="AG11" s="157" t="s">
        <v>189</v>
      </c>
      <c r="AH11" s="158" t="s">
        <v>190</v>
      </c>
      <c r="AI11" s="158" t="s">
        <v>191</v>
      </c>
      <c r="AJ11" s="148" t="s">
        <v>192</v>
      </c>
      <c r="AK11" s="159" t="n">
        <v>42780</v>
      </c>
      <c r="AL11" s="159" t="n">
        <v>43144</v>
      </c>
      <c r="AM11" s="160" t="n">
        <f aca="false">SUM(AN11/T11)</f>
        <v>0.528044466902476</v>
      </c>
      <c r="AN11" s="91" t="n">
        <v>1045</v>
      </c>
      <c r="AO11" s="161" t="n">
        <f aca="false">SUM(AN11*12)</f>
        <v>12540</v>
      </c>
      <c r="AS11" s="160" t="n">
        <f aca="false">SUM(AT11/T11)</f>
        <v>0.54388580090955</v>
      </c>
      <c r="AT11" s="91" t="n">
        <f aca="false">SUM(AN11*0.03)+AN11</f>
        <v>1076.35</v>
      </c>
      <c r="AU11" s="164" t="n">
        <f aca="false">SUM(AT11*12)</f>
        <v>12916.2</v>
      </c>
      <c r="AW11" s="166" t="n">
        <f aca="false">SUM(AX11/12)</f>
        <v>0</v>
      </c>
      <c r="AX11" s="167" t="n">
        <v>0</v>
      </c>
      <c r="AY11" s="168" t="n">
        <f aca="false">SUM(AZ11/12)</f>
        <v>67.3208333333333</v>
      </c>
      <c r="AZ11" s="169" t="n">
        <v>807.85</v>
      </c>
      <c r="BA11" s="170" t="n">
        <f aca="false">SUM(BB11/12)</f>
        <v>67.25</v>
      </c>
      <c r="BB11" s="91" t="n">
        <v>807</v>
      </c>
      <c r="BC11" s="171" t="n">
        <f aca="false">SUM(BD11/12)</f>
        <v>50</v>
      </c>
      <c r="BD11" s="166" t="n">
        <v>600</v>
      </c>
      <c r="BE11" s="164" t="n">
        <f aca="false">SUM(BF11/12)</f>
        <v>200</v>
      </c>
      <c r="BF11" s="166" t="n">
        <v>2400</v>
      </c>
      <c r="BG11" s="160" t="n">
        <f aca="false">SUM(AN12*0.06)</f>
        <v>58.5</v>
      </c>
      <c r="BH11" s="164" t="n">
        <f aca="false">SUM(BG11*12)</f>
        <v>702</v>
      </c>
      <c r="BI11" s="164" t="n">
        <f aca="false">SUM(AW11+BA11+BC11+BE11+BG11)</f>
        <v>375.75</v>
      </c>
      <c r="BJ11" s="166" t="n">
        <f aca="false">SUM(AX11+BB11+BD11+BF11+BH11)</f>
        <v>4509</v>
      </c>
      <c r="BK11" s="166" t="n">
        <f aca="false">SUM(AN11-BI11)</f>
        <v>669.25</v>
      </c>
      <c r="BL11" s="166" t="n">
        <f aca="false">SUM(AO11-BJ11)</f>
        <v>8031</v>
      </c>
      <c r="BM11" s="166" t="n">
        <f aca="false">SUM(AT11-BI11)</f>
        <v>700.6</v>
      </c>
      <c r="BN11" s="166" t="n">
        <f aca="false">SUM(BM11*12)</f>
        <v>8407.2</v>
      </c>
      <c r="BY11" s="177" t="n">
        <v>4847548454</v>
      </c>
      <c r="BZ11" s="190" t="n">
        <v>64000</v>
      </c>
      <c r="CA11" s="159" t="n">
        <v>42094</v>
      </c>
      <c r="CB11" s="178" t="s">
        <v>193</v>
      </c>
      <c r="CG11" s="179" t="n">
        <v>41452</v>
      </c>
      <c r="CH11" s="180" t="n">
        <v>8952000</v>
      </c>
      <c r="CI11" s="181" t="s">
        <v>190</v>
      </c>
      <c r="CJ11" s="182" t="s">
        <v>191</v>
      </c>
      <c r="CK11" s="182" t="s">
        <v>191</v>
      </c>
      <c r="CL11" s="182" t="s">
        <v>194</v>
      </c>
      <c r="CM11" s="182" t="s">
        <v>194</v>
      </c>
      <c r="CN11" s="182" t="s">
        <v>194</v>
      </c>
      <c r="CO11" s="182" t="s">
        <v>194</v>
      </c>
      <c r="CP11" s="182" t="s">
        <v>194</v>
      </c>
      <c r="CQ11" s="182" t="s">
        <v>194</v>
      </c>
      <c r="CR11" s="182" t="s">
        <v>194</v>
      </c>
      <c r="CS11" s="182" t="s">
        <v>194</v>
      </c>
      <c r="CT11" s="182" t="s">
        <v>194</v>
      </c>
      <c r="CU11" s="182" t="s">
        <v>194</v>
      </c>
      <c r="CV11" s="182" t="s">
        <v>194</v>
      </c>
      <c r="CW11" s="182" t="s">
        <v>194</v>
      </c>
      <c r="CX11" s="182" t="s">
        <v>194</v>
      </c>
      <c r="CY11" s="183" t="n">
        <v>551</v>
      </c>
      <c r="CZ11" s="148" t="s">
        <v>267</v>
      </c>
      <c r="DA11" s="148" t="s">
        <v>196</v>
      </c>
      <c r="DB11" s="148" t="s">
        <v>228</v>
      </c>
      <c r="DC11" s="148" t="n">
        <v>6</v>
      </c>
      <c r="DD11" s="148" t="s">
        <v>268</v>
      </c>
      <c r="DE11" s="184" t="n">
        <v>42894</v>
      </c>
      <c r="DF11" s="148" t="s">
        <v>250</v>
      </c>
      <c r="DG11" s="148" t="n">
        <v>3</v>
      </c>
      <c r="DH11" s="148" t="s">
        <v>269</v>
      </c>
      <c r="DI11" s="184" t="n">
        <v>42990</v>
      </c>
      <c r="DJ11" s="148" t="s">
        <v>270</v>
      </c>
      <c r="DK11" s="148" t="n">
        <v>3</v>
      </c>
      <c r="DL11" s="182" t="s">
        <v>194</v>
      </c>
      <c r="DM11" s="182" t="s">
        <v>194</v>
      </c>
    </row>
    <row r="12" customFormat="false" ht="14.9" hidden="false" customHeight="false" outlineLevel="0" collapsed="false">
      <c r="A12" s="145" t="n">
        <v>11</v>
      </c>
      <c r="B12" s="146" t="n">
        <v>13012600020596</v>
      </c>
      <c r="C12" s="192" t="s">
        <v>271</v>
      </c>
      <c r="D12" s="148" t="s">
        <v>238</v>
      </c>
      <c r="E12" s="148" t="s">
        <v>177</v>
      </c>
      <c r="F12" s="148" t="n">
        <v>30349</v>
      </c>
      <c r="G12" s="148" t="s">
        <v>178</v>
      </c>
      <c r="H12" s="149"/>
      <c r="I12" s="148" t="s">
        <v>180</v>
      </c>
      <c r="K12" s="192" t="s">
        <v>272</v>
      </c>
      <c r="L12" s="147" t="s">
        <v>273</v>
      </c>
      <c r="M12" s="148" t="s">
        <v>238</v>
      </c>
      <c r="N12" s="148" t="s">
        <v>177</v>
      </c>
      <c r="O12" s="150" t="n">
        <v>30349</v>
      </c>
      <c r="P12" s="185" t="n">
        <v>1320</v>
      </c>
      <c r="Q12" s="150" t="n">
        <v>1320</v>
      </c>
      <c r="R12" s="151"/>
      <c r="S12" s="155"/>
      <c r="T12" s="150" t="n">
        <v>1968</v>
      </c>
      <c r="U12" s="150" t="n">
        <v>1968</v>
      </c>
      <c r="V12" s="153" t="n">
        <v>43282</v>
      </c>
      <c r="W12" s="154" t="s">
        <v>186</v>
      </c>
      <c r="X12" s="154" t="s">
        <v>187</v>
      </c>
      <c r="Y12" s="150" t="n">
        <v>3</v>
      </c>
      <c r="Z12" s="150" t="n">
        <v>1.1</v>
      </c>
      <c r="AA12" s="155" t="n">
        <v>3</v>
      </c>
      <c r="AB12" s="155" t="n">
        <v>1</v>
      </c>
      <c r="AC12" s="156"/>
      <c r="AD12" s="150" t="n">
        <v>1</v>
      </c>
      <c r="AE12" s="157" t="s">
        <v>188</v>
      </c>
      <c r="AF12" s="157" t="s">
        <v>189</v>
      </c>
      <c r="AG12" s="157" t="s">
        <v>189</v>
      </c>
      <c r="AH12" s="158" t="s">
        <v>190</v>
      </c>
      <c r="AI12" s="158" t="s">
        <v>191</v>
      </c>
      <c r="AJ12" s="148" t="s">
        <v>192</v>
      </c>
      <c r="AK12" s="159" t="n">
        <v>42872</v>
      </c>
      <c r="AL12" s="159" t="n">
        <v>43236</v>
      </c>
      <c r="AM12" s="160" t="n">
        <f aca="false">SUM(AN12/T12)</f>
        <v>0.495426829268293</v>
      </c>
      <c r="AN12" s="91" t="n">
        <v>975</v>
      </c>
      <c r="AO12" s="161" t="n">
        <f aca="false">SUM(AN12*12)</f>
        <v>11700</v>
      </c>
      <c r="AS12" s="160" t="n">
        <f aca="false">SUM(AT12/T12)</f>
        <v>0.510289634146341</v>
      </c>
      <c r="AT12" s="91" t="n">
        <f aca="false">SUM(AN12*0.03)+AN12</f>
        <v>1004.25</v>
      </c>
      <c r="AU12" s="164" t="n">
        <f aca="false">SUM(AT12*12)</f>
        <v>12051</v>
      </c>
      <c r="AW12" s="166" t="n">
        <f aca="false">SUM(AX12/12)</f>
        <v>0</v>
      </c>
      <c r="AX12" s="167" t="n">
        <v>0</v>
      </c>
      <c r="AY12" s="168" t="n">
        <f aca="false">SUM(AZ12/12)</f>
        <v>15.34</v>
      </c>
      <c r="AZ12" s="169" t="n">
        <v>184.08</v>
      </c>
      <c r="BA12" s="170" t="n">
        <f aca="false">SUM(BB12/12)</f>
        <v>25.3933333333333</v>
      </c>
      <c r="BB12" s="91" t="n">
        <v>304.72</v>
      </c>
      <c r="BC12" s="171" t="n">
        <f aca="false">SUM(BD12/12)</f>
        <v>50</v>
      </c>
      <c r="BD12" s="166" t="n">
        <v>600</v>
      </c>
      <c r="BE12" s="164" t="n">
        <f aca="false">SUM(BF12/12)</f>
        <v>200</v>
      </c>
      <c r="BF12" s="166" t="n">
        <v>2400</v>
      </c>
      <c r="BG12" s="160" t="n">
        <f aca="false">SUM(AN13*0.06)</f>
        <v>54.06</v>
      </c>
      <c r="BH12" s="164" t="n">
        <f aca="false">SUM(BG12*12)</f>
        <v>648.72</v>
      </c>
      <c r="BI12" s="164" t="n">
        <f aca="false">SUM(AW12+BA12+BC12+BE12+BG12)</f>
        <v>329.453333333333</v>
      </c>
      <c r="BJ12" s="166" t="n">
        <f aca="false">SUM(AX12+BB12+BD12+BF12+BH12)</f>
        <v>3953.44</v>
      </c>
      <c r="BK12" s="166" t="n">
        <f aca="false">SUM(AN12-BI12)</f>
        <v>645.546666666667</v>
      </c>
      <c r="BL12" s="166" t="n">
        <f aca="false">SUM(AO12-BJ12)</f>
        <v>7746.56</v>
      </c>
      <c r="BM12" s="166" t="n">
        <f aca="false">SUM(AT12-BI12)</f>
        <v>674.796666666667</v>
      </c>
      <c r="BN12" s="166" t="n">
        <f aca="false">SUM(BM12*12)</f>
        <v>8097.56</v>
      </c>
      <c r="BY12" s="177" t="n">
        <v>4847548454</v>
      </c>
      <c r="BZ12" s="91" t="n">
        <v>50749</v>
      </c>
      <c r="CA12" s="159" t="n">
        <v>31756</v>
      </c>
      <c r="CB12" s="178" t="s">
        <v>193</v>
      </c>
      <c r="CG12" s="179" t="n">
        <v>41452</v>
      </c>
      <c r="CH12" s="180" t="n">
        <v>8952000</v>
      </c>
      <c r="CI12" s="181" t="s">
        <v>190</v>
      </c>
      <c r="CJ12" s="182" t="s">
        <v>191</v>
      </c>
      <c r="CK12" s="182" t="s">
        <v>191</v>
      </c>
      <c r="CL12" s="182" t="s">
        <v>194</v>
      </c>
      <c r="CM12" s="182" t="s">
        <v>194</v>
      </c>
      <c r="CN12" s="182" t="s">
        <v>194</v>
      </c>
      <c r="CO12" s="182" t="s">
        <v>194</v>
      </c>
      <c r="CP12" s="182" t="s">
        <v>194</v>
      </c>
      <c r="CQ12" s="182" t="s">
        <v>194</v>
      </c>
      <c r="CR12" s="182" t="s">
        <v>194</v>
      </c>
      <c r="CS12" s="182" t="s">
        <v>194</v>
      </c>
      <c r="CT12" s="182" t="s">
        <v>194</v>
      </c>
      <c r="CU12" s="182" t="s">
        <v>194</v>
      </c>
      <c r="CV12" s="182" t="s">
        <v>194</v>
      </c>
      <c r="CW12" s="182" t="s">
        <v>194</v>
      </c>
      <c r="CX12" s="182" t="s">
        <v>194</v>
      </c>
      <c r="CY12" s="183" t="n">
        <v>551</v>
      </c>
      <c r="CZ12" s="148" t="s">
        <v>274</v>
      </c>
      <c r="DA12" s="148" t="s">
        <v>196</v>
      </c>
      <c r="DB12" s="148" t="s">
        <v>248</v>
      </c>
      <c r="DC12" s="148" t="n">
        <v>2</v>
      </c>
      <c r="DD12" s="148" t="s">
        <v>249</v>
      </c>
      <c r="DE12" s="184" t="n">
        <v>42894</v>
      </c>
      <c r="DF12" s="148" t="s">
        <v>248</v>
      </c>
      <c r="DG12" s="148" t="n">
        <v>2</v>
      </c>
      <c r="DH12" s="148" t="s">
        <v>257</v>
      </c>
      <c r="DI12" s="184" t="n">
        <v>42990</v>
      </c>
      <c r="DJ12" s="148" t="s">
        <v>275</v>
      </c>
      <c r="DK12" s="148" t="n">
        <v>2</v>
      </c>
      <c r="DL12" s="182" t="s">
        <v>194</v>
      </c>
      <c r="DM12" s="182" t="s">
        <v>194</v>
      </c>
    </row>
    <row r="13" customFormat="false" ht="14.9" hidden="false" customHeight="false" outlineLevel="0" collapsed="false">
      <c r="A13" s="145" t="n">
        <v>12</v>
      </c>
      <c r="B13" s="146" t="n">
        <v>450010044</v>
      </c>
      <c r="C13" s="147" t="s">
        <v>276</v>
      </c>
      <c r="D13" s="148" t="s">
        <v>277</v>
      </c>
      <c r="E13" s="148" t="s">
        <v>177</v>
      </c>
      <c r="F13" s="148" t="n">
        <v>30094</v>
      </c>
      <c r="G13" s="148" t="s">
        <v>278</v>
      </c>
      <c r="H13" s="149"/>
      <c r="I13" s="148" t="s">
        <v>180</v>
      </c>
      <c r="K13" s="147" t="s">
        <v>181</v>
      </c>
      <c r="L13" s="147" t="s">
        <v>204</v>
      </c>
      <c r="M13" s="148" t="s">
        <v>183</v>
      </c>
      <c r="N13" s="148" t="s">
        <v>184</v>
      </c>
      <c r="O13" s="150" t="s">
        <v>205</v>
      </c>
      <c r="P13" s="185" t="n">
        <v>1248</v>
      </c>
      <c r="Q13" s="150" t="n">
        <v>1248</v>
      </c>
      <c r="R13" s="151"/>
      <c r="S13" s="152" t="n">
        <v>40946</v>
      </c>
      <c r="T13" s="150" t="n">
        <v>1982</v>
      </c>
      <c r="U13" s="150" t="n">
        <v>1982</v>
      </c>
      <c r="V13" s="153" t="n">
        <v>43282</v>
      </c>
      <c r="W13" s="154" t="s">
        <v>186</v>
      </c>
      <c r="X13" s="154" t="s">
        <v>187</v>
      </c>
      <c r="Y13" s="150" t="n">
        <v>3</v>
      </c>
      <c r="Z13" s="150" t="n">
        <v>1.5</v>
      </c>
      <c r="AA13" s="155" t="n">
        <v>3</v>
      </c>
      <c r="AB13" s="155" t="n">
        <v>1</v>
      </c>
      <c r="AC13" s="156"/>
      <c r="AD13" s="150" t="n">
        <v>1</v>
      </c>
      <c r="AE13" s="157" t="s">
        <v>188</v>
      </c>
      <c r="AF13" s="157" t="s">
        <v>189</v>
      </c>
      <c r="AG13" s="157" t="s">
        <v>189</v>
      </c>
      <c r="AH13" s="158" t="s">
        <v>190</v>
      </c>
      <c r="AI13" s="158" t="s">
        <v>191</v>
      </c>
      <c r="AJ13" s="148" t="s">
        <v>192</v>
      </c>
      <c r="AK13" s="159" t="n">
        <v>42838</v>
      </c>
      <c r="AL13" s="159" t="n">
        <v>43202</v>
      </c>
      <c r="AM13" s="160" t="n">
        <f aca="false">SUM(AN13/T13)</f>
        <v>0.454591321897074</v>
      </c>
      <c r="AN13" s="91" t="n">
        <v>901</v>
      </c>
      <c r="AO13" s="161" t="n">
        <f aca="false">SUM(AN13*12)</f>
        <v>10812</v>
      </c>
      <c r="AS13" s="160" t="n">
        <f aca="false">SUM(AT13/T13)</f>
        <v>0.468229061553986</v>
      </c>
      <c r="AT13" s="91" t="n">
        <f aca="false">SUM(AN13*0.03)+AN13</f>
        <v>928.03</v>
      </c>
      <c r="AU13" s="164" t="n">
        <f aca="false">SUM(AT13*12)</f>
        <v>11136.36</v>
      </c>
      <c r="AW13" s="166" t="n">
        <f aca="false">SUM(AX13/12)</f>
        <v>0</v>
      </c>
      <c r="AX13" s="167" t="n">
        <v>0</v>
      </c>
      <c r="AY13" s="168" t="n">
        <f aca="false">SUM(AZ13/12)</f>
        <v>6.56333333333333</v>
      </c>
      <c r="AZ13" s="169" t="n">
        <v>78.76</v>
      </c>
      <c r="BA13" s="170" t="n">
        <f aca="false">SUM(BB13/12)</f>
        <v>6.5</v>
      </c>
      <c r="BB13" s="91" t="n">
        <v>78</v>
      </c>
      <c r="BC13" s="171" t="n">
        <f aca="false">SUM(BD13/12)</f>
        <v>50</v>
      </c>
      <c r="BD13" s="166" t="n">
        <v>600</v>
      </c>
      <c r="BE13" s="164" t="n">
        <f aca="false">SUM(BF13/12)</f>
        <v>200</v>
      </c>
      <c r="BF13" s="166" t="n">
        <v>2400</v>
      </c>
      <c r="BG13" s="160" t="n">
        <f aca="false">SUM(AN14*0.06)</f>
        <v>65.7</v>
      </c>
      <c r="BH13" s="164" t="n">
        <f aca="false">SUM(BG13*12)</f>
        <v>788.4</v>
      </c>
      <c r="BI13" s="164" t="n">
        <f aca="false">SUM(AW13+BA13+BC13+BE13+BG13)</f>
        <v>322.2</v>
      </c>
      <c r="BJ13" s="166" t="n">
        <f aca="false">SUM(AX13+BB13+BD13+BF13+BH13)</f>
        <v>3866.4</v>
      </c>
      <c r="BK13" s="166" t="n">
        <f aca="false">SUM(AN13-BI13)</f>
        <v>578.8</v>
      </c>
      <c r="BL13" s="166" t="n">
        <f aca="false">SUM(AO13-BJ13)</f>
        <v>6945.6</v>
      </c>
      <c r="BM13" s="166" t="n">
        <f aca="false">SUM(AT13-BI13)</f>
        <v>605.83</v>
      </c>
      <c r="BN13" s="166" t="n">
        <f aca="false">SUM(BM13*12)</f>
        <v>7269.96</v>
      </c>
      <c r="BY13" s="177" t="n">
        <v>4847548454</v>
      </c>
      <c r="BZ13" s="91" t="n">
        <v>54000</v>
      </c>
      <c r="CA13" s="159" t="n">
        <v>42732</v>
      </c>
      <c r="CB13" s="178" t="s">
        <v>193</v>
      </c>
      <c r="CG13" s="179" t="n">
        <v>41452</v>
      </c>
      <c r="CH13" s="180" t="n">
        <v>8952000</v>
      </c>
      <c r="CI13" s="181" t="s">
        <v>190</v>
      </c>
      <c r="CJ13" s="182" t="s">
        <v>191</v>
      </c>
      <c r="CK13" s="182" t="s">
        <v>191</v>
      </c>
      <c r="CL13" s="182" t="s">
        <v>194</v>
      </c>
      <c r="CM13" s="182" t="s">
        <v>194</v>
      </c>
      <c r="CN13" s="182" t="s">
        <v>194</v>
      </c>
      <c r="CO13" s="182" t="s">
        <v>194</v>
      </c>
      <c r="CP13" s="182" t="s">
        <v>194</v>
      </c>
      <c r="CQ13" s="182" t="s">
        <v>194</v>
      </c>
      <c r="CR13" s="182" t="s">
        <v>194</v>
      </c>
      <c r="CS13" s="182" t="s">
        <v>194</v>
      </c>
      <c r="CT13" s="182" t="s">
        <v>194</v>
      </c>
      <c r="CU13" s="182" t="s">
        <v>194</v>
      </c>
      <c r="CV13" s="182" t="s">
        <v>194</v>
      </c>
      <c r="CW13" s="182" t="s">
        <v>194</v>
      </c>
      <c r="CX13" s="182" t="s">
        <v>194</v>
      </c>
      <c r="CY13" s="183" t="n">
        <v>551</v>
      </c>
      <c r="CZ13" s="148" t="s">
        <v>279</v>
      </c>
      <c r="DA13" s="148" t="s">
        <v>196</v>
      </c>
      <c r="DB13" s="148" t="s">
        <v>201</v>
      </c>
      <c r="DC13" s="148" t="n">
        <v>5</v>
      </c>
      <c r="DD13" s="148" t="s">
        <v>280</v>
      </c>
      <c r="DE13" s="184" t="n">
        <v>42894</v>
      </c>
      <c r="DF13" s="148" t="s">
        <v>281</v>
      </c>
      <c r="DG13" s="148" t="n">
        <v>7</v>
      </c>
      <c r="DH13" s="148" t="s">
        <v>282</v>
      </c>
      <c r="DI13" s="184" t="n">
        <v>42990</v>
      </c>
      <c r="DJ13" s="148" t="s">
        <v>211</v>
      </c>
      <c r="DK13" s="148" t="n">
        <v>5</v>
      </c>
      <c r="DL13" s="182" t="s">
        <v>194</v>
      </c>
      <c r="DM13" s="182" t="s">
        <v>194</v>
      </c>
    </row>
    <row r="14" customFormat="false" ht="14.9" hidden="false" customHeight="false" outlineLevel="0" collapsed="false">
      <c r="A14" s="145" t="n">
        <v>13</v>
      </c>
      <c r="B14" s="146" t="s">
        <v>283</v>
      </c>
      <c r="C14" s="147" t="s">
        <v>284</v>
      </c>
      <c r="D14" s="148" t="s">
        <v>277</v>
      </c>
      <c r="E14" s="148" t="s">
        <v>177</v>
      </c>
      <c r="F14" s="148" t="n">
        <v>30013</v>
      </c>
      <c r="G14" s="148" t="s">
        <v>278</v>
      </c>
      <c r="H14" s="149"/>
      <c r="I14" s="148" t="s">
        <v>180</v>
      </c>
      <c r="K14" s="147" t="s">
        <v>254</v>
      </c>
      <c r="L14" s="147" t="s">
        <v>245</v>
      </c>
      <c r="M14" s="148" t="s">
        <v>183</v>
      </c>
      <c r="N14" s="148" t="s">
        <v>184</v>
      </c>
      <c r="O14" s="150" t="s">
        <v>246</v>
      </c>
      <c r="P14" s="185" t="n">
        <v>1362</v>
      </c>
      <c r="Q14" s="150" t="n">
        <v>1362</v>
      </c>
      <c r="R14" s="151"/>
      <c r="S14" s="152" t="n">
        <v>12197</v>
      </c>
      <c r="T14" s="150" t="n">
        <v>1981</v>
      </c>
      <c r="U14" s="150" t="n">
        <v>1981</v>
      </c>
      <c r="V14" s="153" t="n">
        <v>43282</v>
      </c>
      <c r="W14" s="154" t="s">
        <v>186</v>
      </c>
      <c r="X14" s="154" t="s">
        <v>187</v>
      </c>
      <c r="Y14" s="150" t="n">
        <v>3</v>
      </c>
      <c r="Z14" s="150" t="n">
        <v>2</v>
      </c>
      <c r="AA14" s="155" t="n">
        <v>3</v>
      </c>
      <c r="AB14" s="155" t="n">
        <v>1</v>
      </c>
      <c r="AC14" s="156"/>
      <c r="AD14" s="150" t="n">
        <v>1</v>
      </c>
      <c r="AE14" s="157" t="s">
        <v>188</v>
      </c>
      <c r="AF14" s="157" t="s">
        <v>189</v>
      </c>
      <c r="AG14" s="157" t="s">
        <v>189</v>
      </c>
      <c r="AH14" s="158" t="s">
        <v>190</v>
      </c>
      <c r="AI14" s="158" t="s">
        <v>191</v>
      </c>
      <c r="AJ14" s="148" t="s">
        <v>192</v>
      </c>
      <c r="AK14" s="159" t="n">
        <v>42847</v>
      </c>
      <c r="AL14" s="159" t="n">
        <v>43211</v>
      </c>
      <c r="AM14" s="160" t="n">
        <f aca="false">SUM(AN14/T14)</f>
        <v>0.552751135790005</v>
      </c>
      <c r="AN14" s="91" t="n">
        <v>1095</v>
      </c>
      <c r="AO14" s="161" t="n">
        <f aca="false">SUM(AN14*12)</f>
        <v>13140</v>
      </c>
      <c r="AS14" s="160" t="n">
        <f aca="false">SUM(AT14/T14)</f>
        <v>0.569333669863705</v>
      </c>
      <c r="AT14" s="91" t="n">
        <f aca="false">SUM(AN14*0.03)+AN14</f>
        <v>1127.85</v>
      </c>
      <c r="AU14" s="164" t="n">
        <f aca="false">SUM(AT14*12)</f>
        <v>13534.2</v>
      </c>
      <c r="AW14" s="166" t="n">
        <f aca="false">SUM(AX14/12)</f>
        <v>0</v>
      </c>
      <c r="AX14" s="167" t="n">
        <v>0</v>
      </c>
      <c r="AY14" s="168" t="n">
        <f aca="false">SUM(AZ14/12)</f>
        <v>109.224166666667</v>
      </c>
      <c r="AZ14" s="169" t="n">
        <v>1310.69</v>
      </c>
      <c r="BA14" s="170" t="n">
        <f aca="false">SUM(BB14/12)</f>
        <v>109.166666666667</v>
      </c>
      <c r="BB14" s="91" t="n">
        <v>1310</v>
      </c>
      <c r="BC14" s="171" t="n">
        <f aca="false">SUM(BD14/12)</f>
        <v>50</v>
      </c>
      <c r="BD14" s="166" t="n">
        <v>600</v>
      </c>
      <c r="BE14" s="164" t="n">
        <f aca="false">SUM(BF14/12)</f>
        <v>200</v>
      </c>
      <c r="BF14" s="166" t="n">
        <v>2400</v>
      </c>
      <c r="BG14" s="160" t="n">
        <f aca="false">SUM(AN15*0.06)</f>
        <v>65.7</v>
      </c>
      <c r="BH14" s="164" t="n">
        <f aca="false">SUM(BG14*12)</f>
        <v>788.4</v>
      </c>
      <c r="BI14" s="164" t="n">
        <f aca="false">SUM(AW14+BA14+BC14+BE14+BG14)</f>
        <v>424.866666666667</v>
      </c>
      <c r="BJ14" s="166" t="n">
        <f aca="false">SUM(AX14+BB14+BD14+BF14+BH14)</f>
        <v>5098.4</v>
      </c>
      <c r="BK14" s="166" t="n">
        <f aca="false">SUM(AN14-BI14)</f>
        <v>670.133333333333</v>
      </c>
      <c r="BL14" s="166" t="n">
        <f aca="false">SUM(AO14-BJ14)</f>
        <v>8041.6</v>
      </c>
      <c r="BM14" s="166" t="n">
        <f aca="false">SUM(AT14-BI14)</f>
        <v>702.983333333333</v>
      </c>
      <c r="BN14" s="166" t="n">
        <f aca="false">SUM(BM14*12)</f>
        <v>8435.8</v>
      </c>
      <c r="BY14" s="177" t="n">
        <v>4847548454</v>
      </c>
      <c r="BZ14" s="91" t="n">
        <v>76000</v>
      </c>
      <c r="CA14" s="159" t="n">
        <v>42304</v>
      </c>
      <c r="CB14" s="178" t="s">
        <v>193</v>
      </c>
      <c r="CG14" s="179" t="n">
        <v>41452</v>
      </c>
      <c r="CH14" s="180" t="n">
        <v>8952000</v>
      </c>
      <c r="CI14" s="181" t="s">
        <v>190</v>
      </c>
      <c r="CJ14" s="182" t="s">
        <v>191</v>
      </c>
      <c r="CK14" s="182" t="s">
        <v>191</v>
      </c>
      <c r="CL14" s="182" t="s">
        <v>194</v>
      </c>
      <c r="CM14" s="182" t="s">
        <v>194</v>
      </c>
      <c r="CN14" s="182" t="s">
        <v>194</v>
      </c>
      <c r="CO14" s="182" t="s">
        <v>194</v>
      </c>
      <c r="CP14" s="182" t="s">
        <v>194</v>
      </c>
      <c r="CQ14" s="182" t="s">
        <v>194</v>
      </c>
      <c r="CR14" s="182" t="s">
        <v>194</v>
      </c>
      <c r="CS14" s="182" t="s">
        <v>194</v>
      </c>
      <c r="CT14" s="182" t="s">
        <v>194</v>
      </c>
      <c r="CU14" s="182" t="s">
        <v>194</v>
      </c>
      <c r="CV14" s="182" t="s">
        <v>194</v>
      </c>
      <c r="CW14" s="182" t="s">
        <v>194</v>
      </c>
      <c r="CX14" s="182" t="s">
        <v>194</v>
      </c>
      <c r="CY14" s="183" t="n">
        <v>551</v>
      </c>
      <c r="CZ14" s="148" t="s">
        <v>285</v>
      </c>
      <c r="DA14" s="148" t="s">
        <v>196</v>
      </c>
      <c r="DB14" s="148" t="s">
        <v>260</v>
      </c>
      <c r="DC14" s="148" t="n">
        <v>5</v>
      </c>
      <c r="DD14" s="148" t="s">
        <v>286</v>
      </c>
      <c r="DE14" s="184" t="n">
        <v>42894</v>
      </c>
      <c r="DF14" s="148" t="s">
        <v>242</v>
      </c>
      <c r="DG14" s="148" t="n">
        <v>5</v>
      </c>
      <c r="DH14" s="148" t="s">
        <v>287</v>
      </c>
      <c r="DI14" s="184" t="n">
        <v>42990</v>
      </c>
      <c r="DJ14" s="148" t="s">
        <v>248</v>
      </c>
      <c r="DK14" s="148" t="n">
        <v>4</v>
      </c>
      <c r="DL14" s="182" t="s">
        <v>194</v>
      </c>
      <c r="DM14" s="182" t="s">
        <v>194</v>
      </c>
    </row>
    <row r="15" customFormat="false" ht="14.9" hidden="false" customHeight="false" outlineLevel="0" collapsed="false">
      <c r="A15" s="145" t="n">
        <v>14</v>
      </c>
      <c r="B15" s="146" t="n">
        <v>12000000181000</v>
      </c>
      <c r="C15" s="147" t="s">
        <v>288</v>
      </c>
      <c r="D15" s="148" t="s">
        <v>289</v>
      </c>
      <c r="E15" s="148" t="s">
        <v>177</v>
      </c>
      <c r="F15" s="148" t="n">
        <v>30016</v>
      </c>
      <c r="G15" s="148" t="s">
        <v>290</v>
      </c>
      <c r="H15" s="149" t="s">
        <v>291</v>
      </c>
      <c r="I15" s="148" t="s">
        <v>180</v>
      </c>
      <c r="K15" s="147" t="s">
        <v>292</v>
      </c>
      <c r="L15" s="147" t="s">
        <v>204</v>
      </c>
      <c r="M15" s="148" t="s">
        <v>183</v>
      </c>
      <c r="N15" s="148" t="s">
        <v>184</v>
      </c>
      <c r="O15" s="150" t="s">
        <v>205</v>
      </c>
      <c r="P15" s="186" t="n">
        <v>1222</v>
      </c>
      <c r="Q15" s="187" t="n">
        <v>1223</v>
      </c>
      <c r="R15" s="151"/>
      <c r="S15" s="155" t="s">
        <v>293</v>
      </c>
      <c r="T15" s="150" t="n">
        <v>1999</v>
      </c>
      <c r="U15" s="150" t="n">
        <v>1999</v>
      </c>
      <c r="V15" s="153" t="n">
        <v>43282</v>
      </c>
      <c r="W15" s="154" t="s">
        <v>186</v>
      </c>
      <c r="X15" s="154" t="s">
        <v>187</v>
      </c>
      <c r="Y15" s="150" t="n">
        <v>3</v>
      </c>
      <c r="Z15" s="150" t="n">
        <v>2.5</v>
      </c>
      <c r="AA15" s="150" t="n">
        <v>3</v>
      </c>
      <c r="AB15" s="155" t="n">
        <v>1.5</v>
      </c>
      <c r="AC15" s="156"/>
      <c r="AD15" s="150" t="n">
        <v>1</v>
      </c>
      <c r="AE15" s="157" t="s">
        <v>188</v>
      </c>
      <c r="AF15" s="157" t="s">
        <v>189</v>
      </c>
      <c r="AG15" s="157" t="s">
        <v>189</v>
      </c>
      <c r="AH15" s="158" t="s">
        <v>190</v>
      </c>
      <c r="AI15" s="158" t="s">
        <v>191</v>
      </c>
      <c r="AJ15" s="148" t="s">
        <v>192</v>
      </c>
      <c r="AK15" s="159" t="n">
        <v>42825</v>
      </c>
      <c r="AL15" s="159" t="n">
        <v>43554</v>
      </c>
      <c r="AM15" s="160" t="n">
        <f aca="false">SUM(AN15/T15)</f>
        <v>0.547773886943472</v>
      </c>
      <c r="AN15" s="91" t="n">
        <v>1095</v>
      </c>
      <c r="AO15" s="161" t="n">
        <f aca="false">SUM(AN15*12)</f>
        <v>13140</v>
      </c>
      <c r="AS15" s="160" t="n">
        <f aca="false">SUM(AT15/T15)</f>
        <v>0.564207103551776</v>
      </c>
      <c r="AT15" s="91" t="n">
        <f aca="false">SUM(AN15*0.03)+AN15</f>
        <v>1127.85</v>
      </c>
      <c r="AU15" s="164" t="n">
        <f aca="false">SUM(AT15*12)</f>
        <v>13534.2</v>
      </c>
      <c r="AW15" s="166" t="n">
        <f aca="false">SUM(AX15/12)</f>
        <v>48.25</v>
      </c>
      <c r="AX15" s="167" t="n">
        <v>579</v>
      </c>
      <c r="AY15" s="168" t="n">
        <f aca="false">SUM(AZ15/12)</f>
        <v>78.9475</v>
      </c>
      <c r="AZ15" s="169" t="n">
        <v>947.37</v>
      </c>
      <c r="BA15" s="170" t="n">
        <f aca="false">SUM(BB15/12)</f>
        <v>84.26</v>
      </c>
      <c r="BB15" s="91" t="n">
        <v>1011.12</v>
      </c>
      <c r="BC15" s="171" t="n">
        <f aca="false">SUM(BD15/12)</f>
        <v>50</v>
      </c>
      <c r="BD15" s="166" t="n">
        <v>600</v>
      </c>
      <c r="BE15" s="164" t="n">
        <f aca="false">SUM(BF15/12)</f>
        <v>200</v>
      </c>
      <c r="BF15" s="166" t="n">
        <v>2400</v>
      </c>
      <c r="BG15" s="160" t="n">
        <f aca="false">SUM(AN16*0.06)</f>
        <v>62.7</v>
      </c>
      <c r="BH15" s="164" t="n">
        <f aca="false">SUM(BG15*12)</f>
        <v>752.4</v>
      </c>
      <c r="BI15" s="164" t="n">
        <f aca="false">SUM(AW15+BA15+BC15+BE15+BG15)</f>
        <v>445.21</v>
      </c>
      <c r="BJ15" s="166" t="n">
        <f aca="false">SUM(AX15+BB15+BD15+BF15+BH15)</f>
        <v>5342.52</v>
      </c>
      <c r="BK15" s="166" t="n">
        <f aca="false">SUM(AN15-BI15)</f>
        <v>649.79</v>
      </c>
      <c r="BL15" s="166" t="n">
        <f aca="false">SUM(AO15-BJ15)</f>
        <v>7797.48</v>
      </c>
      <c r="BM15" s="166" t="n">
        <f aca="false">SUM(AT15-BI15)</f>
        <v>682.64</v>
      </c>
      <c r="BN15" s="166" t="n">
        <f aca="false">SUM(BM15*12)</f>
        <v>8191.68</v>
      </c>
      <c r="BY15" s="177" t="n">
        <v>4847548454</v>
      </c>
      <c r="BZ15" s="193" t="n">
        <v>72500</v>
      </c>
      <c r="CA15" s="159" t="n">
        <v>42445</v>
      </c>
      <c r="CB15" s="178" t="s">
        <v>193</v>
      </c>
      <c r="CG15" s="179" t="n">
        <v>41452</v>
      </c>
      <c r="CH15" s="180" t="n">
        <v>8952000</v>
      </c>
      <c r="CI15" s="181" t="s">
        <v>190</v>
      </c>
      <c r="CJ15" s="182" t="s">
        <v>191</v>
      </c>
      <c r="CK15" s="182" t="s">
        <v>191</v>
      </c>
      <c r="CL15" s="182" t="s">
        <v>194</v>
      </c>
      <c r="CM15" s="182" t="s">
        <v>194</v>
      </c>
      <c r="CN15" s="182" t="s">
        <v>194</v>
      </c>
      <c r="CO15" s="182" t="s">
        <v>194</v>
      </c>
      <c r="CP15" s="182" t="s">
        <v>194</v>
      </c>
      <c r="CQ15" s="182" t="s">
        <v>194</v>
      </c>
      <c r="CR15" s="182" t="s">
        <v>194</v>
      </c>
      <c r="CS15" s="182" t="s">
        <v>194</v>
      </c>
      <c r="CT15" s="182" t="s">
        <v>194</v>
      </c>
      <c r="CU15" s="182" t="s">
        <v>194</v>
      </c>
      <c r="CV15" s="182" t="s">
        <v>194</v>
      </c>
      <c r="CW15" s="182" t="s">
        <v>194</v>
      </c>
      <c r="CX15" s="182" t="s">
        <v>194</v>
      </c>
      <c r="CY15" s="183" t="n">
        <v>551</v>
      </c>
      <c r="CZ15" s="148" t="s">
        <v>294</v>
      </c>
      <c r="DA15" s="148" t="s">
        <v>295</v>
      </c>
      <c r="DB15" s="148" t="s">
        <v>209</v>
      </c>
      <c r="DC15" s="148" t="n">
        <v>10</v>
      </c>
      <c r="DD15" s="148" t="s">
        <v>296</v>
      </c>
      <c r="DE15" s="184" t="n">
        <v>42894</v>
      </c>
      <c r="DF15" s="148" t="s">
        <v>209</v>
      </c>
      <c r="DG15" s="148" t="n">
        <v>6</v>
      </c>
      <c r="DH15" s="148" t="s">
        <v>287</v>
      </c>
      <c r="DI15" s="184" t="n">
        <v>42990</v>
      </c>
      <c r="DJ15" s="148" t="s">
        <v>235</v>
      </c>
      <c r="DK15" s="148" t="n">
        <v>4</v>
      </c>
      <c r="DL15" s="182" t="s">
        <v>194</v>
      </c>
      <c r="DM15" s="182" t="s">
        <v>194</v>
      </c>
    </row>
    <row r="16" customFormat="false" ht="14.9" hidden="false" customHeight="false" outlineLevel="0" collapsed="false">
      <c r="A16" s="145" t="n">
        <v>15</v>
      </c>
      <c r="B16" s="146" t="s">
        <v>297</v>
      </c>
      <c r="C16" s="147" t="s">
        <v>298</v>
      </c>
      <c r="D16" s="148" t="s">
        <v>289</v>
      </c>
      <c r="E16" s="148" t="s">
        <v>177</v>
      </c>
      <c r="F16" s="148" t="n">
        <v>30016</v>
      </c>
      <c r="G16" s="148" t="s">
        <v>290</v>
      </c>
      <c r="H16" s="149" t="s">
        <v>299</v>
      </c>
      <c r="I16" s="148" t="s">
        <v>180</v>
      </c>
      <c r="K16" s="147" t="s">
        <v>300</v>
      </c>
      <c r="L16" s="147" t="s">
        <v>204</v>
      </c>
      <c r="M16" s="148" t="s">
        <v>183</v>
      </c>
      <c r="N16" s="148" t="s">
        <v>184</v>
      </c>
      <c r="O16" s="150" t="s">
        <v>205</v>
      </c>
      <c r="P16" s="194" t="n">
        <v>1352</v>
      </c>
      <c r="Q16" s="194" t="n">
        <v>1352</v>
      </c>
      <c r="R16" s="151"/>
      <c r="S16" s="155"/>
      <c r="T16" s="194" t="n">
        <v>2001</v>
      </c>
      <c r="U16" s="194" t="n">
        <v>2001</v>
      </c>
      <c r="V16" s="153" t="n">
        <v>43282</v>
      </c>
      <c r="W16" s="154" t="s">
        <v>186</v>
      </c>
      <c r="X16" s="154" t="s">
        <v>187</v>
      </c>
      <c r="Y16" s="150" t="n">
        <v>3</v>
      </c>
      <c r="Z16" s="150" t="n">
        <v>2</v>
      </c>
      <c r="AA16" s="150" t="n">
        <v>3</v>
      </c>
      <c r="AB16" s="150" t="n">
        <v>2</v>
      </c>
      <c r="AC16" s="156"/>
      <c r="AD16" s="150" t="n">
        <v>1</v>
      </c>
      <c r="AE16" s="157" t="s">
        <v>188</v>
      </c>
      <c r="AF16" s="157" t="s">
        <v>189</v>
      </c>
      <c r="AG16" s="157" t="s">
        <v>189</v>
      </c>
      <c r="AH16" s="158" t="s">
        <v>190</v>
      </c>
      <c r="AI16" s="158" t="s">
        <v>191</v>
      </c>
      <c r="AJ16" s="148" t="s">
        <v>192</v>
      </c>
      <c r="AK16" s="159" t="n">
        <v>42837</v>
      </c>
      <c r="AL16" s="159" t="n">
        <v>43201</v>
      </c>
      <c r="AM16" s="160" t="n">
        <f aca="false">SUM(AN16/T16)</f>
        <v>0.52223888055972</v>
      </c>
      <c r="AN16" s="91" t="n">
        <v>1045</v>
      </c>
      <c r="AO16" s="161" t="n">
        <f aca="false">SUM(AN16*12)</f>
        <v>12540</v>
      </c>
      <c r="AS16" s="160" t="n">
        <f aca="false">SUM(AT16/T16)</f>
        <v>0.537906046976512</v>
      </c>
      <c r="AT16" s="91" t="n">
        <f aca="false">SUM(AN16*0.03)+AN16</f>
        <v>1076.35</v>
      </c>
      <c r="AU16" s="164" t="n">
        <f aca="false">SUM(AT16*12)</f>
        <v>12916.2</v>
      </c>
      <c r="AW16" s="166" t="n">
        <f aca="false">SUM(AX16/12)</f>
        <v>0</v>
      </c>
      <c r="AX16" s="167" t="n">
        <v>0</v>
      </c>
      <c r="AY16" s="168" t="n">
        <f aca="false">SUM(AZ16/12)</f>
        <v>39.7916666666667</v>
      </c>
      <c r="AZ16" s="169" t="n">
        <v>477.5</v>
      </c>
      <c r="BA16" s="170" t="n">
        <f aca="false">SUM(BB16/12)</f>
        <v>108.416666666667</v>
      </c>
      <c r="BB16" s="91" t="n">
        <v>1301</v>
      </c>
      <c r="BC16" s="171" t="n">
        <f aca="false">SUM(BD16/12)</f>
        <v>50</v>
      </c>
      <c r="BD16" s="166" t="n">
        <v>600</v>
      </c>
      <c r="BE16" s="164" t="n">
        <f aca="false">SUM(BF16/12)</f>
        <v>200</v>
      </c>
      <c r="BF16" s="166" t="n">
        <v>2400</v>
      </c>
      <c r="BG16" s="160" t="n">
        <f aca="false">SUM(AN17*0.06)</f>
        <v>62.7</v>
      </c>
      <c r="BH16" s="164" t="n">
        <f aca="false">SUM(BG16*12)</f>
        <v>752.4</v>
      </c>
      <c r="BI16" s="164" t="n">
        <f aca="false">SUM(AW16+BA16+BC16+BE16+BG16)</f>
        <v>421.116666666667</v>
      </c>
      <c r="BJ16" s="166" t="n">
        <f aca="false">SUM(AX16+BB16+BD16+BF16+BH16)</f>
        <v>5053.4</v>
      </c>
      <c r="BK16" s="166" t="n">
        <f aca="false">SUM(AN16-BI16)</f>
        <v>623.883333333333</v>
      </c>
      <c r="BL16" s="166" t="n">
        <f aca="false">SUM(AO16-BJ16)</f>
        <v>7486.6</v>
      </c>
      <c r="BM16" s="166" t="n">
        <f aca="false">SUM(AT16-BI16)</f>
        <v>655.233333333333</v>
      </c>
      <c r="BN16" s="166" t="n">
        <f aca="false">SUM(BM16*12)</f>
        <v>7862.8</v>
      </c>
      <c r="BY16" s="177" t="n">
        <v>4847548454</v>
      </c>
      <c r="BZ16" s="91" t="n">
        <v>80000</v>
      </c>
      <c r="CA16" s="159" t="n">
        <v>42755</v>
      </c>
      <c r="CB16" s="178" t="s">
        <v>193</v>
      </c>
      <c r="CG16" s="179" t="n">
        <v>41452</v>
      </c>
      <c r="CH16" s="180" t="n">
        <v>8952000</v>
      </c>
      <c r="CI16" s="181" t="s">
        <v>190</v>
      </c>
      <c r="CJ16" s="182" t="s">
        <v>191</v>
      </c>
      <c r="CK16" s="182" t="s">
        <v>191</v>
      </c>
      <c r="CL16" s="182" t="s">
        <v>194</v>
      </c>
      <c r="CM16" s="182" t="s">
        <v>194</v>
      </c>
      <c r="CN16" s="182" t="s">
        <v>194</v>
      </c>
      <c r="CO16" s="182" t="s">
        <v>194</v>
      </c>
      <c r="CP16" s="182" t="s">
        <v>194</v>
      </c>
      <c r="CQ16" s="182" t="s">
        <v>194</v>
      </c>
      <c r="CR16" s="182" t="s">
        <v>194</v>
      </c>
      <c r="CS16" s="182" t="s">
        <v>194</v>
      </c>
      <c r="CT16" s="182" t="s">
        <v>194</v>
      </c>
      <c r="CU16" s="182" t="s">
        <v>194</v>
      </c>
      <c r="CV16" s="182" t="s">
        <v>194</v>
      </c>
      <c r="CW16" s="182" t="s">
        <v>194</v>
      </c>
      <c r="CX16" s="182" t="s">
        <v>194</v>
      </c>
      <c r="CY16" s="183" t="n">
        <v>551</v>
      </c>
      <c r="CZ16" s="148" t="s">
        <v>301</v>
      </c>
      <c r="DA16" s="148" t="s">
        <v>196</v>
      </c>
      <c r="DB16" s="148" t="s">
        <v>261</v>
      </c>
      <c r="DC16" s="148" t="n">
        <v>2</v>
      </c>
      <c r="DD16" s="148" t="s">
        <v>302</v>
      </c>
      <c r="DE16" s="184" t="n">
        <v>42894</v>
      </c>
      <c r="DF16" s="148" t="s">
        <v>303</v>
      </c>
      <c r="DG16" s="148" t="n">
        <v>5</v>
      </c>
      <c r="DH16" s="148"/>
      <c r="DI16" s="148"/>
      <c r="DJ16" s="148"/>
      <c r="DK16" s="148"/>
      <c r="DL16" s="182" t="s">
        <v>194</v>
      </c>
      <c r="DM16" s="182" t="s">
        <v>194</v>
      </c>
    </row>
    <row r="17" customFormat="false" ht="14.9" hidden="false" customHeight="false" outlineLevel="0" collapsed="false">
      <c r="A17" s="145" t="n">
        <v>16</v>
      </c>
      <c r="B17" s="146" t="s">
        <v>304</v>
      </c>
      <c r="C17" s="147" t="s">
        <v>305</v>
      </c>
      <c r="D17" s="148" t="s">
        <v>289</v>
      </c>
      <c r="E17" s="148" t="s">
        <v>177</v>
      </c>
      <c r="F17" s="148" t="n">
        <v>30016</v>
      </c>
      <c r="G17" s="148" t="s">
        <v>290</v>
      </c>
      <c r="H17" s="149"/>
      <c r="I17" s="148" t="s">
        <v>180</v>
      </c>
      <c r="K17" s="147" t="s">
        <v>300</v>
      </c>
      <c r="L17" s="147" t="s">
        <v>204</v>
      </c>
      <c r="M17" s="148" t="s">
        <v>183</v>
      </c>
      <c r="N17" s="148" t="s">
        <v>184</v>
      </c>
      <c r="O17" s="150" t="s">
        <v>205</v>
      </c>
      <c r="P17" s="185" t="n">
        <v>1520</v>
      </c>
      <c r="Q17" s="150" t="n">
        <v>1520</v>
      </c>
      <c r="R17" s="151"/>
      <c r="S17" s="152" t="n">
        <v>31799</v>
      </c>
      <c r="T17" s="150" t="n">
        <v>2005</v>
      </c>
      <c r="U17" s="150" t="n">
        <v>2005</v>
      </c>
      <c r="V17" s="153" t="n">
        <v>43282</v>
      </c>
      <c r="W17" s="154" t="s">
        <v>186</v>
      </c>
      <c r="X17" s="154" t="s">
        <v>187</v>
      </c>
      <c r="Y17" s="150" t="n">
        <v>4</v>
      </c>
      <c r="Z17" s="150" t="n">
        <v>2</v>
      </c>
      <c r="AA17" s="150" t="n">
        <v>4</v>
      </c>
      <c r="AB17" s="155" t="n">
        <v>1</v>
      </c>
      <c r="AC17" s="156"/>
      <c r="AD17" s="150" t="n">
        <v>1</v>
      </c>
      <c r="AE17" s="157" t="s">
        <v>188</v>
      </c>
      <c r="AF17" s="157" t="s">
        <v>189</v>
      </c>
      <c r="AG17" s="157" t="s">
        <v>189</v>
      </c>
      <c r="AH17" s="158" t="s">
        <v>190</v>
      </c>
      <c r="AI17" s="158" t="s">
        <v>191</v>
      </c>
      <c r="AJ17" s="148" t="s">
        <v>192</v>
      </c>
      <c r="AK17" s="159" t="n">
        <v>42853</v>
      </c>
      <c r="AL17" s="159" t="n">
        <v>43217</v>
      </c>
      <c r="AM17" s="160" t="n">
        <f aca="false">SUM(AN17/T17)</f>
        <v>0.521197007481297</v>
      </c>
      <c r="AN17" s="91" t="n">
        <v>1045</v>
      </c>
      <c r="AO17" s="161" t="n">
        <f aca="false">SUM(AN17*12)</f>
        <v>12540</v>
      </c>
      <c r="AS17" s="160" t="n">
        <f aca="false">SUM(AT17/T17)</f>
        <v>0.536832917705736</v>
      </c>
      <c r="AT17" s="91" t="n">
        <f aca="false">SUM(AN17*0.03)+AN17</f>
        <v>1076.35</v>
      </c>
      <c r="AU17" s="164" t="n">
        <f aca="false">SUM(AT17*12)</f>
        <v>12916.2</v>
      </c>
      <c r="AW17" s="166" t="n">
        <f aca="false">SUM(AX17/12)</f>
        <v>0</v>
      </c>
      <c r="AX17" s="167" t="n">
        <v>0</v>
      </c>
      <c r="AY17" s="168" t="n">
        <f aca="false">SUM(AZ17/12)</f>
        <v>87.0108333333333</v>
      </c>
      <c r="AZ17" s="169" t="n">
        <v>1044.13</v>
      </c>
      <c r="BA17" s="170" t="n">
        <f aca="false">SUM(BB17/12)</f>
        <v>91.75</v>
      </c>
      <c r="BB17" s="91" t="n">
        <v>1101</v>
      </c>
      <c r="BC17" s="171" t="n">
        <f aca="false">SUM(BD17/12)</f>
        <v>50</v>
      </c>
      <c r="BD17" s="166" t="n">
        <v>600</v>
      </c>
      <c r="BE17" s="164" t="n">
        <f aca="false">SUM(BF17/12)</f>
        <v>200</v>
      </c>
      <c r="BF17" s="166" t="n">
        <v>2400</v>
      </c>
      <c r="BG17" s="160" t="n">
        <f aca="false">SUM(AN18*0.06)</f>
        <v>62.7</v>
      </c>
      <c r="BH17" s="164" t="n">
        <f aca="false">SUM(BG17*12)</f>
        <v>752.4</v>
      </c>
      <c r="BI17" s="164" t="n">
        <f aca="false">SUM(AW17+BA17+BC17+BE17+BG17)</f>
        <v>404.45</v>
      </c>
      <c r="BJ17" s="166" t="n">
        <f aca="false">SUM(AX17+BB17+BD17+BF17+BH17)</f>
        <v>4853.4</v>
      </c>
      <c r="BK17" s="166" t="n">
        <f aca="false">SUM(AN17-BI17)</f>
        <v>640.55</v>
      </c>
      <c r="BL17" s="166" t="n">
        <f aca="false">SUM(AO17-BJ17)</f>
        <v>7686.6</v>
      </c>
      <c r="BM17" s="166" t="n">
        <f aca="false">SUM(AT17-BI17)</f>
        <v>671.9</v>
      </c>
      <c r="BN17" s="166" t="n">
        <f aca="false">SUM(BM17*12)</f>
        <v>8062.8</v>
      </c>
      <c r="BY17" s="177" t="n">
        <v>4847548454</v>
      </c>
      <c r="BZ17" s="91" t="n">
        <v>82500</v>
      </c>
      <c r="CA17" s="159" t="n">
        <v>42144</v>
      </c>
      <c r="CB17" s="178" t="s">
        <v>193</v>
      </c>
      <c r="CG17" s="179" t="n">
        <v>41452</v>
      </c>
      <c r="CH17" s="180" t="n">
        <v>8952000</v>
      </c>
      <c r="CI17" s="181" t="s">
        <v>190</v>
      </c>
      <c r="CJ17" s="182" t="s">
        <v>191</v>
      </c>
      <c r="CK17" s="182" t="s">
        <v>191</v>
      </c>
      <c r="CL17" s="182" t="s">
        <v>194</v>
      </c>
      <c r="CM17" s="182" t="s">
        <v>194</v>
      </c>
      <c r="CN17" s="182" t="s">
        <v>194</v>
      </c>
      <c r="CO17" s="182" t="s">
        <v>194</v>
      </c>
      <c r="CP17" s="182" t="s">
        <v>194</v>
      </c>
      <c r="CQ17" s="182" t="s">
        <v>194</v>
      </c>
      <c r="CR17" s="182" t="s">
        <v>194</v>
      </c>
      <c r="CS17" s="182" t="s">
        <v>194</v>
      </c>
      <c r="CT17" s="182" t="s">
        <v>194</v>
      </c>
      <c r="CU17" s="182" t="s">
        <v>194</v>
      </c>
      <c r="CV17" s="182" t="s">
        <v>194</v>
      </c>
      <c r="CW17" s="182" t="s">
        <v>194</v>
      </c>
      <c r="CX17" s="182" t="s">
        <v>194</v>
      </c>
      <c r="CY17" s="183" t="n">
        <v>551</v>
      </c>
      <c r="CZ17" s="148" t="s">
        <v>306</v>
      </c>
      <c r="DA17" s="148" t="s">
        <v>196</v>
      </c>
      <c r="DB17" s="148" t="s">
        <v>307</v>
      </c>
      <c r="DC17" s="148" t="n">
        <v>6</v>
      </c>
      <c r="DD17" s="148" t="s">
        <v>302</v>
      </c>
      <c r="DE17" s="184" t="n">
        <v>42894</v>
      </c>
      <c r="DF17" s="148" t="s">
        <v>307</v>
      </c>
      <c r="DG17" s="148" t="n">
        <v>5</v>
      </c>
      <c r="DH17" s="148" t="s">
        <v>308</v>
      </c>
      <c r="DI17" s="184" t="n">
        <v>42990</v>
      </c>
      <c r="DJ17" s="148" t="s">
        <v>309</v>
      </c>
      <c r="DK17" s="148" t="n">
        <v>6</v>
      </c>
      <c r="DL17" s="182" t="s">
        <v>194</v>
      </c>
      <c r="DM17" s="182" t="s">
        <v>194</v>
      </c>
    </row>
    <row r="18" customFormat="false" ht="14.9" hidden="false" customHeight="false" outlineLevel="0" collapsed="false">
      <c r="A18" s="145" t="n">
        <v>17</v>
      </c>
      <c r="B18" s="146" t="s">
        <v>310</v>
      </c>
      <c r="C18" s="147" t="s">
        <v>311</v>
      </c>
      <c r="D18" s="148" t="s">
        <v>289</v>
      </c>
      <c r="E18" s="148" t="s">
        <v>177</v>
      </c>
      <c r="F18" s="148" t="n">
        <v>30014</v>
      </c>
      <c r="G18" s="148" t="s">
        <v>290</v>
      </c>
      <c r="H18" s="149"/>
      <c r="I18" s="148" t="s">
        <v>180</v>
      </c>
      <c r="K18" s="147" t="s">
        <v>300</v>
      </c>
      <c r="L18" s="147" t="s">
        <v>312</v>
      </c>
      <c r="M18" s="148" t="s">
        <v>183</v>
      </c>
      <c r="N18" s="148" t="s">
        <v>184</v>
      </c>
      <c r="O18" s="150" t="s">
        <v>313</v>
      </c>
      <c r="P18" s="185" t="n">
        <v>1430</v>
      </c>
      <c r="Q18" s="150" t="n">
        <v>1430</v>
      </c>
      <c r="R18" s="151"/>
      <c r="S18" s="152" t="n">
        <v>27443</v>
      </c>
      <c r="T18" s="150" t="n">
        <v>2004</v>
      </c>
      <c r="U18" s="150" t="n">
        <v>2004</v>
      </c>
      <c r="V18" s="153" t="n">
        <v>43282</v>
      </c>
      <c r="W18" s="154" t="s">
        <v>186</v>
      </c>
      <c r="X18" s="154" t="s">
        <v>187</v>
      </c>
      <c r="Y18" s="150" t="n">
        <v>4</v>
      </c>
      <c r="Z18" s="150" t="n">
        <v>2</v>
      </c>
      <c r="AA18" s="150" t="n">
        <v>4</v>
      </c>
      <c r="AB18" s="155" t="n">
        <v>1</v>
      </c>
      <c r="AC18" s="156"/>
      <c r="AD18" s="150" t="n">
        <v>1</v>
      </c>
      <c r="AE18" s="157" t="s">
        <v>188</v>
      </c>
      <c r="AF18" s="157" t="s">
        <v>189</v>
      </c>
      <c r="AG18" s="157" t="s">
        <v>189</v>
      </c>
      <c r="AH18" s="158" t="s">
        <v>190</v>
      </c>
      <c r="AI18" s="158" t="s">
        <v>191</v>
      </c>
      <c r="AJ18" s="148" t="s">
        <v>192</v>
      </c>
      <c r="AK18" s="159" t="n">
        <v>42811</v>
      </c>
      <c r="AL18" s="159" t="n">
        <v>43175</v>
      </c>
      <c r="AM18" s="160" t="n">
        <f aca="false">SUM(AN18/T18)</f>
        <v>0.521457085828343</v>
      </c>
      <c r="AN18" s="91" t="n">
        <v>1045</v>
      </c>
      <c r="AO18" s="161" t="n">
        <f aca="false">SUM(AN18*12)</f>
        <v>12540</v>
      </c>
      <c r="AS18" s="160" t="n">
        <f aca="false">SUM(AT18/T18)</f>
        <v>0.537100798403194</v>
      </c>
      <c r="AT18" s="91" t="n">
        <f aca="false">SUM(AN18*0.03)+AN18</f>
        <v>1076.35</v>
      </c>
      <c r="AU18" s="164" t="n">
        <f aca="false">SUM(AT18*12)</f>
        <v>12916.2</v>
      </c>
      <c r="AW18" s="166" t="n">
        <f aca="false">SUM(AX18/12)</f>
        <v>0</v>
      </c>
      <c r="AX18" s="167" t="n">
        <v>0</v>
      </c>
      <c r="AY18" s="168" t="n">
        <f aca="false">SUM(AZ18/12)</f>
        <v>68.015</v>
      </c>
      <c r="AZ18" s="169" t="n">
        <v>816.18</v>
      </c>
      <c r="BA18" s="170" t="n">
        <f aca="false">SUM(BB18/12)</f>
        <v>108.916666666667</v>
      </c>
      <c r="BB18" s="166" t="n">
        <v>1307</v>
      </c>
      <c r="BC18" s="171" t="n">
        <f aca="false">SUM(BD18/12)</f>
        <v>50</v>
      </c>
      <c r="BD18" s="166" t="n">
        <v>600</v>
      </c>
      <c r="BE18" s="164" t="n">
        <f aca="false">SUM(BF18/12)</f>
        <v>200</v>
      </c>
      <c r="BF18" s="166" t="n">
        <v>2400</v>
      </c>
      <c r="BG18" s="160" t="n">
        <f aca="false">SUM(AN19*0.06)</f>
        <v>61.5</v>
      </c>
      <c r="BH18" s="164" t="n">
        <f aca="false">SUM(BG18*12)</f>
        <v>738</v>
      </c>
      <c r="BI18" s="164" t="n">
        <f aca="false">SUM(AW18+BA18+BC18+BE18+BG18)</f>
        <v>420.416666666667</v>
      </c>
      <c r="BJ18" s="166" t="n">
        <f aca="false">SUM(AX18+BB18+BD18+BF18+BH18)</f>
        <v>5045</v>
      </c>
      <c r="BK18" s="166" t="n">
        <f aca="false">SUM(AN18-BI18)</f>
        <v>624.583333333333</v>
      </c>
      <c r="BL18" s="166" t="n">
        <f aca="false">SUM(AO18-BJ18)</f>
        <v>7495</v>
      </c>
      <c r="BM18" s="166" t="n">
        <f aca="false">SUM(AT18-BI18)</f>
        <v>655.933333333333</v>
      </c>
      <c r="BN18" s="166" t="n">
        <f aca="false">SUM(BM18*12)</f>
        <v>7871.2</v>
      </c>
      <c r="BY18" s="177" t="n">
        <v>4847548454</v>
      </c>
      <c r="BZ18" s="91" t="n">
        <v>82000</v>
      </c>
      <c r="CA18" s="159" t="n">
        <v>42222</v>
      </c>
      <c r="CB18" s="178" t="s">
        <v>193</v>
      </c>
      <c r="CG18" s="179" t="n">
        <v>41452</v>
      </c>
      <c r="CH18" s="180" t="n">
        <v>8952000</v>
      </c>
      <c r="CI18" s="181" t="s">
        <v>190</v>
      </c>
      <c r="CJ18" s="182" t="s">
        <v>191</v>
      </c>
      <c r="CK18" s="182" t="s">
        <v>191</v>
      </c>
      <c r="CL18" s="182" t="s">
        <v>194</v>
      </c>
      <c r="CM18" s="182" t="s">
        <v>194</v>
      </c>
      <c r="CN18" s="182" t="s">
        <v>194</v>
      </c>
      <c r="CO18" s="182" t="s">
        <v>194</v>
      </c>
      <c r="CP18" s="182" t="s">
        <v>194</v>
      </c>
      <c r="CQ18" s="182" t="s">
        <v>194</v>
      </c>
      <c r="CR18" s="182" t="s">
        <v>194</v>
      </c>
      <c r="CS18" s="182" t="s">
        <v>194</v>
      </c>
      <c r="CT18" s="182" t="s">
        <v>194</v>
      </c>
      <c r="CU18" s="182" t="s">
        <v>194</v>
      </c>
      <c r="CV18" s="182" t="s">
        <v>194</v>
      </c>
      <c r="CW18" s="182" t="s">
        <v>194</v>
      </c>
      <c r="CX18" s="182" t="s">
        <v>194</v>
      </c>
      <c r="CY18" s="183" t="n">
        <v>551</v>
      </c>
      <c r="CZ18" s="148" t="s">
        <v>314</v>
      </c>
      <c r="DA18" s="148" t="s">
        <v>196</v>
      </c>
      <c r="DB18" s="148" t="s">
        <v>315</v>
      </c>
      <c r="DC18" s="148" t="n">
        <v>5</v>
      </c>
      <c r="DD18" s="148"/>
      <c r="DE18" s="148"/>
      <c r="DF18" s="148"/>
      <c r="DG18" s="148"/>
      <c r="DH18" s="148"/>
      <c r="DI18" s="148"/>
      <c r="DJ18" s="148"/>
      <c r="DK18" s="148"/>
      <c r="DL18" s="182" t="s">
        <v>194</v>
      </c>
      <c r="DM18" s="182" t="s">
        <v>194</v>
      </c>
    </row>
    <row r="19" customFormat="false" ht="14.9" hidden="false" customHeight="false" outlineLevel="0" collapsed="false">
      <c r="A19" s="145" t="n">
        <v>18</v>
      </c>
      <c r="B19" s="146" t="s">
        <v>316</v>
      </c>
      <c r="C19" s="147" t="s">
        <v>317</v>
      </c>
      <c r="D19" s="148" t="s">
        <v>289</v>
      </c>
      <c r="E19" s="148" t="s">
        <v>177</v>
      </c>
      <c r="F19" s="148" t="n">
        <v>30014</v>
      </c>
      <c r="G19" s="148" t="s">
        <v>290</v>
      </c>
      <c r="H19" s="149"/>
      <c r="I19" s="148" t="s">
        <v>180</v>
      </c>
      <c r="K19" s="147" t="s">
        <v>318</v>
      </c>
      <c r="L19" s="147" t="s">
        <v>204</v>
      </c>
      <c r="M19" s="148" t="s">
        <v>183</v>
      </c>
      <c r="N19" s="148" t="s">
        <v>184</v>
      </c>
      <c r="O19" s="150" t="s">
        <v>205</v>
      </c>
      <c r="P19" s="185" t="n">
        <v>1360</v>
      </c>
      <c r="Q19" s="150" t="n">
        <v>1360</v>
      </c>
      <c r="R19" s="151"/>
      <c r="S19" s="155"/>
      <c r="T19" s="150" t="n">
        <v>2003</v>
      </c>
      <c r="U19" s="150" t="n">
        <v>2003</v>
      </c>
      <c r="V19" s="153" t="n">
        <v>43282</v>
      </c>
      <c r="W19" s="154" t="s">
        <v>186</v>
      </c>
      <c r="X19" s="154" t="s">
        <v>187</v>
      </c>
      <c r="Y19" s="150" t="n">
        <v>3</v>
      </c>
      <c r="Z19" s="150" t="n">
        <v>2</v>
      </c>
      <c r="AA19" s="150" t="n">
        <v>3</v>
      </c>
      <c r="AB19" s="155" t="n">
        <v>1</v>
      </c>
      <c r="AC19" s="156"/>
      <c r="AD19" s="150" t="n">
        <v>1</v>
      </c>
      <c r="AE19" s="157" t="s">
        <v>188</v>
      </c>
      <c r="AF19" s="157" t="s">
        <v>189</v>
      </c>
      <c r="AG19" s="157" t="s">
        <v>189</v>
      </c>
      <c r="AH19" s="158" t="s">
        <v>190</v>
      </c>
      <c r="AI19" s="158" t="s">
        <v>191</v>
      </c>
      <c r="AJ19" s="148" t="s">
        <v>192</v>
      </c>
      <c r="AK19" s="159" t="n">
        <v>42824</v>
      </c>
      <c r="AL19" s="159" t="n">
        <v>43188</v>
      </c>
      <c r="AM19" s="160" t="n">
        <f aca="false">SUM(AN19/T19)</f>
        <v>0.511732401397903</v>
      </c>
      <c r="AN19" s="91" t="n">
        <v>1025</v>
      </c>
      <c r="AO19" s="161" t="n">
        <f aca="false">SUM(AN19*12)</f>
        <v>12300</v>
      </c>
      <c r="AS19" s="160" t="n">
        <f aca="false">SUM(AT19/T19)</f>
        <v>0.52708437343984</v>
      </c>
      <c r="AT19" s="91" t="n">
        <f aca="false">SUM(AN19*0.03)+AN19</f>
        <v>1055.75</v>
      </c>
      <c r="AU19" s="164" t="n">
        <f aca="false">SUM(AT19*12)</f>
        <v>12669</v>
      </c>
      <c r="AW19" s="166" t="n">
        <f aca="false">SUM(AX19/12)</f>
        <v>0</v>
      </c>
      <c r="AX19" s="167" t="n">
        <v>0</v>
      </c>
      <c r="AY19" s="168" t="n">
        <f aca="false">SUM(AZ19/12)</f>
        <v>79.26</v>
      </c>
      <c r="AZ19" s="169" t="n">
        <v>951.12</v>
      </c>
      <c r="BA19" s="170" t="n">
        <f aca="false">SUM(BB19/12)</f>
        <v>102.083333333333</v>
      </c>
      <c r="BB19" s="91" t="n">
        <v>1225</v>
      </c>
      <c r="BC19" s="171" t="n">
        <f aca="false">SUM(BD19/12)</f>
        <v>50</v>
      </c>
      <c r="BD19" s="166" t="n">
        <v>600</v>
      </c>
      <c r="BE19" s="164" t="n">
        <f aca="false">SUM(BF19/12)</f>
        <v>200</v>
      </c>
      <c r="BF19" s="166" t="n">
        <v>2400</v>
      </c>
      <c r="BG19" s="160" t="n">
        <f aca="false">SUM(AN20*0.06)</f>
        <v>62.7</v>
      </c>
      <c r="BH19" s="164" t="n">
        <f aca="false">SUM(BG19*12)</f>
        <v>752.4</v>
      </c>
      <c r="BI19" s="164" t="n">
        <f aca="false">SUM(AW19+BA19+BC19+BE19+BG19)</f>
        <v>414.783333333333</v>
      </c>
      <c r="BJ19" s="166" t="n">
        <f aca="false">SUM(AX19+BB19+BD19+BF19+BH19)</f>
        <v>4977.4</v>
      </c>
      <c r="BK19" s="166" t="n">
        <f aca="false">SUM(AN19-BI19)</f>
        <v>610.216666666667</v>
      </c>
      <c r="BL19" s="166" t="n">
        <f aca="false">SUM(AO19-BJ19)</f>
        <v>7322.6</v>
      </c>
      <c r="BM19" s="166" t="n">
        <f aca="false">SUM(AT19-BI19)</f>
        <v>640.966666666667</v>
      </c>
      <c r="BN19" s="166" t="n">
        <f aca="false">SUM(BM19*12)</f>
        <v>7691.6</v>
      </c>
      <c r="BY19" s="177" t="n">
        <v>4847548454</v>
      </c>
      <c r="BZ19" s="91" t="n">
        <v>71000</v>
      </c>
      <c r="CA19" s="159" t="n">
        <v>42304</v>
      </c>
      <c r="CB19" s="178" t="s">
        <v>193</v>
      </c>
      <c r="CG19" s="179" t="n">
        <v>41452</v>
      </c>
      <c r="CH19" s="180" t="n">
        <v>8952000</v>
      </c>
      <c r="CI19" s="181" t="s">
        <v>190</v>
      </c>
      <c r="CJ19" s="182" t="s">
        <v>191</v>
      </c>
      <c r="CK19" s="182" t="s">
        <v>191</v>
      </c>
      <c r="CL19" s="182" t="s">
        <v>194</v>
      </c>
      <c r="CM19" s="182" t="s">
        <v>194</v>
      </c>
      <c r="CN19" s="182" t="s">
        <v>194</v>
      </c>
      <c r="CO19" s="182" t="s">
        <v>194</v>
      </c>
      <c r="CP19" s="182" t="s">
        <v>194</v>
      </c>
      <c r="CQ19" s="182" t="s">
        <v>194</v>
      </c>
      <c r="CR19" s="182" t="s">
        <v>194</v>
      </c>
      <c r="CS19" s="182" t="s">
        <v>194</v>
      </c>
      <c r="CT19" s="182" t="s">
        <v>194</v>
      </c>
      <c r="CU19" s="182" t="s">
        <v>194</v>
      </c>
      <c r="CV19" s="182" t="s">
        <v>194</v>
      </c>
      <c r="CW19" s="182" t="s">
        <v>194</v>
      </c>
      <c r="CX19" s="182" t="s">
        <v>194</v>
      </c>
      <c r="CY19" s="183" t="n">
        <v>551</v>
      </c>
      <c r="CZ19" s="148" t="s">
        <v>314</v>
      </c>
      <c r="DA19" s="148" t="s">
        <v>196</v>
      </c>
      <c r="DB19" s="148" t="s">
        <v>303</v>
      </c>
      <c r="DC19" s="148" t="n">
        <v>5</v>
      </c>
      <c r="DD19" s="148"/>
      <c r="DE19" s="148"/>
      <c r="DF19" s="148"/>
      <c r="DG19" s="148"/>
      <c r="DH19" s="148"/>
      <c r="DI19" s="148"/>
      <c r="DJ19" s="148"/>
      <c r="DK19" s="148"/>
      <c r="DL19" s="182" t="s">
        <v>194</v>
      </c>
      <c r="DM19" s="182" t="s">
        <v>194</v>
      </c>
    </row>
    <row r="20" customFormat="false" ht="14.9" hidden="false" customHeight="false" outlineLevel="0" collapsed="false">
      <c r="A20" s="145" t="n">
        <v>19</v>
      </c>
      <c r="B20" s="146" t="s">
        <v>319</v>
      </c>
      <c r="C20" s="147" t="s">
        <v>320</v>
      </c>
      <c r="D20" s="148" t="s">
        <v>289</v>
      </c>
      <c r="E20" s="148" t="s">
        <v>177</v>
      </c>
      <c r="F20" s="148" t="n">
        <v>30014</v>
      </c>
      <c r="G20" s="148" t="s">
        <v>290</v>
      </c>
      <c r="H20" s="149"/>
      <c r="I20" s="148" t="s">
        <v>180</v>
      </c>
      <c r="K20" s="147" t="s">
        <v>321</v>
      </c>
      <c r="L20" s="147" t="s">
        <v>204</v>
      </c>
      <c r="M20" s="148" t="s">
        <v>183</v>
      </c>
      <c r="N20" s="148" t="s">
        <v>184</v>
      </c>
      <c r="O20" s="150" t="s">
        <v>205</v>
      </c>
      <c r="P20" s="185" t="n">
        <v>1268</v>
      </c>
      <c r="Q20" s="150" t="n">
        <v>1268</v>
      </c>
      <c r="R20" s="151"/>
      <c r="S20" s="152" t="n">
        <v>27443</v>
      </c>
      <c r="T20" s="150" t="n">
        <v>2004</v>
      </c>
      <c r="U20" s="150" t="n">
        <v>2004</v>
      </c>
      <c r="V20" s="153" t="n">
        <v>43282</v>
      </c>
      <c r="W20" s="154" t="s">
        <v>186</v>
      </c>
      <c r="X20" s="154" t="s">
        <v>187</v>
      </c>
      <c r="Y20" s="150" t="n">
        <v>3</v>
      </c>
      <c r="Z20" s="150" t="n">
        <v>2</v>
      </c>
      <c r="AA20" s="150" t="n">
        <v>3</v>
      </c>
      <c r="AB20" s="155" t="n">
        <v>1</v>
      </c>
      <c r="AC20" s="156"/>
      <c r="AD20" s="150" t="n">
        <v>1</v>
      </c>
      <c r="AE20" s="157" t="s">
        <v>188</v>
      </c>
      <c r="AF20" s="157" t="s">
        <v>189</v>
      </c>
      <c r="AG20" s="157" t="s">
        <v>189</v>
      </c>
      <c r="AH20" s="158" t="s">
        <v>190</v>
      </c>
      <c r="AI20" s="158" t="s">
        <v>191</v>
      </c>
      <c r="AJ20" s="148" t="s">
        <v>192</v>
      </c>
      <c r="AK20" s="159" t="n">
        <v>42874</v>
      </c>
      <c r="AL20" s="159" t="n">
        <v>43238</v>
      </c>
      <c r="AM20" s="160" t="n">
        <f aca="false">SUM(AN20/T20)</f>
        <v>0.521457085828343</v>
      </c>
      <c r="AN20" s="91" t="n">
        <v>1045</v>
      </c>
      <c r="AO20" s="161" t="n">
        <f aca="false">SUM(AN20*12)</f>
        <v>12540</v>
      </c>
      <c r="AS20" s="160" t="n">
        <f aca="false">SUM(AT20/T20)</f>
        <v>0.537100798403194</v>
      </c>
      <c r="AT20" s="91" t="n">
        <f aca="false">SUM(AN20*0.03)+AN20</f>
        <v>1076.35</v>
      </c>
      <c r="AU20" s="164" t="n">
        <f aca="false">SUM(AT20*12)</f>
        <v>12916.2</v>
      </c>
      <c r="AW20" s="166" t="n">
        <f aca="false">SUM(AX20/12)</f>
        <v>0</v>
      </c>
      <c r="AX20" s="167" t="n">
        <v>0</v>
      </c>
      <c r="AY20" s="168" t="n">
        <f aca="false">SUM(AZ20/12)</f>
        <v>70.6142433333333</v>
      </c>
      <c r="AZ20" s="169" t="n">
        <v>847.37092</v>
      </c>
      <c r="BA20" s="170" t="n">
        <f aca="false">SUM(BB20/12)</f>
        <v>97.8333333333333</v>
      </c>
      <c r="BB20" s="91" t="n">
        <v>1174</v>
      </c>
      <c r="BC20" s="171" t="n">
        <f aca="false">SUM(BD20/12)</f>
        <v>50</v>
      </c>
      <c r="BD20" s="166" t="n">
        <v>600</v>
      </c>
      <c r="BE20" s="164" t="n">
        <f aca="false">SUM(BF20/12)</f>
        <v>200</v>
      </c>
      <c r="BF20" s="166" t="n">
        <v>2400</v>
      </c>
      <c r="BG20" s="160" t="n">
        <f aca="false">SUM(AN21*0.06)</f>
        <v>65.7</v>
      </c>
      <c r="BH20" s="164" t="n">
        <f aca="false">SUM(BG20*12)</f>
        <v>788.4</v>
      </c>
      <c r="BI20" s="164" t="n">
        <f aca="false">SUM(AW20+BA20+BC20+BE20+BG20)</f>
        <v>413.533333333333</v>
      </c>
      <c r="BJ20" s="166" t="n">
        <f aca="false">SUM(AX20+BB20+BD20+BF20+BH20)</f>
        <v>4962.4</v>
      </c>
      <c r="BK20" s="166" t="n">
        <f aca="false">SUM(AN20-BI20)</f>
        <v>631.466666666667</v>
      </c>
      <c r="BL20" s="166" t="n">
        <f aca="false">SUM(AO20-BJ20)</f>
        <v>7577.6</v>
      </c>
      <c r="BM20" s="166" t="n">
        <f aca="false">SUM(AT20-BI20)</f>
        <v>662.816666666667</v>
      </c>
      <c r="BN20" s="166" t="n">
        <f aca="false">SUM(BM20*12)</f>
        <v>7953.8</v>
      </c>
      <c r="BY20" s="177" t="n">
        <v>4847548454</v>
      </c>
      <c r="BZ20" s="91" t="n">
        <v>79900</v>
      </c>
      <c r="CA20" s="159" t="n">
        <v>42794</v>
      </c>
      <c r="CB20" s="178" t="s">
        <v>193</v>
      </c>
      <c r="CG20" s="179" t="n">
        <v>41452</v>
      </c>
      <c r="CH20" s="180" t="n">
        <v>8952000</v>
      </c>
      <c r="CI20" s="181" t="s">
        <v>190</v>
      </c>
      <c r="CJ20" s="182" t="s">
        <v>191</v>
      </c>
      <c r="CK20" s="182" t="s">
        <v>191</v>
      </c>
      <c r="CL20" s="182" t="s">
        <v>194</v>
      </c>
      <c r="CM20" s="182" t="s">
        <v>194</v>
      </c>
      <c r="CN20" s="182" t="s">
        <v>194</v>
      </c>
      <c r="CO20" s="182" t="s">
        <v>194</v>
      </c>
      <c r="CP20" s="182" t="s">
        <v>194</v>
      </c>
      <c r="CQ20" s="182" t="s">
        <v>194</v>
      </c>
      <c r="CR20" s="182" t="s">
        <v>194</v>
      </c>
      <c r="CS20" s="182" t="s">
        <v>194</v>
      </c>
      <c r="CT20" s="182" t="s">
        <v>194</v>
      </c>
      <c r="CU20" s="182" t="s">
        <v>194</v>
      </c>
      <c r="CV20" s="182" t="s">
        <v>194</v>
      </c>
      <c r="CW20" s="182" t="s">
        <v>194</v>
      </c>
      <c r="CX20" s="182" t="s">
        <v>194</v>
      </c>
      <c r="CY20" s="183" t="n">
        <v>551</v>
      </c>
      <c r="CZ20" s="148" t="s">
        <v>314</v>
      </c>
      <c r="DA20" s="148" t="s">
        <v>196</v>
      </c>
      <c r="DB20" s="148" t="s">
        <v>261</v>
      </c>
      <c r="DC20" s="148" t="n">
        <v>5</v>
      </c>
      <c r="DD20" s="148"/>
      <c r="DE20" s="148"/>
      <c r="DF20" s="148"/>
      <c r="DG20" s="148"/>
      <c r="DH20" s="148"/>
      <c r="DI20" s="148"/>
      <c r="DJ20" s="148"/>
      <c r="DK20" s="148"/>
      <c r="DL20" s="182" t="s">
        <v>194</v>
      </c>
      <c r="DM20" s="182" t="s">
        <v>194</v>
      </c>
    </row>
    <row r="21" customFormat="false" ht="14.9" hidden="false" customHeight="false" outlineLevel="0" collapsed="false">
      <c r="A21" s="145" t="n">
        <v>20</v>
      </c>
      <c r="B21" s="146" t="s">
        <v>322</v>
      </c>
      <c r="C21" s="147" t="s">
        <v>323</v>
      </c>
      <c r="D21" s="148" t="s">
        <v>289</v>
      </c>
      <c r="E21" s="148" t="s">
        <v>177</v>
      </c>
      <c r="F21" s="148" t="n">
        <v>30016</v>
      </c>
      <c r="G21" s="148" t="s">
        <v>290</v>
      </c>
      <c r="H21" s="149"/>
      <c r="I21" s="148" t="s">
        <v>180</v>
      </c>
      <c r="K21" s="147" t="s">
        <v>292</v>
      </c>
      <c r="L21" s="147" t="s">
        <v>204</v>
      </c>
      <c r="M21" s="148" t="s">
        <v>183</v>
      </c>
      <c r="N21" s="148" t="s">
        <v>184</v>
      </c>
      <c r="O21" s="150" t="s">
        <v>205</v>
      </c>
      <c r="P21" s="185" t="n">
        <v>1380</v>
      </c>
      <c r="Q21" s="150" t="n">
        <v>1380</v>
      </c>
      <c r="R21" s="151"/>
      <c r="S21" s="152" t="n">
        <v>1307</v>
      </c>
      <c r="T21" s="150" t="n">
        <v>2007</v>
      </c>
      <c r="U21" s="150" t="n">
        <v>2007</v>
      </c>
      <c r="V21" s="153" t="n">
        <v>43282</v>
      </c>
      <c r="W21" s="154" t="s">
        <v>186</v>
      </c>
      <c r="X21" s="154" t="s">
        <v>187</v>
      </c>
      <c r="Y21" s="150" t="n">
        <v>3</v>
      </c>
      <c r="Z21" s="150" t="n">
        <v>2.5</v>
      </c>
      <c r="AA21" s="150" t="n">
        <v>3</v>
      </c>
      <c r="AB21" s="155" t="n">
        <v>2</v>
      </c>
      <c r="AC21" s="156"/>
      <c r="AD21" s="150" t="n">
        <v>2</v>
      </c>
      <c r="AE21" s="157" t="s">
        <v>188</v>
      </c>
      <c r="AF21" s="157" t="s">
        <v>189</v>
      </c>
      <c r="AG21" s="157" t="s">
        <v>189</v>
      </c>
      <c r="AH21" s="158" t="s">
        <v>190</v>
      </c>
      <c r="AI21" s="158" t="s">
        <v>191</v>
      </c>
      <c r="AJ21" s="148" t="s">
        <v>192</v>
      </c>
      <c r="AK21" s="159" t="n">
        <v>42881</v>
      </c>
      <c r="AL21" s="159" t="n">
        <v>43245</v>
      </c>
      <c r="AM21" s="160" t="n">
        <f aca="false">SUM(AN21/T21)</f>
        <v>0.54559043348281</v>
      </c>
      <c r="AN21" s="91" t="n">
        <v>1095</v>
      </c>
      <c r="AO21" s="161" t="n">
        <f aca="false">SUM(AN21*12)</f>
        <v>13140</v>
      </c>
      <c r="AS21" s="160" t="n">
        <f aca="false">SUM(AT21/T21)</f>
        <v>0.561958146487295</v>
      </c>
      <c r="AT21" s="91" t="n">
        <f aca="false">SUM(AN21*0.03)+AN21</f>
        <v>1127.85</v>
      </c>
      <c r="AU21" s="164" t="n">
        <f aca="false">SUM(AT21*12)</f>
        <v>13534.2</v>
      </c>
      <c r="AW21" s="166" t="n">
        <f aca="false">SUM(AX21/12)</f>
        <v>22.9166666666667</v>
      </c>
      <c r="AX21" s="167" t="n">
        <v>275</v>
      </c>
      <c r="AY21" s="168" t="n">
        <f aca="false">SUM(AZ21/12)</f>
        <v>92.1916666666667</v>
      </c>
      <c r="AZ21" s="169" t="n">
        <v>1106.3</v>
      </c>
      <c r="BA21" s="170" t="n">
        <f aca="false">SUM(BB21/12)</f>
        <v>97</v>
      </c>
      <c r="BB21" s="91" t="n">
        <v>1164</v>
      </c>
      <c r="BC21" s="171" t="n">
        <f aca="false">SUM(BD21/12)</f>
        <v>50</v>
      </c>
      <c r="BD21" s="166" t="n">
        <v>600</v>
      </c>
      <c r="BE21" s="164" t="n">
        <f aca="false">SUM(BF21/12)</f>
        <v>200</v>
      </c>
      <c r="BF21" s="166" t="n">
        <v>2400</v>
      </c>
      <c r="BG21" s="160" t="n">
        <f aca="false">SUM(AN22*0.06)</f>
        <v>65.7</v>
      </c>
      <c r="BH21" s="164" t="n">
        <f aca="false">SUM(BG21*12)</f>
        <v>788.4</v>
      </c>
      <c r="BI21" s="164" t="n">
        <f aca="false">SUM(AW21+BA21+BC21+BE21+BG21)</f>
        <v>435.616666666667</v>
      </c>
      <c r="BJ21" s="166" t="n">
        <f aca="false">SUM(AX21+BB21+BD21+BF21+BH21)</f>
        <v>5227.4</v>
      </c>
      <c r="BK21" s="166" t="n">
        <f aca="false">SUM(AN21-BI21)</f>
        <v>659.383333333333</v>
      </c>
      <c r="BL21" s="166" t="n">
        <f aca="false">SUM(AO21-BJ21)</f>
        <v>7912.6</v>
      </c>
      <c r="BM21" s="166" t="n">
        <f aca="false">SUM(AT21-BI21)</f>
        <v>692.233333333333</v>
      </c>
      <c r="BN21" s="166" t="n">
        <f aca="false">SUM(BM21*12)</f>
        <v>8306.8</v>
      </c>
      <c r="BY21" s="177" t="n">
        <v>4847548454</v>
      </c>
      <c r="BZ21" s="91" t="n">
        <v>83000</v>
      </c>
      <c r="CA21" s="159" t="n">
        <v>42459</v>
      </c>
      <c r="CB21" s="178" t="s">
        <v>193</v>
      </c>
      <c r="CG21" s="179" t="n">
        <v>41452</v>
      </c>
      <c r="CH21" s="180" t="n">
        <v>8952000</v>
      </c>
      <c r="CI21" s="181" t="s">
        <v>190</v>
      </c>
      <c r="CJ21" s="182" t="s">
        <v>191</v>
      </c>
      <c r="CK21" s="182" t="s">
        <v>191</v>
      </c>
      <c r="CL21" s="182" t="s">
        <v>194</v>
      </c>
      <c r="CM21" s="182" t="s">
        <v>194</v>
      </c>
      <c r="CN21" s="182" t="s">
        <v>194</v>
      </c>
      <c r="CO21" s="182" t="s">
        <v>194</v>
      </c>
      <c r="CP21" s="182" t="s">
        <v>194</v>
      </c>
      <c r="CQ21" s="182" t="s">
        <v>194</v>
      </c>
      <c r="CR21" s="182" t="s">
        <v>194</v>
      </c>
      <c r="CS21" s="182" t="s">
        <v>194</v>
      </c>
      <c r="CT21" s="182" t="s">
        <v>194</v>
      </c>
      <c r="CU21" s="182" t="s">
        <v>194</v>
      </c>
      <c r="CV21" s="182" t="s">
        <v>194</v>
      </c>
      <c r="CW21" s="182" t="s">
        <v>194</v>
      </c>
      <c r="CX21" s="182" t="s">
        <v>194</v>
      </c>
      <c r="CY21" s="183" t="n">
        <v>551</v>
      </c>
      <c r="CZ21" s="148" t="s">
        <v>294</v>
      </c>
      <c r="DA21" s="148" t="s">
        <v>295</v>
      </c>
      <c r="DB21" s="148" t="s">
        <v>243</v>
      </c>
      <c r="DC21" s="148" t="n">
        <v>10</v>
      </c>
      <c r="DD21" s="148" t="s">
        <v>296</v>
      </c>
      <c r="DE21" s="184" t="n">
        <v>42894</v>
      </c>
      <c r="DF21" s="148" t="s">
        <v>243</v>
      </c>
      <c r="DG21" s="148" t="n">
        <v>6</v>
      </c>
      <c r="DH21" s="148" t="s">
        <v>287</v>
      </c>
      <c r="DI21" s="184" t="n">
        <v>42990</v>
      </c>
      <c r="DJ21" s="148" t="s">
        <v>256</v>
      </c>
      <c r="DK21" s="148" t="n">
        <v>4</v>
      </c>
      <c r="DL21" s="182" t="s">
        <v>194</v>
      </c>
      <c r="DM21" s="182" t="s">
        <v>194</v>
      </c>
    </row>
    <row r="22" customFormat="false" ht="14.9" hidden="false" customHeight="false" outlineLevel="0" collapsed="false">
      <c r="A22" s="145" t="n">
        <v>21</v>
      </c>
      <c r="B22" s="146" t="n">
        <v>85000000175000</v>
      </c>
      <c r="C22" s="147" t="s">
        <v>324</v>
      </c>
      <c r="D22" s="148" t="s">
        <v>289</v>
      </c>
      <c r="E22" s="148" t="s">
        <v>177</v>
      </c>
      <c r="F22" s="148" t="n">
        <v>30014</v>
      </c>
      <c r="G22" s="148" t="s">
        <v>290</v>
      </c>
      <c r="H22" s="149"/>
      <c r="I22" s="148" t="s">
        <v>180</v>
      </c>
      <c r="K22" s="147" t="s">
        <v>254</v>
      </c>
      <c r="L22" s="147" t="s">
        <v>204</v>
      </c>
      <c r="M22" s="148" t="s">
        <v>183</v>
      </c>
      <c r="N22" s="148" t="s">
        <v>184</v>
      </c>
      <c r="O22" s="150" t="s">
        <v>205</v>
      </c>
      <c r="P22" s="185" t="n">
        <v>1484</v>
      </c>
      <c r="Q22" s="150" t="n">
        <v>1484</v>
      </c>
      <c r="R22" s="151"/>
      <c r="S22" s="152" t="n">
        <v>29621</v>
      </c>
      <c r="T22" s="150" t="n">
        <v>1999</v>
      </c>
      <c r="U22" s="150" t="n">
        <v>1999</v>
      </c>
      <c r="V22" s="153" t="n">
        <v>43282</v>
      </c>
      <c r="W22" s="154" t="s">
        <v>186</v>
      </c>
      <c r="X22" s="154" t="s">
        <v>187</v>
      </c>
      <c r="Y22" s="150" t="n">
        <v>3</v>
      </c>
      <c r="Z22" s="150" t="n">
        <v>2</v>
      </c>
      <c r="AA22" s="150" t="n">
        <v>3</v>
      </c>
      <c r="AB22" s="155" t="n">
        <v>1</v>
      </c>
      <c r="AC22" s="156"/>
      <c r="AD22" s="150" t="n">
        <v>1</v>
      </c>
      <c r="AE22" s="157" t="s">
        <v>188</v>
      </c>
      <c r="AF22" s="157" t="s">
        <v>189</v>
      </c>
      <c r="AG22" s="157" t="s">
        <v>189</v>
      </c>
      <c r="AH22" s="158" t="s">
        <v>190</v>
      </c>
      <c r="AI22" s="158" t="s">
        <v>191</v>
      </c>
      <c r="AJ22" s="148" t="s">
        <v>192</v>
      </c>
      <c r="AK22" s="159" t="n">
        <v>42860</v>
      </c>
      <c r="AL22" s="159" t="n">
        <v>43224</v>
      </c>
      <c r="AM22" s="160" t="n">
        <f aca="false">SUM(AN22/T22)</f>
        <v>0.547773886943472</v>
      </c>
      <c r="AN22" s="91" t="n">
        <v>1095</v>
      </c>
      <c r="AO22" s="161" t="n">
        <f aca="false">SUM(AN22*12)</f>
        <v>13140</v>
      </c>
      <c r="AS22" s="160" t="n">
        <f aca="false">SUM(AT22/T22)</f>
        <v>0.564207103551776</v>
      </c>
      <c r="AT22" s="91" t="n">
        <f aca="false">SUM(AN22*0.03)+AN22</f>
        <v>1127.85</v>
      </c>
      <c r="AU22" s="164" t="n">
        <f aca="false">SUM(AT22*12)</f>
        <v>13534.2</v>
      </c>
      <c r="AW22" s="166" t="n">
        <f aca="false">SUM(AX22/12)</f>
        <v>0</v>
      </c>
      <c r="AX22" s="167" t="n">
        <v>0</v>
      </c>
      <c r="AY22" s="168" t="n">
        <f aca="false">SUM(AZ22/12)</f>
        <v>94.1275</v>
      </c>
      <c r="AZ22" s="169" t="n">
        <v>1129.53</v>
      </c>
      <c r="BA22" s="170" t="n">
        <f aca="false">SUM(BB22/12)</f>
        <v>95</v>
      </c>
      <c r="BB22" s="91" t="n">
        <v>1140</v>
      </c>
      <c r="BC22" s="171" t="n">
        <f aca="false">SUM(BD22/12)</f>
        <v>50</v>
      </c>
      <c r="BD22" s="166" t="n">
        <v>600</v>
      </c>
      <c r="BE22" s="164" t="n">
        <f aca="false">SUM(BF22/12)</f>
        <v>200</v>
      </c>
      <c r="BF22" s="166" t="n">
        <v>2400</v>
      </c>
      <c r="BG22" s="160" t="n">
        <f aca="false">SUM(AN23*0.06)</f>
        <v>56.7</v>
      </c>
      <c r="BH22" s="164" t="n">
        <f aca="false">SUM(BG22*12)</f>
        <v>680.4</v>
      </c>
      <c r="BI22" s="164" t="n">
        <f aca="false">SUM(AW22+BA22+BC22+BE22+BG22)</f>
        <v>401.7</v>
      </c>
      <c r="BJ22" s="166" t="n">
        <f aca="false">SUM(AX22+BB22+BD22+BF22+BH22)</f>
        <v>4820.4</v>
      </c>
      <c r="BK22" s="166" t="n">
        <f aca="false">SUM(AN22-BI22)</f>
        <v>693.3</v>
      </c>
      <c r="BL22" s="166" t="n">
        <f aca="false">SUM(AO22-BJ22)</f>
        <v>8319.6</v>
      </c>
      <c r="BM22" s="166" t="n">
        <f aca="false">SUM(AT22-BI22)</f>
        <v>726.15</v>
      </c>
      <c r="BN22" s="166" t="n">
        <f aca="false">SUM(BM22*12)</f>
        <v>8713.8</v>
      </c>
      <c r="BY22" s="177" t="n">
        <v>4847548454</v>
      </c>
      <c r="BZ22" s="91" t="n">
        <v>86000</v>
      </c>
      <c r="CA22" s="159" t="n">
        <v>42808</v>
      </c>
      <c r="CB22" s="178" t="s">
        <v>193</v>
      </c>
      <c r="CG22" s="179" t="n">
        <v>41452</v>
      </c>
      <c r="CH22" s="180" t="n">
        <v>8952000</v>
      </c>
      <c r="CI22" s="181" t="s">
        <v>190</v>
      </c>
      <c r="CJ22" s="182" t="s">
        <v>191</v>
      </c>
      <c r="CK22" s="182" t="s">
        <v>191</v>
      </c>
      <c r="CL22" s="182" t="s">
        <v>194</v>
      </c>
      <c r="CM22" s="182" t="s">
        <v>194</v>
      </c>
      <c r="CN22" s="182" t="s">
        <v>194</v>
      </c>
      <c r="CO22" s="182" t="s">
        <v>194</v>
      </c>
      <c r="CP22" s="182" t="s">
        <v>194</v>
      </c>
      <c r="CQ22" s="182" t="s">
        <v>194</v>
      </c>
      <c r="CR22" s="182" t="s">
        <v>194</v>
      </c>
      <c r="CS22" s="182" t="s">
        <v>194</v>
      </c>
      <c r="CT22" s="182" t="s">
        <v>194</v>
      </c>
      <c r="CU22" s="182" t="s">
        <v>194</v>
      </c>
      <c r="CV22" s="182" t="s">
        <v>194</v>
      </c>
      <c r="CW22" s="182" t="s">
        <v>194</v>
      </c>
      <c r="CX22" s="182" t="s">
        <v>194</v>
      </c>
      <c r="CY22" s="183" t="n">
        <v>551</v>
      </c>
      <c r="CZ22" s="148" t="s">
        <v>325</v>
      </c>
      <c r="DA22" s="148" t="s">
        <v>196</v>
      </c>
      <c r="DB22" s="148" t="s">
        <v>258</v>
      </c>
      <c r="DC22" s="148" t="n">
        <v>9</v>
      </c>
      <c r="DD22" s="148" t="s">
        <v>326</v>
      </c>
      <c r="DE22" s="184" t="n">
        <v>42894</v>
      </c>
      <c r="DF22" s="148" t="s">
        <v>235</v>
      </c>
      <c r="DG22" s="148" t="n">
        <v>5</v>
      </c>
      <c r="DH22" s="148" t="s">
        <v>327</v>
      </c>
      <c r="DI22" s="184" t="n">
        <v>42990</v>
      </c>
      <c r="DJ22" s="148" t="s">
        <v>199</v>
      </c>
      <c r="DK22" s="148" t="n">
        <v>9</v>
      </c>
      <c r="DL22" s="182" t="s">
        <v>194</v>
      </c>
      <c r="DM22" s="182" t="s">
        <v>194</v>
      </c>
    </row>
    <row r="23" customFormat="false" ht="14.9" hidden="false" customHeight="false" outlineLevel="0" collapsed="false">
      <c r="A23" s="145" t="n">
        <v>22</v>
      </c>
      <c r="B23" s="146" t="n">
        <v>85000000178000</v>
      </c>
      <c r="C23" s="147" t="s">
        <v>328</v>
      </c>
      <c r="D23" s="148" t="s">
        <v>289</v>
      </c>
      <c r="E23" s="148" t="s">
        <v>177</v>
      </c>
      <c r="F23" s="148" t="n">
        <v>30014</v>
      </c>
      <c r="G23" s="148" t="s">
        <v>290</v>
      </c>
      <c r="H23" s="149"/>
      <c r="I23" s="148" t="s">
        <v>180</v>
      </c>
      <c r="K23" s="147" t="s">
        <v>254</v>
      </c>
      <c r="L23" s="147" t="s">
        <v>245</v>
      </c>
      <c r="M23" s="148" t="s">
        <v>183</v>
      </c>
      <c r="N23" s="148" t="s">
        <v>184</v>
      </c>
      <c r="O23" s="150" t="s">
        <v>246</v>
      </c>
      <c r="P23" s="185" t="n">
        <v>1453</v>
      </c>
      <c r="Q23" s="150" t="n">
        <v>1453</v>
      </c>
      <c r="R23" s="151"/>
      <c r="S23" s="152" t="n">
        <v>42689</v>
      </c>
      <c r="T23" s="150" t="n">
        <v>1999</v>
      </c>
      <c r="U23" s="150" t="n">
        <v>1999</v>
      </c>
      <c r="V23" s="153" t="n">
        <v>43282</v>
      </c>
      <c r="W23" s="154" t="s">
        <v>186</v>
      </c>
      <c r="X23" s="154" t="s">
        <v>187</v>
      </c>
      <c r="Y23" s="150" t="n">
        <v>3</v>
      </c>
      <c r="Z23" s="150" t="n">
        <v>2</v>
      </c>
      <c r="AA23" s="150" t="n">
        <v>3</v>
      </c>
      <c r="AB23" s="155" t="n">
        <v>1</v>
      </c>
      <c r="AC23" s="156"/>
      <c r="AD23" s="150" t="n">
        <v>1</v>
      </c>
      <c r="AE23" s="157" t="s">
        <v>188</v>
      </c>
      <c r="AF23" s="157" t="s">
        <v>189</v>
      </c>
      <c r="AG23" s="157" t="s">
        <v>189</v>
      </c>
      <c r="AH23" s="158" t="s">
        <v>190</v>
      </c>
      <c r="AI23" s="158" t="s">
        <v>191</v>
      </c>
      <c r="AJ23" s="148" t="s">
        <v>192</v>
      </c>
      <c r="AK23" s="159" t="n">
        <v>42833</v>
      </c>
      <c r="AL23" s="159" t="n">
        <v>43197</v>
      </c>
      <c r="AM23" s="160" t="n">
        <f aca="false">SUM(AN23/T23)</f>
        <v>0.472736368184092</v>
      </c>
      <c r="AN23" s="91" t="n">
        <v>945</v>
      </c>
      <c r="AO23" s="161" t="n">
        <f aca="false">SUM(AN23*12)</f>
        <v>11340</v>
      </c>
      <c r="AS23" s="160" t="n">
        <f aca="false">SUM(AT23/T23)</f>
        <v>0.486918459229615</v>
      </c>
      <c r="AT23" s="91" t="n">
        <f aca="false">SUM(AN23*0.03)+AN23</f>
        <v>973.35</v>
      </c>
      <c r="AU23" s="164" t="n">
        <f aca="false">SUM(AT23*12)</f>
        <v>11680.2</v>
      </c>
      <c r="AW23" s="166" t="n">
        <f aca="false">SUM(AX23/12)</f>
        <v>0</v>
      </c>
      <c r="AX23" s="167" t="n">
        <v>0</v>
      </c>
      <c r="AY23" s="168" t="n">
        <f aca="false">SUM(AZ23/12)</f>
        <v>91.3808333333333</v>
      </c>
      <c r="AZ23" s="169" t="n">
        <v>1096.57</v>
      </c>
      <c r="BA23" s="170" t="n">
        <f aca="false">SUM(BB23/12)</f>
        <v>91.3333333333333</v>
      </c>
      <c r="BB23" s="91" t="n">
        <v>1096</v>
      </c>
      <c r="BC23" s="171" t="n">
        <f aca="false">SUM(BD23/12)</f>
        <v>50</v>
      </c>
      <c r="BD23" s="166" t="n">
        <v>600</v>
      </c>
      <c r="BE23" s="164" t="n">
        <f aca="false">SUM(BF23/12)</f>
        <v>200</v>
      </c>
      <c r="BF23" s="166" t="n">
        <v>2400</v>
      </c>
      <c r="BG23" s="160" t="n">
        <f aca="false">SUM(AN24*0.06)</f>
        <v>55.5</v>
      </c>
      <c r="BH23" s="164" t="n">
        <f aca="false">SUM(BG23*12)</f>
        <v>666</v>
      </c>
      <c r="BI23" s="164" t="n">
        <f aca="false">SUM(AW23+BA23+BC23+BE23+BG23)</f>
        <v>396.833333333333</v>
      </c>
      <c r="BJ23" s="166" t="n">
        <f aca="false">SUM(AX23+BB23+BD23+BF23+BH23)</f>
        <v>4762</v>
      </c>
      <c r="BK23" s="166" t="n">
        <f aca="false">SUM(AN23-BI23)</f>
        <v>548.166666666667</v>
      </c>
      <c r="BL23" s="166" t="n">
        <f aca="false">SUM(AO23-BJ23)</f>
        <v>6578</v>
      </c>
      <c r="BM23" s="166" t="n">
        <f aca="false">SUM(AT23-BI23)</f>
        <v>576.516666666667</v>
      </c>
      <c r="BN23" s="166" t="n">
        <f aca="false">SUM(BM23*12)</f>
        <v>6918.2</v>
      </c>
      <c r="BY23" s="177" t="n">
        <v>4847548454</v>
      </c>
      <c r="BZ23" s="91" t="n">
        <v>74000</v>
      </c>
      <c r="CA23" s="159" t="n">
        <v>42342</v>
      </c>
      <c r="CB23" s="178" t="s">
        <v>193</v>
      </c>
      <c r="CG23" s="179" t="n">
        <v>41452</v>
      </c>
      <c r="CH23" s="180" t="n">
        <v>8952000</v>
      </c>
      <c r="CI23" s="181" t="s">
        <v>190</v>
      </c>
      <c r="CJ23" s="182" t="s">
        <v>191</v>
      </c>
      <c r="CK23" s="182" t="s">
        <v>191</v>
      </c>
      <c r="CL23" s="182" t="s">
        <v>194</v>
      </c>
      <c r="CM23" s="182" t="s">
        <v>194</v>
      </c>
      <c r="CN23" s="182" t="s">
        <v>194</v>
      </c>
      <c r="CO23" s="182" t="s">
        <v>194</v>
      </c>
      <c r="CP23" s="182" t="s">
        <v>194</v>
      </c>
      <c r="CQ23" s="182" t="s">
        <v>194</v>
      </c>
      <c r="CR23" s="182" t="s">
        <v>194</v>
      </c>
      <c r="CS23" s="182" t="s">
        <v>194</v>
      </c>
      <c r="CT23" s="182" t="s">
        <v>194</v>
      </c>
      <c r="CU23" s="182" t="s">
        <v>194</v>
      </c>
      <c r="CV23" s="182" t="s">
        <v>194</v>
      </c>
      <c r="CW23" s="182" t="s">
        <v>194</v>
      </c>
      <c r="CX23" s="182" t="s">
        <v>194</v>
      </c>
      <c r="CY23" s="183" t="n">
        <v>551</v>
      </c>
      <c r="CZ23" s="148" t="s">
        <v>325</v>
      </c>
      <c r="DA23" s="148" t="s">
        <v>196</v>
      </c>
      <c r="DB23" s="148" t="s">
        <v>329</v>
      </c>
      <c r="DC23" s="148" t="n">
        <v>9</v>
      </c>
      <c r="DD23" s="148" t="s">
        <v>326</v>
      </c>
      <c r="DE23" s="184" t="n">
        <v>42894</v>
      </c>
      <c r="DF23" s="148" t="s">
        <v>235</v>
      </c>
      <c r="DG23" s="148" t="n">
        <v>5</v>
      </c>
      <c r="DH23" s="148" t="s">
        <v>327</v>
      </c>
      <c r="DI23" s="184" t="n">
        <v>42990</v>
      </c>
      <c r="DJ23" s="148" t="s">
        <v>199</v>
      </c>
      <c r="DK23" s="148" t="n">
        <v>9</v>
      </c>
      <c r="DL23" s="182" t="s">
        <v>194</v>
      </c>
      <c r="DM23" s="182" t="s">
        <v>194</v>
      </c>
    </row>
    <row r="24" customFormat="false" ht="14.9" hidden="false" customHeight="false" outlineLevel="0" collapsed="false">
      <c r="A24" s="145" t="n">
        <v>23</v>
      </c>
      <c r="B24" s="146" t="n">
        <v>84000000067000</v>
      </c>
      <c r="C24" s="147" t="s">
        <v>330</v>
      </c>
      <c r="D24" s="148" t="s">
        <v>289</v>
      </c>
      <c r="E24" s="148" t="s">
        <v>177</v>
      </c>
      <c r="F24" s="148" t="n">
        <v>30014</v>
      </c>
      <c r="G24" s="148" t="s">
        <v>290</v>
      </c>
      <c r="H24" s="149"/>
      <c r="I24" s="148" t="s">
        <v>180</v>
      </c>
      <c r="K24" s="147" t="s">
        <v>300</v>
      </c>
      <c r="L24" s="147" t="s">
        <v>204</v>
      </c>
      <c r="M24" s="148" t="s">
        <v>183</v>
      </c>
      <c r="N24" s="148" t="s">
        <v>184</v>
      </c>
      <c r="O24" s="150" t="s">
        <v>205</v>
      </c>
      <c r="P24" s="185" t="n">
        <v>1283</v>
      </c>
      <c r="Q24" s="150" t="n">
        <v>1283</v>
      </c>
      <c r="R24" s="151"/>
      <c r="S24" s="152" t="n">
        <v>25700</v>
      </c>
      <c r="T24" s="150" t="n">
        <v>1996</v>
      </c>
      <c r="U24" s="150" t="n">
        <v>1996</v>
      </c>
      <c r="V24" s="153" t="n">
        <v>43282</v>
      </c>
      <c r="W24" s="154" t="s">
        <v>186</v>
      </c>
      <c r="X24" s="154" t="s">
        <v>187</v>
      </c>
      <c r="Y24" s="150" t="n">
        <v>3</v>
      </c>
      <c r="Z24" s="150" t="n">
        <v>2</v>
      </c>
      <c r="AA24" s="150" t="n">
        <v>3</v>
      </c>
      <c r="AB24" s="155" t="n">
        <v>1</v>
      </c>
      <c r="AC24" s="156"/>
      <c r="AD24" s="150" t="n">
        <v>1</v>
      </c>
      <c r="AE24" s="157" t="s">
        <v>188</v>
      </c>
      <c r="AF24" s="157" t="s">
        <v>189</v>
      </c>
      <c r="AG24" s="157" t="s">
        <v>189</v>
      </c>
      <c r="AH24" s="158" t="s">
        <v>190</v>
      </c>
      <c r="AI24" s="158" t="s">
        <v>191</v>
      </c>
      <c r="AJ24" s="148" t="s">
        <v>192</v>
      </c>
      <c r="AK24" s="159" t="n">
        <v>42887</v>
      </c>
      <c r="AL24" s="159" t="n">
        <v>43251</v>
      </c>
      <c r="AM24" s="160" t="n">
        <f aca="false">SUM(AN24/T24)</f>
        <v>0.463426853707415</v>
      </c>
      <c r="AN24" s="91" t="n">
        <v>925</v>
      </c>
      <c r="AO24" s="161" t="n">
        <f aca="false">SUM(AN24*12)</f>
        <v>11100</v>
      </c>
      <c r="AS24" s="160" t="n">
        <f aca="false">SUM(AT24/T24)</f>
        <v>0.477329659318637</v>
      </c>
      <c r="AT24" s="91" t="n">
        <f aca="false">SUM(AN24*0.03)+AN24</f>
        <v>952.75</v>
      </c>
      <c r="AU24" s="164" t="n">
        <f aca="false">SUM(AT24*12)</f>
        <v>11433</v>
      </c>
      <c r="AW24" s="166" t="n">
        <f aca="false">SUM(AX24/12)</f>
        <v>0</v>
      </c>
      <c r="AX24" s="167" t="n">
        <v>0</v>
      </c>
      <c r="AY24" s="168" t="n">
        <f aca="false">SUM(AZ24/12)</f>
        <v>68.8225</v>
      </c>
      <c r="AZ24" s="169" t="n">
        <v>825.87</v>
      </c>
      <c r="BA24" s="170" t="n">
        <f aca="false">SUM(BB24/12)</f>
        <v>88.0833333333333</v>
      </c>
      <c r="BB24" s="91" t="n">
        <v>1057</v>
      </c>
      <c r="BC24" s="171" t="n">
        <f aca="false">SUM(BD24/12)</f>
        <v>50</v>
      </c>
      <c r="BD24" s="166" t="n">
        <v>600</v>
      </c>
      <c r="BE24" s="164" t="n">
        <f aca="false">SUM(BF24/12)</f>
        <v>200</v>
      </c>
      <c r="BF24" s="166" t="n">
        <v>2400</v>
      </c>
      <c r="BG24" s="160" t="n">
        <f aca="false">SUM(AN25*0.06)</f>
        <v>62.7</v>
      </c>
      <c r="BH24" s="164" t="n">
        <f aca="false">SUM(BG24*12)</f>
        <v>752.4</v>
      </c>
      <c r="BI24" s="164" t="n">
        <f aca="false">SUM(AW24+BA24+BC24+BE24+BG24)</f>
        <v>400.783333333333</v>
      </c>
      <c r="BJ24" s="166" t="n">
        <f aca="false">SUM(AX24+BB24+BD24+BF24+BH24)</f>
        <v>4809.4</v>
      </c>
      <c r="BK24" s="166" t="n">
        <f aca="false">SUM(AN24-BI24)</f>
        <v>524.216666666667</v>
      </c>
      <c r="BL24" s="166" t="n">
        <f aca="false">SUM(AO24-BJ24)</f>
        <v>6290.6</v>
      </c>
      <c r="BM24" s="166" t="n">
        <f aca="false">SUM(AT24-BI24)</f>
        <v>551.966666666667</v>
      </c>
      <c r="BN24" s="166" t="n">
        <f aca="false">SUM(BM24*12)</f>
        <v>6623.6</v>
      </c>
      <c r="BY24" s="177" t="n">
        <v>4847548454</v>
      </c>
      <c r="BZ24" s="91" t="n">
        <v>23301</v>
      </c>
      <c r="CA24" s="159" t="n">
        <v>41710</v>
      </c>
      <c r="CB24" s="178" t="s">
        <v>193</v>
      </c>
      <c r="CG24" s="179" t="n">
        <v>41452</v>
      </c>
      <c r="CH24" s="180" t="n">
        <v>8952000</v>
      </c>
      <c r="CI24" s="181" t="s">
        <v>190</v>
      </c>
      <c r="CJ24" s="182" t="s">
        <v>191</v>
      </c>
      <c r="CK24" s="182" t="s">
        <v>191</v>
      </c>
      <c r="CL24" s="182" t="s">
        <v>194</v>
      </c>
      <c r="CM24" s="182" t="s">
        <v>194</v>
      </c>
      <c r="CN24" s="182" t="s">
        <v>194</v>
      </c>
      <c r="CO24" s="182" t="s">
        <v>194</v>
      </c>
      <c r="CP24" s="182" t="s">
        <v>194</v>
      </c>
      <c r="CQ24" s="182" t="s">
        <v>194</v>
      </c>
      <c r="CR24" s="182" t="s">
        <v>194</v>
      </c>
      <c r="CS24" s="182" t="s">
        <v>194</v>
      </c>
      <c r="CT24" s="182" t="s">
        <v>194</v>
      </c>
      <c r="CU24" s="182" t="s">
        <v>194</v>
      </c>
      <c r="CV24" s="182" t="s">
        <v>194</v>
      </c>
      <c r="CW24" s="182" t="s">
        <v>194</v>
      </c>
      <c r="CX24" s="182" t="s">
        <v>194</v>
      </c>
      <c r="CY24" s="183" t="n">
        <v>551</v>
      </c>
      <c r="CZ24" s="148" t="s">
        <v>331</v>
      </c>
      <c r="DA24" s="148" t="s">
        <v>196</v>
      </c>
      <c r="DB24" s="148" t="s">
        <v>243</v>
      </c>
      <c r="DC24" s="148" t="n">
        <v>5</v>
      </c>
      <c r="DD24" s="148" t="s">
        <v>326</v>
      </c>
      <c r="DE24" s="184" t="n">
        <v>42894</v>
      </c>
      <c r="DF24" s="148" t="s">
        <v>223</v>
      </c>
      <c r="DG24" s="148" t="n">
        <v>5</v>
      </c>
      <c r="DH24" s="148" t="s">
        <v>327</v>
      </c>
      <c r="DI24" s="184" t="n">
        <v>42990</v>
      </c>
      <c r="DJ24" s="148" t="s">
        <v>250</v>
      </c>
      <c r="DK24" s="148" t="n">
        <v>9</v>
      </c>
      <c r="DL24" s="182" t="s">
        <v>194</v>
      </c>
      <c r="DM24" s="182" t="s">
        <v>194</v>
      </c>
    </row>
    <row r="25" customFormat="false" ht="14.9" hidden="false" customHeight="false" outlineLevel="0" collapsed="false">
      <c r="A25" s="145" t="n">
        <v>24</v>
      </c>
      <c r="B25" s="146" t="s">
        <v>332</v>
      </c>
      <c r="C25" s="147" t="s">
        <v>333</v>
      </c>
      <c r="D25" s="148" t="s">
        <v>289</v>
      </c>
      <c r="E25" s="148" t="s">
        <v>177</v>
      </c>
      <c r="F25" s="148" t="n">
        <v>30016</v>
      </c>
      <c r="G25" s="148" t="s">
        <v>290</v>
      </c>
      <c r="H25" s="149"/>
      <c r="I25" s="148" t="s">
        <v>180</v>
      </c>
      <c r="K25" s="147" t="s">
        <v>292</v>
      </c>
      <c r="L25" s="147" t="s">
        <v>204</v>
      </c>
      <c r="M25" s="148" t="s">
        <v>183</v>
      </c>
      <c r="N25" s="148" t="s">
        <v>184</v>
      </c>
      <c r="O25" s="150" t="s">
        <v>205</v>
      </c>
      <c r="P25" s="185" t="n">
        <v>1452</v>
      </c>
      <c r="Q25" s="150" t="n">
        <v>1452</v>
      </c>
      <c r="R25" s="151"/>
      <c r="S25" s="152" t="n">
        <v>40511</v>
      </c>
      <c r="T25" s="150" t="n">
        <v>1998</v>
      </c>
      <c r="U25" s="150" t="n">
        <v>1998</v>
      </c>
      <c r="V25" s="153" t="n">
        <v>43282</v>
      </c>
      <c r="W25" s="154" t="s">
        <v>186</v>
      </c>
      <c r="X25" s="154" t="s">
        <v>187</v>
      </c>
      <c r="Y25" s="150" t="n">
        <v>3</v>
      </c>
      <c r="Z25" s="150" t="n">
        <v>2</v>
      </c>
      <c r="AA25" s="150" t="n">
        <v>3</v>
      </c>
      <c r="AB25" s="155" t="n">
        <v>1</v>
      </c>
      <c r="AC25" s="156"/>
      <c r="AD25" s="150" t="n">
        <v>1</v>
      </c>
      <c r="AE25" s="157" t="s">
        <v>188</v>
      </c>
      <c r="AF25" s="157" t="s">
        <v>189</v>
      </c>
      <c r="AG25" s="157" t="s">
        <v>189</v>
      </c>
      <c r="AH25" s="158" t="s">
        <v>190</v>
      </c>
      <c r="AI25" s="158" t="s">
        <v>191</v>
      </c>
      <c r="AJ25" s="148" t="s">
        <v>192</v>
      </c>
      <c r="AK25" s="159" t="n">
        <v>42795</v>
      </c>
      <c r="AL25" s="159" t="n">
        <v>43159</v>
      </c>
      <c r="AM25" s="160" t="n">
        <f aca="false">SUM(AN25/T25)</f>
        <v>0.523023023023023</v>
      </c>
      <c r="AN25" s="91" t="n">
        <v>1045</v>
      </c>
      <c r="AO25" s="161" t="n">
        <f aca="false">SUM(AN25*12)</f>
        <v>12540</v>
      </c>
      <c r="AS25" s="160" t="n">
        <f aca="false">SUM(AT25/T25)</f>
        <v>0.538713713713714</v>
      </c>
      <c r="AT25" s="91" t="n">
        <f aca="false">SUM(AN25*0.03)+AN25</f>
        <v>1076.35</v>
      </c>
      <c r="AU25" s="164" t="n">
        <f aca="false">SUM(AT25*12)</f>
        <v>12916.2</v>
      </c>
      <c r="AW25" s="166" t="n">
        <f aca="false">SUM(AX25/12)</f>
        <v>0</v>
      </c>
      <c r="AX25" s="167" t="n">
        <v>0</v>
      </c>
      <c r="AY25" s="168" t="n">
        <f aca="false">SUM(AZ25/12)</f>
        <v>88.29</v>
      </c>
      <c r="AZ25" s="169" t="n">
        <v>1059.48</v>
      </c>
      <c r="BA25" s="170" t="n">
        <f aca="false">SUM(BB25/12)</f>
        <v>95</v>
      </c>
      <c r="BB25" s="91" t="n">
        <v>1140</v>
      </c>
      <c r="BC25" s="171" t="n">
        <f aca="false">SUM(BD25/12)</f>
        <v>50</v>
      </c>
      <c r="BD25" s="166" t="n">
        <v>600</v>
      </c>
      <c r="BE25" s="164" t="n">
        <f aca="false">SUM(BF25/12)</f>
        <v>200</v>
      </c>
      <c r="BF25" s="166" t="n">
        <v>2400</v>
      </c>
      <c r="BG25" s="160" t="n">
        <f aca="false">SUM(AN26*0.06)</f>
        <v>65.7</v>
      </c>
      <c r="BH25" s="164" t="n">
        <f aca="false">SUM(BG25*12)</f>
        <v>788.4</v>
      </c>
      <c r="BI25" s="164" t="n">
        <f aca="false">SUM(AW25+BA25+BC25+BE25+BG25)</f>
        <v>410.7</v>
      </c>
      <c r="BJ25" s="166" t="n">
        <f aca="false">SUM(AX25+BB25+BD25+BF25+BH25)</f>
        <v>4928.4</v>
      </c>
      <c r="BK25" s="166" t="n">
        <f aca="false">SUM(AN25-BI25)</f>
        <v>634.3</v>
      </c>
      <c r="BL25" s="166" t="n">
        <f aca="false">SUM(AO25-BJ25)</f>
        <v>7611.6</v>
      </c>
      <c r="BM25" s="166" t="n">
        <f aca="false">SUM(AT25-BI25)</f>
        <v>665.65</v>
      </c>
      <c r="BN25" s="166" t="n">
        <f aca="false">SUM(BM25*12)</f>
        <v>7987.8</v>
      </c>
      <c r="BY25" s="177" t="n">
        <v>4847548454</v>
      </c>
      <c r="BZ25" s="91" t="n">
        <v>89500</v>
      </c>
      <c r="CA25" s="159" t="n">
        <v>42394</v>
      </c>
      <c r="CB25" s="178" t="s">
        <v>193</v>
      </c>
      <c r="CG25" s="179" t="n">
        <v>41452</v>
      </c>
      <c r="CH25" s="180" t="n">
        <v>8952000</v>
      </c>
      <c r="CI25" s="181" t="s">
        <v>190</v>
      </c>
      <c r="CJ25" s="182" t="s">
        <v>191</v>
      </c>
      <c r="CK25" s="182" t="s">
        <v>191</v>
      </c>
      <c r="CL25" s="182" t="s">
        <v>194</v>
      </c>
      <c r="CM25" s="182" t="s">
        <v>194</v>
      </c>
      <c r="CN25" s="182" t="s">
        <v>194</v>
      </c>
      <c r="CO25" s="182" t="s">
        <v>194</v>
      </c>
      <c r="CP25" s="182" t="s">
        <v>194</v>
      </c>
      <c r="CQ25" s="182" t="s">
        <v>194</v>
      </c>
      <c r="CR25" s="182" t="s">
        <v>194</v>
      </c>
      <c r="CS25" s="182" t="s">
        <v>194</v>
      </c>
      <c r="CT25" s="182" t="s">
        <v>194</v>
      </c>
      <c r="CU25" s="182" t="s">
        <v>194</v>
      </c>
      <c r="CV25" s="182" t="s">
        <v>194</v>
      </c>
      <c r="CW25" s="182" t="s">
        <v>194</v>
      </c>
      <c r="CX25" s="182" t="s">
        <v>194</v>
      </c>
      <c r="CY25" s="183" t="n">
        <v>551</v>
      </c>
      <c r="CZ25" s="148" t="s">
        <v>301</v>
      </c>
      <c r="DA25" s="148" t="s">
        <v>196</v>
      </c>
      <c r="DB25" s="148" t="s">
        <v>235</v>
      </c>
      <c r="DC25" s="148" t="n">
        <v>2</v>
      </c>
      <c r="DD25" s="148" t="s">
        <v>302</v>
      </c>
      <c r="DE25" s="184" t="n">
        <v>42894</v>
      </c>
      <c r="DF25" s="148" t="s">
        <v>258</v>
      </c>
      <c r="DG25" s="148" t="n">
        <v>5</v>
      </c>
      <c r="DH25" s="148"/>
      <c r="DI25" s="148"/>
      <c r="DJ25" s="148"/>
      <c r="DK25" s="148"/>
      <c r="DL25" s="182" t="s">
        <v>194</v>
      </c>
      <c r="DM25" s="182" t="s">
        <v>194</v>
      </c>
    </row>
    <row r="26" customFormat="false" ht="14.9" hidden="false" customHeight="false" outlineLevel="0" collapsed="false">
      <c r="A26" s="145" t="n">
        <v>25</v>
      </c>
      <c r="B26" s="146" t="n">
        <v>148110140000</v>
      </c>
      <c r="C26" s="147" t="s">
        <v>334</v>
      </c>
      <c r="D26" s="148" t="s">
        <v>335</v>
      </c>
      <c r="E26" s="148" t="s">
        <v>177</v>
      </c>
      <c r="F26" s="148" t="n">
        <v>30157</v>
      </c>
      <c r="G26" s="148" t="s">
        <v>336</v>
      </c>
      <c r="H26" s="149"/>
      <c r="I26" s="148" t="s">
        <v>180</v>
      </c>
      <c r="K26" s="147" t="s">
        <v>337</v>
      </c>
      <c r="L26" s="147" t="s">
        <v>338</v>
      </c>
      <c r="M26" s="148" t="s">
        <v>183</v>
      </c>
      <c r="N26" s="148" t="s">
        <v>184</v>
      </c>
      <c r="O26" s="150" t="s">
        <v>205</v>
      </c>
      <c r="P26" s="185" t="n">
        <v>1468</v>
      </c>
      <c r="Q26" s="150" t="n">
        <v>1500</v>
      </c>
      <c r="R26" s="151"/>
      <c r="S26" s="152" t="n">
        <v>4792</v>
      </c>
      <c r="T26" s="187" t="n">
        <v>2005</v>
      </c>
      <c r="U26" s="187" t="n">
        <v>2003</v>
      </c>
      <c r="V26" s="153" t="n">
        <v>43282</v>
      </c>
      <c r="W26" s="154" t="s">
        <v>186</v>
      </c>
      <c r="X26" s="154" t="s">
        <v>187</v>
      </c>
      <c r="Y26" s="150" t="n">
        <v>3</v>
      </c>
      <c r="Z26" s="150" t="n">
        <v>2.5</v>
      </c>
      <c r="AA26" s="155" t="n">
        <v>3</v>
      </c>
      <c r="AB26" s="155" t="n">
        <v>3</v>
      </c>
      <c r="AC26" s="156"/>
      <c r="AD26" s="150" t="n">
        <v>2</v>
      </c>
      <c r="AE26" s="157" t="s">
        <v>188</v>
      </c>
      <c r="AF26" s="157" t="s">
        <v>189</v>
      </c>
      <c r="AG26" s="157" t="s">
        <v>189</v>
      </c>
      <c r="AH26" s="158" t="s">
        <v>190</v>
      </c>
      <c r="AI26" s="158" t="s">
        <v>191</v>
      </c>
      <c r="AJ26" s="148" t="s">
        <v>192</v>
      </c>
      <c r="AK26" s="159" t="n">
        <v>42836</v>
      </c>
      <c r="AL26" s="159" t="n">
        <v>43200</v>
      </c>
      <c r="AM26" s="160" t="n">
        <f aca="false">SUM(AN26/T26)</f>
        <v>0.546134663341646</v>
      </c>
      <c r="AN26" s="91" t="n">
        <v>1095</v>
      </c>
      <c r="AO26" s="161" t="n">
        <f aca="false">SUM(AN26*12)</f>
        <v>13140</v>
      </c>
      <c r="AS26" s="160" t="n">
        <f aca="false">SUM(AT26/T26)</f>
        <v>0.562518703241895</v>
      </c>
      <c r="AT26" s="91" t="n">
        <f aca="false">SUM(AN26*0.03)+AN26</f>
        <v>1127.85</v>
      </c>
      <c r="AU26" s="164" t="n">
        <f aca="false">SUM(AT26*12)</f>
        <v>13534.2</v>
      </c>
      <c r="AW26" s="166" t="n">
        <f aca="false">SUM(AX26/12)</f>
        <v>53.3333333333333</v>
      </c>
      <c r="AX26" s="167" t="n">
        <v>640</v>
      </c>
      <c r="AY26" s="168" t="n">
        <f aca="false">SUM(AZ26/12)</f>
        <v>123.005</v>
      </c>
      <c r="AZ26" s="169" t="n">
        <v>1476.06</v>
      </c>
      <c r="BA26" s="170" t="n">
        <f aca="false">SUM(BB26/12)</f>
        <v>123</v>
      </c>
      <c r="BB26" s="91" t="n">
        <v>1476</v>
      </c>
      <c r="BC26" s="171" t="n">
        <f aca="false">SUM(BD26/12)</f>
        <v>50</v>
      </c>
      <c r="BD26" s="166" t="n">
        <v>600</v>
      </c>
      <c r="BE26" s="164" t="n">
        <f aca="false">SUM(BF26/12)</f>
        <v>200</v>
      </c>
      <c r="BF26" s="166" t="n">
        <v>2400</v>
      </c>
      <c r="BG26" s="160" t="n">
        <f aca="false">SUM(AN27*0.06)</f>
        <v>62.7</v>
      </c>
      <c r="BH26" s="164" t="n">
        <f aca="false">SUM(BG26*12)</f>
        <v>752.4</v>
      </c>
      <c r="BI26" s="164" t="n">
        <f aca="false">SUM(AW26+BA26+BC26+BE26+BG26)</f>
        <v>489.033333333333</v>
      </c>
      <c r="BJ26" s="166" t="n">
        <f aca="false">SUM(AX26+BB26+BD26+BF26+BH26)</f>
        <v>5868.4</v>
      </c>
      <c r="BK26" s="166" t="n">
        <f aca="false">SUM(AN26-BI26)</f>
        <v>605.966666666667</v>
      </c>
      <c r="BL26" s="166" t="n">
        <f aca="false">SUM(AO26-BJ26)</f>
        <v>7271.6</v>
      </c>
      <c r="BM26" s="166" t="n">
        <f aca="false">SUM(AT26-BI26)</f>
        <v>638.816666666667</v>
      </c>
      <c r="BN26" s="166" t="n">
        <f aca="false">SUM(BM26*12)</f>
        <v>7665.8</v>
      </c>
      <c r="BY26" s="177" t="n">
        <v>4847548454</v>
      </c>
      <c r="BZ26" s="91" t="n">
        <v>85000</v>
      </c>
      <c r="CA26" s="159" t="n">
        <v>42384</v>
      </c>
      <c r="CB26" s="178" t="s">
        <v>193</v>
      </c>
      <c r="CG26" s="179" t="n">
        <v>41452</v>
      </c>
      <c r="CH26" s="180" t="n">
        <v>8952000</v>
      </c>
      <c r="CI26" s="181" t="s">
        <v>190</v>
      </c>
      <c r="CJ26" s="182" t="s">
        <v>191</v>
      </c>
      <c r="CK26" s="182" t="s">
        <v>191</v>
      </c>
      <c r="CL26" s="182" t="s">
        <v>194</v>
      </c>
      <c r="CM26" s="182" t="s">
        <v>194</v>
      </c>
      <c r="CN26" s="182" t="s">
        <v>194</v>
      </c>
      <c r="CO26" s="182" t="s">
        <v>194</v>
      </c>
      <c r="CP26" s="182" t="s">
        <v>194</v>
      </c>
      <c r="CQ26" s="182" t="s">
        <v>194</v>
      </c>
      <c r="CR26" s="182" t="s">
        <v>194</v>
      </c>
      <c r="CS26" s="182" t="s">
        <v>194</v>
      </c>
      <c r="CT26" s="182" t="s">
        <v>194</v>
      </c>
      <c r="CU26" s="182" t="s">
        <v>194</v>
      </c>
      <c r="CV26" s="182" t="s">
        <v>194</v>
      </c>
      <c r="CW26" s="182" t="s">
        <v>194</v>
      </c>
      <c r="CX26" s="182" t="s">
        <v>194</v>
      </c>
      <c r="CY26" s="183" t="n">
        <v>551</v>
      </c>
      <c r="CZ26" s="148" t="s">
        <v>339</v>
      </c>
      <c r="DA26" s="148" t="s">
        <v>196</v>
      </c>
      <c r="DB26" s="148" t="s">
        <v>329</v>
      </c>
      <c r="DC26" s="148" t="n">
        <v>6</v>
      </c>
      <c r="DD26" s="148" t="s">
        <v>340</v>
      </c>
      <c r="DE26" s="184" t="n">
        <v>42894</v>
      </c>
      <c r="DF26" s="148" t="s">
        <v>341</v>
      </c>
      <c r="DG26" s="148" t="n">
        <v>7</v>
      </c>
      <c r="DH26" s="148" t="s">
        <v>342</v>
      </c>
      <c r="DI26" s="184" t="n">
        <v>42990</v>
      </c>
      <c r="DJ26" s="148" t="s">
        <v>197</v>
      </c>
      <c r="DK26" s="148" t="n">
        <v>5</v>
      </c>
      <c r="DL26" s="182" t="s">
        <v>194</v>
      </c>
      <c r="DM26" s="182" t="s">
        <v>194</v>
      </c>
    </row>
    <row r="27" customFormat="false" ht="14.9" hidden="false" customHeight="false" outlineLevel="0" collapsed="false">
      <c r="A27" s="145" t="n">
        <v>26</v>
      </c>
      <c r="B27" s="146" t="n">
        <v>136240130000</v>
      </c>
      <c r="C27" s="147" t="s">
        <v>343</v>
      </c>
      <c r="D27" s="148" t="s">
        <v>335</v>
      </c>
      <c r="E27" s="148" t="s">
        <v>177</v>
      </c>
      <c r="F27" s="148" t="n">
        <v>30132</v>
      </c>
      <c r="G27" s="148" t="s">
        <v>336</v>
      </c>
      <c r="H27" s="149"/>
      <c r="I27" s="148" t="s">
        <v>180</v>
      </c>
      <c r="K27" s="147" t="s">
        <v>254</v>
      </c>
      <c r="L27" s="147" t="s">
        <v>204</v>
      </c>
      <c r="M27" s="148" t="s">
        <v>183</v>
      </c>
      <c r="N27" s="148" t="s">
        <v>184</v>
      </c>
      <c r="O27" s="150" t="s">
        <v>205</v>
      </c>
      <c r="P27" s="185" t="n">
        <v>1200</v>
      </c>
      <c r="Q27" s="150" t="n">
        <v>1200</v>
      </c>
      <c r="R27" s="151"/>
      <c r="S27" s="152" t="n">
        <v>15682</v>
      </c>
      <c r="T27" s="150" t="n">
        <v>1996</v>
      </c>
      <c r="U27" s="150" t="n">
        <v>1996</v>
      </c>
      <c r="V27" s="153" t="n">
        <v>43282</v>
      </c>
      <c r="W27" s="154" t="s">
        <v>186</v>
      </c>
      <c r="X27" s="154" t="s">
        <v>187</v>
      </c>
      <c r="Y27" s="150" t="n">
        <v>3</v>
      </c>
      <c r="Z27" s="150" t="n">
        <v>2</v>
      </c>
      <c r="AA27" s="155" t="n">
        <v>3</v>
      </c>
      <c r="AB27" s="155" t="n">
        <v>2</v>
      </c>
      <c r="AC27" s="156"/>
      <c r="AD27" s="150" t="n">
        <v>1</v>
      </c>
      <c r="AE27" s="157" t="s">
        <v>188</v>
      </c>
      <c r="AF27" s="157" t="s">
        <v>189</v>
      </c>
      <c r="AG27" s="157" t="s">
        <v>189</v>
      </c>
      <c r="AH27" s="158" t="s">
        <v>190</v>
      </c>
      <c r="AI27" s="158" t="s">
        <v>191</v>
      </c>
      <c r="AJ27" s="148" t="s">
        <v>192</v>
      </c>
      <c r="AK27" s="159" t="n">
        <v>42882</v>
      </c>
      <c r="AL27" s="159" t="n">
        <v>43246</v>
      </c>
      <c r="AM27" s="160" t="n">
        <f aca="false">SUM(AN27/T27)</f>
        <v>0.523547094188377</v>
      </c>
      <c r="AN27" s="91" t="n">
        <v>1045</v>
      </c>
      <c r="AO27" s="161" t="n">
        <f aca="false">SUM(AN27*12)</f>
        <v>12540</v>
      </c>
      <c r="AS27" s="160" t="n">
        <f aca="false">SUM(AT27/T27)</f>
        <v>0.539253507014028</v>
      </c>
      <c r="AT27" s="91" t="n">
        <f aca="false">SUM(AN27*0.03)+AN27</f>
        <v>1076.35</v>
      </c>
      <c r="AU27" s="164" t="n">
        <f aca="false">SUM(AT27*12)</f>
        <v>12916.2</v>
      </c>
      <c r="AW27" s="166" t="n">
        <f aca="false">SUM(AX27/12)</f>
        <v>0</v>
      </c>
      <c r="AX27" s="167" t="n">
        <v>0</v>
      </c>
      <c r="AY27" s="168" t="n">
        <f aca="false">SUM(AZ27/12)</f>
        <v>101.764166666667</v>
      </c>
      <c r="AZ27" s="169" t="n">
        <v>1221.17</v>
      </c>
      <c r="BA27" s="170" t="n">
        <f aca="false">SUM(BB27/12)</f>
        <v>110.583333333333</v>
      </c>
      <c r="BB27" s="91" t="n">
        <v>1327</v>
      </c>
      <c r="BC27" s="171" t="n">
        <f aca="false">SUM(BD27/12)</f>
        <v>50</v>
      </c>
      <c r="BD27" s="166" t="n">
        <v>600</v>
      </c>
      <c r="BE27" s="164" t="n">
        <f aca="false">SUM(BF27/12)</f>
        <v>200</v>
      </c>
      <c r="BF27" s="166" t="n">
        <v>2400</v>
      </c>
      <c r="BG27" s="160" t="n">
        <f aca="false">SUM(AN28*0.06)</f>
        <v>65.7</v>
      </c>
      <c r="BH27" s="164" t="n">
        <f aca="false">SUM(BG27*12)</f>
        <v>788.4</v>
      </c>
      <c r="BI27" s="164" t="n">
        <f aca="false">SUM(AW27+BA27+BC27+BE27+BG27)</f>
        <v>426.283333333333</v>
      </c>
      <c r="BJ27" s="166" t="n">
        <f aca="false">SUM(AX27+BB27+BD27+BF27+BH27)</f>
        <v>5115.4</v>
      </c>
      <c r="BK27" s="166" t="n">
        <f aca="false">SUM(AN27-BI27)</f>
        <v>618.716666666667</v>
      </c>
      <c r="BL27" s="166" t="n">
        <f aca="false">SUM(AO27-BJ27)</f>
        <v>7424.6</v>
      </c>
      <c r="BM27" s="166" t="n">
        <f aca="false">SUM(AT27-BI27)</f>
        <v>650.066666666667</v>
      </c>
      <c r="BN27" s="166" t="n">
        <f aca="false">SUM(BM27*12)</f>
        <v>7800.8</v>
      </c>
      <c r="BY27" s="177" t="n">
        <v>4847548454</v>
      </c>
      <c r="BZ27" s="91" t="n">
        <v>104000</v>
      </c>
      <c r="CA27" s="159" t="n">
        <v>42782</v>
      </c>
      <c r="CB27" s="178" t="s">
        <v>193</v>
      </c>
      <c r="CG27" s="179" t="n">
        <v>41452</v>
      </c>
      <c r="CH27" s="180" t="n">
        <v>8952000</v>
      </c>
      <c r="CI27" s="181" t="s">
        <v>190</v>
      </c>
      <c r="CJ27" s="182" t="s">
        <v>191</v>
      </c>
      <c r="CK27" s="182" t="s">
        <v>191</v>
      </c>
      <c r="CL27" s="182" t="s">
        <v>194</v>
      </c>
      <c r="CM27" s="182" t="s">
        <v>194</v>
      </c>
      <c r="CN27" s="182" t="s">
        <v>194</v>
      </c>
      <c r="CO27" s="182" t="s">
        <v>194</v>
      </c>
      <c r="CP27" s="182" t="s">
        <v>194</v>
      </c>
      <c r="CQ27" s="182" t="s">
        <v>194</v>
      </c>
      <c r="CR27" s="182" t="s">
        <v>194</v>
      </c>
      <c r="CS27" s="182" t="s">
        <v>194</v>
      </c>
      <c r="CT27" s="182" t="s">
        <v>194</v>
      </c>
      <c r="CU27" s="182" t="s">
        <v>194</v>
      </c>
      <c r="CV27" s="182" t="s">
        <v>194</v>
      </c>
      <c r="CW27" s="182" t="s">
        <v>194</v>
      </c>
      <c r="CX27" s="182" t="s">
        <v>194</v>
      </c>
      <c r="CY27" s="183" t="n">
        <v>551</v>
      </c>
      <c r="CZ27" s="148" t="s">
        <v>344</v>
      </c>
      <c r="DA27" s="148" t="s">
        <v>196</v>
      </c>
      <c r="DB27" s="148" t="s">
        <v>345</v>
      </c>
      <c r="DC27" s="148" t="n">
        <v>6</v>
      </c>
      <c r="DD27" s="148" t="s">
        <v>340</v>
      </c>
      <c r="DE27" s="184" t="n">
        <v>42894</v>
      </c>
      <c r="DF27" s="148" t="s">
        <v>346</v>
      </c>
      <c r="DG27" s="148" t="n">
        <v>7</v>
      </c>
      <c r="DH27" s="148" t="s">
        <v>342</v>
      </c>
      <c r="DI27" s="184" t="n">
        <v>42990</v>
      </c>
      <c r="DJ27" s="148" t="s">
        <v>270</v>
      </c>
      <c r="DK27" s="148" t="n">
        <v>5</v>
      </c>
      <c r="DL27" s="182" t="s">
        <v>194</v>
      </c>
      <c r="DM27" s="182" t="s">
        <v>194</v>
      </c>
    </row>
    <row r="28" customFormat="false" ht="14.9" hidden="false" customHeight="false" outlineLevel="0" collapsed="false">
      <c r="A28" s="145" t="n">
        <v>27</v>
      </c>
      <c r="B28" s="146" t="n">
        <v>113420500000</v>
      </c>
      <c r="C28" s="147" t="s">
        <v>347</v>
      </c>
      <c r="D28" s="148" t="s">
        <v>335</v>
      </c>
      <c r="E28" s="148" t="s">
        <v>177</v>
      </c>
      <c r="F28" s="148" t="n">
        <v>30157</v>
      </c>
      <c r="G28" s="148" t="s">
        <v>336</v>
      </c>
      <c r="H28" s="149"/>
      <c r="I28" s="148" t="s">
        <v>180</v>
      </c>
      <c r="K28" s="147" t="s">
        <v>348</v>
      </c>
      <c r="L28" s="147" t="s">
        <v>245</v>
      </c>
      <c r="M28" s="148" t="s">
        <v>183</v>
      </c>
      <c r="N28" s="148" t="s">
        <v>184</v>
      </c>
      <c r="O28" s="150" t="s">
        <v>246</v>
      </c>
      <c r="P28" s="185" t="n">
        <v>1350</v>
      </c>
      <c r="Q28" s="150" t="n">
        <v>1350</v>
      </c>
      <c r="R28" s="151"/>
      <c r="S28" s="152" t="n">
        <v>19602</v>
      </c>
      <c r="T28" s="150" t="n">
        <v>1986</v>
      </c>
      <c r="U28" s="150" t="n">
        <v>1986</v>
      </c>
      <c r="V28" s="153" t="n">
        <v>43282</v>
      </c>
      <c r="W28" s="154" t="s">
        <v>186</v>
      </c>
      <c r="X28" s="154" t="s">
        <v>187</v>
      </c>
      <c r="Y28" s="150" t="n">
        <v>3</v>
      </c>
      <c r="Z28" s="150" t="n">
        <v>2</v>
      </c>
      <c r="AA28" s="155" t="n">
        <v>3</v>
      </c>
      <c r="AB28" s="155" t="n">
        <v>2</v>
      </c>
      <c r="AC28" s="156"/>
      <c r="AD28" s="150" t="n">
        <v>1</v>
      </c>
      <c r="AE28" s="157" t="s">
        <v>188</v>
      </c>
      <c r="AF28" s="157" t="s">
        <v>189</v>
      </c>
      <c r="AG28" s="157" t="s">
        <v>189</v>
      </c>
      <c r="AH28" s="158" t="s">
        <v>190</v>
      </c>
      <c r="AI28" s="158" t="s">
        <v>191</v>
      </c>
      <c r="AJ28" s="148" t="s">
        <v>192</v>
      </c>
      <c r="AK28" s="159" t="n">
        <v>42840</v>
      </c>
      <c r="AL28" s="159" t="n">
        <v>43204</v>
      </c>
      <c r="AM28" s="160" t="n">
        <f aca="false">SUM(AN28/T28)</f>
        <v>0.551359516616314</v>
      </c>
      <c r="AN28" s="91" t="n">
        <v>1095</v>
      </c>
      <c r="AO28" s="161" t="n">
        <f aca="false">SUM(AN28*12)</f>
        <v>13140</v>
      </c>
      <c r="AS28" s="160" t="n">
        <f aca="false">SUM(AT28/T28)</f>
        <v>0.567900302114804</v>
      </c>
      <c r="AT28" s="91" t="n">
        <f aca="false">SUM(AN28*0.03)+AN28</f>
        <v>1127.85</v>
      </c>
      <c r="AU28" s="164" t="n">
        <f aca="false">SUM(AT28*12)</f>
        <v>13534.2</v>
      </c>
      <c r="AW28" s="166" t="n">
        <f aca="false">SUM(AX28/12)</f>
        <v>0</v>
      </c>
      <c r="AX28" s="167" t="n">
        <v>0</v>
      </c>
      <c r="AY28" s="168" t="n">
        <f aca="false">SUM(AZ28/12)</f>
        <v>98.875</v>
      </c>
      <c r="AZ28" s="169" t="n">
        <v>1186.5</v>
      </c>
      <c r="BA28" s="170" t="n">
        <f aca="false">SUM(BB28/12)</f>
        <v>98.8333333333333</v>
      </c>
      <c r="BB28" s="91" t="n">
        <v>1186</v>
      </c>
      <c r="BC28" s="171" t="n">
        <f aca="false">SUM(BD28/12)</f>
        <v>50</v>
      </c>
      <c r="BD28" s="166" t="n">
        <v>600</v>
      </c>
      <c r="BE28" s="164" t="n">
        <f aca="false">SUM(BF28/12)</f>
        <v>200</v>
      </c>
      <c r="BF28" s="166" t="n">
        <v>2400</v>
      </c>
      <c r="BG28" s="160" t="n">
        <f aca="false">SUM(AN29*0.06)</f>
        <v>65.7</v>
      </c>
      <c r="BH28" s="164" t="n">
        <f aca="false">SUM(BG28*12)</f>
        <v>788.4</v>
      </c>
      <c r="BI28" s="164" t="n">
        <f aca="false">SUM(AW28+BA28+BC28+BE28+BG28)</f>
        <v>414.533333333333</v>
      </c>
      <c r="BJ28" s="166" t="n">
        <f aca="false">SUM(AX28+BB28+BD28+BF28+BH28)</f>
        <v>4974.4</v>
      </c>
      <c r="BK28" s="166" t="n">
        <f aca="false">SUM(AN28-BI28)</f>
        <v>680.466666666667</v>
      </c>
      <c r="BL28" s="166" t="n">
        <f aca="false">SUM(AO28-BJ28)</f>
        <v>8165.6</v>
      </c>
      <c r="BM28" s="166" t="n">
        <f aca="false">SUM(AT28-BI28)</f>
        <v>713.316666666667</v>
      </c>
      <c r="BN28" s="166" t="n">
        <f aca="false">SUM(BM28*12)</f>
        <v>8559.8</v>
      </c>
      <c r="BY28" s="177" t="n">
        <v>4847548454</v>
      </c>
      <c r="BZ28" s="91" t="n">
        <v>95000</v>
      </c>
      <c r="CA28" s="159" t="n">
        <v>42733</v>
      </c>
      <c r="CB28" s="178" t="s">
        <v>193</v>
      </c>
      <c r="CG28" s="179" t="n">
        <v>41452</v>
      </c>
      <c r="CH28" s="180" t="n">
        <v>8952000</v>
      </c>
      <c r="CI28" s="181" t="s">
        <v>190</v>
      </c>
      <c r="CJ28" s="182" t="s">
        <v>191</v>
      </c>
      <c r="CK28" s="182" t="s">
        <v>191</v>
      </c>
      <c r="CL28" s="182" t="s">
        <v>194</v>
      </c>
      <c r="CM28" s="182" t="s">
        <v>194</v>
      </c>
      <c r="CN28" s="182" t="s">
        <v>194</v>
      </c>
      <c r="CO28" s="182" t="s">
        <v>194</v>
      </c>
      <c r="CP28" s="182" t="s">
        <v>194</v>
      </c>
      <c r="CQ28" s="182" t="s">
        <v>194</v>
      </c>
      <c r="CR28" s="182" t="s">
        <v>194</v>
      </c>
      <c r="CS28" s="182" t="s">
        <v>194</v>
      </c>
      <c r="CT28" s="182" t="s">
        <v>194</v>
      </c>
      <c r="CU28" s="182" t="s">
        <v>194</v>
      </c>
      <c r="CV28" s="182" t="s">
        <v>194</v>
      </c>
      <c r="CW28" s="182" t="s">
        <v>194</v>
      </c>
      <c r="CX28" s="182" t="s">
        <v>194</v>
      </c>
      <c r="CY28" s="183" t="n">
        <v>551</v>
      </c>
      <c r="CZ28" s="148" t="s">
        <v>349</v>
      </c>
      <c r="DA28" s="148" t="s">
        <v>196</v>
      </c>
      <c r="DB28" s="148" t="s">
        <v>346</v>
      </c>
      <c r="DC28" s="148" t="n">
        <v>7</v>
      </c>
      <c r="DD28" s="148" t="s">
        <v>350</v>
      </c>
      <c r="DE28" s="184" t="n">
        <v>42894</v>
      </c>
      <c r="DF28" s="148" t="s">
        <v>199</v>
      </c>
      <c r="DG28" s="148" t="n">
        <v>6</v>
      </c>
      <c r="DH28" s="148" t="s">
        <v>351</v>
      </c>
      <c r="DI28" s="184" t="n">
        <v>42990</v>
      </c>
      <c r="DJ28" s="148" t="s">
        <v>341</v>
      </c>
      <c r="DK28" s="148" t="n">
        <v>6</v>
      </c>
      <c r="DL28" s="182" t="s">
        <v>194</v>
      </c>
      <c r="DM28" s="182" t="s">
        <v>194</v>
      </c>
    </row>
    <row r="29" customFormat="false" ht="14.9" hidden="false" customHeight="false" outlineLevel="0" collapsed="false">
      <c r="A29" s="145" t="n">
        <v>28</v>
      </c>
      <c r="B29" s="146" t="n">
        <v>1512303040</v>
      </c>
      <c r="C29" s="147" t="s">
        <v>352</v>
      </c>
      <c r="D29" s="148" t="s">
        <v>353</v>
      </c>
      <c r="E29" s="148" t="s">
        <v>177</v>
      </c>
      <c r="F29" s="148" t="n">
        <v>30034</v>
      </c>
      <c r="G29" s="148" t="s">
        <v>354</v>
      </c>
      <c r="H29" s="149"/>
      <c r="I29" s="148" t="s">
        <v>180</v>
      </c>
      <c r="K29" s="147" t="s">
        <v>355</v>
      </c>
      <c r="L29" s="147" t="s">
        <v>245</v>
      </c>
      <c r="M29" s="148" t="s">
        <v>183</v>
      </c>
      <c r="N29" s="148" t="s">
        <v>184</v>
      </c>
      <c r="O29" s="150" t="s">
        <v>246</v>
      </c>
      <c r="P29" s="185" t="n">
        <v>1274</v>
      </c>
      <c r="Q29" s="150" t="n">
        <v>1274</v>
      </c>
      <c r="R29" s="151"/>
      <c r="S29" s="152" t="n">
        <v>6098</v>
      </c>
      <c r="T29" s="150" t="n">
        <v>1992</v>
      </c>
      <c r="U29" s="150" t="n">
        <v>1992</v>
      </c>
      <c r="V29" s="153" t="n">
        <v>43282</v>
      </c>
      <c r="W29" s="154" t="s">
        <v>186</v>
      </c>
      <c r="X29" s="154" t="s">
        <v>187</v>
      </c>
      <c r="Y29" s="150" t="n">
        <v>3</v>
      </c>
      <c r="Z29" s="150" t="n">
        <v>2</v>
      </c>
      <c r="AA29" s="155" t="n">
        <v>3</v>
      </c>
      <c r="AB29" s="155" t="n">
        <v>1</v>
      </c>
      <c r="AC29" s="156"/>
      <c r="AD29" s="150" t="n">
        <v>1</v>
      </c>
      <c r="AE29" s="157" t="s">
        <v>188</v>
      </c>
      <c r="AF29" s="157" t="s">
        <v>189</v>
      </c>
      <c r="AG29" s="157" t="s">
        <v>189</v>
      </c>
      <c r="AH29" s="158" t="s">
        <v>190</v>
      </c>
      <c r="AI29" s="158" t="s">
        <v>191</v>
      </c>
      <c r="AJ29" s="148" t="s">
        <v>192</v>
      </c>
      <c r="AK29" s="159" t="n">
        <v>42763</v>
      </c>
      <c r="AL29" s="159" t="n">
        <v>43100</v>
      </c>
      <c r="AM29" s="160" t="n">
        <f aca="false">SUM(AN29/T29)</f>
        <v>0.549698795180723</v>
      </c>
      <c r="AN29" s="91" t="n">
        <v>1095</v>
      </c>
      <c r="AO29" s="161" t="n">
        <f aca="false">SUM(AN29*12)</f>
        <v>13140</v>
      </c>
      <c r="AS29" s="160" t="n">
        <f aca="false">SUM(AT29/T29)</f>
        <v>0.566189759036145</v>
      </c>
      <c r="AT29" s="91" t="n">
        <f aca="false">SUM(AN29*0.03)+AN29</f>
        <v>1127.85</v>
      </c>
      <c r="AU29" s="164" t="n">
        <f aca="false">SUM(AT29*12)</f>
        <v>13534.2</v>
      </c>
      <c r="AW29" s="166" t="n">
        <f aca="false">SUM(AX29/12)</f>
        <v>0</v>
      </c>
      <c r="AX29" s="167" t="n">
        <v>0</v>
      </c>
      <c r="AY29" s="168" t="n">
        <f aca="false">SUM(AZ29/12)</f>
        <v>166.546666666667</v>
      </c>
      <c r="AZ29" s="169" t="n">
        <v>1998.56</v>
      </c>
      <c r="BA29" s="170" t="n">
        <f aca="false">SUM(BB29/12)</f>
        <v>166.546666666667</v>
      </c>
      <c r="BB29" s="91" t="n">
        <v>1998.56</v>
      </c>
      <c r="BC29" s="171" t="n">
        <f aca="false">SUM(BD29/12)</f>
        <v>50</v>
      </c>
      <c r="BD29" s="166" t="n">
        <v>600</v>
      </c>
      <c r="BE29" s="164" t="n">
        <f aca="false">SUM(BF29/12)</f>
        <v>200</v>
      </c>
      <c r="BF29" s="166" t="n">
        <v>2400</v>
      </c>
      <c r="BG29" s="160" t="n">
        <f aca="false">SUM(AN30*0.06)</f>
        <v>64.14</v>
      </c>
      <c r="BH29" s="164" t="n">
        <f aca="false">SUM(BG29*12)</f>
        <v>769.68</v>
      </c>
      <c r="BI29" s="164" t="n">
        <f aca="false">SUM(AW29+BA29+BC29+BE29+BG29)</f>
        <v>480.686666666667</v>
      </c>
      <c r="BJ29" s="166" t="n">
        <f aca="false">SUM(AX29+BB29+BD29+BF29+BH29)</f>
        <v>5768.24</v>
      </c>
      <c r="BK29" s="166" t="n">
        <f aca="false">SUM(AN29-BI29)</f>
        <v>614.313333333333</v>
      </c>
      <c r="BL29" s="166" t="n">
        <f aca="false">SUM(AO29-BJ29)</f>
        <v>7371.76</v>
      </c>
      <c r="BM29" s="166" t="n">
        <f aca="false">SUM(AT29-BI29)</f>
        <v>647.163333333333</v>
      </c>
      <c r="BN29" s="166" t="n">
        <f aca="false">SUM(BM29*12)</f>
        <v>7765.96</v>
      </c>
      <c r="BY29" s="177" t="n">
        <v>4847548454</v>
      </c>
      <c r="BZ29" s="91" t="n">
        <v>64000</v>
      </c>
      <c r="CA29" s="159" t="n">
        <v>42460</v>
      </c>
      <c r="CB29" s="178" t="s">
        <v>193</v>
      </c>
      <c r="CG29" s="179" t="n">
        <v>41452</v>
      </c>
      <c r="CH29" s="180" t="n">
        <v>8952000</v>
      </c>
      <c r="CI29" s="181" t="s">
        <v>190</v>
      </c>
      <c r="CJ29" s="182" t="s">
        <v>191</v>
      </c>
      <c r="CK29" s="182" t="s">
        <v>191</v>
      </c>
      <c r="CL29" s="182" t="s">
        <v>194</v>
      </c>
      <c r="CM29" s="182" t="s">
        <v>194</v>
      </c>
      <c r="CN29" s="182" t="s">
        <v>194</v>
      </c>
      <c r="CO29" s="182" t="s">
        <v>194</v>
      </c>
      <c r="CP29" s="182" t="s">
        <v>194</v>
      </c>
      <c r="CQ29" s="182" t="s">
        <v>194</v>
      </c>
      <c r="CR29" s="182" t="s">
        <v>194</v>
      </c>
      <c r="CS29" s="182" t="s">
        <v>194</v>
      </c>
      <c r="CT29" s="182" t="s">
        <v>194</v>
      </c>
      <c r="CU29" s="182" t="s">
        <v>194</v>
      </c>
      <c r="CV29" s="182" t="s">
        <v>194</v>
      </c>
      <c r="CW29" s="182" t="s">
        <v>194</v>
      </c>
      <c r="CX29" s="182" t="s">
        <v>194</v>
      </c>
      <c r="CY29" s="183" t="n">
        <v>551</v>
      </c>
      <c r="CZ29" s="148" t="s">
        <v>356</v>
      </c>
      <c r="DA29" s="148" t="s">
        <v>196</v>
      </c>
      <c r="DB29" s="148" t="s">
        <v>223</v>
      </c>
      <c r="DC29" s="148" t="n">
        <v>3</v>
      </c>
      <c r="DD29" s="148" t="s">
        <v>357</v>
      </c>
      <c r="DE29" s="184" t="n">
        <v>42894</v>
      </c>
      <c r="DF29" s="148" t="s">
        <v>260</v>
      </c>
      <c r="DG29" s="148" t="n">
        <v>3</v>
      </c>
      <c r="DH29" s="148" t="s">
        <v>358</v>
      </c>
      <c r="DI29" s="184" t="n">
        <v>42990</v>
      </c>
      <c r="DJ29" s="148" t="s">
        <v>281</v>
      </c>
      <c r="DK29" s="148" t="n">
        <v>3</v>
      </c>
      <c r="DL29" s="182" t="s">
        <v>194</v>
      </c>
      <c r="DM29" s="182" t="s">
        <v>194</v>
      </c>
    </row>
    <row r="30" customFormat="false" ht="14.9" hidden="false" customHeight="false" outlineLevel="0" collapsed="false">
      <c r="A30" s="145" t="n">
        <v>29</v>
      </c>
      <c r="B30" s="146" t="n">
        <v>1503905006</v>
      </c>
      <c r="C30" s="147" t="s">
        <v>359</v>
      </c>
      <c r="D30" s="148" t="s">
        <v>353</v>
      </c>
      <c r="E30" s="148" t="s">
        <v>177</v>
      </c>
      <c r="F30" s="148" t="n">
        <v>30034</v>
      </c>
      <c r="G30" s="148" t="s">
        <v>354</v>
      </c>
      <c r="H30" s="149"/>
      <c r="I30" s="148" t="s">
        <v>180</v>
      </c>
      <c r="K30" s="147" t="s">
        <v>355</v>
      </c>
      <c r="L30" s="147" t="s">
        <v>204</v>
      </c>
      <c r="M30" s="148" t="s">
        <v>183</v>
      </c>
      <c r="N30" s="148" t="s">
        <v>184</v>
      </c>
      <c r="O30" s="150" t="s">
        <v>205</v>
      </c>
      <c r="P30" s="185" t="n">
        <v>1700</v>
      </c>
      <c r="Q30" s="150" t="n">
        <v>1700</v>
      </c>
      <c r="R30" s="151"/>
      <c r="S30" s="152" t="n">
        <v>7841</v>
      </c>
      <c r="T30" s="150" t="n">
        <v>2000</v>
      </c>
      <c r="U30" s="150" t="n">
        <v>2000</v>
      </c>
      <c r="V30" s="153" t="n">
        <v>43282</v>
      </c>
      <c r="W30" s="154" t="s">
        <v>186</v>
      </c>
      <c r="X30" s="154" t="s">
        <v>187</v>
      </c>
      <c r="Y30" s="150" t="n">
        <v>3</v>
      </c>
      <c r="Z30" s="150" t="n">
        <v>2.5</v>
      </c>
      <c r="AA30" s="155" t="n">
        <v>3</v>
      </c>
      <c r="AB30" s="155" t="n">
        <v>2</v>
      </c>
      <c r="AC30" s="156"/>
      <c r="AD30" s="150" t="n">
        <v>2</v>
      </c>
      <c r="AE30" s="157" t="s">
        <v>188</v>
      </c>
      <c r="AF30" s="157" t="s">
        <v>189</v>
      </c>
      <c r="AG30" s="157" t="s">
        <v>189</v>
      </c>
      <c r="AH30" s="158" t="s">
        <v>190</v>
      </c>
      <c r="AI30" s="158" t="s">
        <v>191</v>
      </c>
      <c r="AJ30" s="148" t="s">
        <v>192</v>
      </c>
      <c r="AK30" s="159" t="n">
        <v>42552</v>
      </c>
      <c r="AL30" s="159" t="n">
        <v>42916</v>
      </c>
      <c r="AM30" s="160" t="n">
        <f aca="false">SUM(AN30/T30)</f>
        <v>0.5345</v>
      </c>
      <c r="AN30" s="91" t="n">
        <v>1069</v>
      </c>
      <c r="AO30" s="161" t="n">
        <f aca="false">SUM(AN30*12)</f>
        <v>12828</v>
      </c>
      <c r="AS30" s="160" t="n">
        <f aca="false">SUM(AT30/T30)</f>
        <v>0.550535</v>
      </c>
      <c r="AT30" s="91" t="n">
        <f aca="false">SUM(AN30*0.03)+AN30</f>
        <v>1101.07</v>
      </c>
      <c r="AU30" s="164" t="n">
        <f aca="false">SUM(AT30*12)</f>
        <v>13212.84</v>
      </c>
      <c r="AW30" s="166" t="n">
        <f aca="false">SUM(AX30/12)</f>
        <v>0</v>
      </c>
      <c r="AX30" s="167" t="n">
        <v>0</v>
      </c>
      <c r="AY30" s="168" t="n">
        <f aca="false">SUM(AZ30/12)</f>
        <v>148.4</v>
      </c>
      <c r="AZ30" s="169" t="n">
        <v>1780.8</v>
      </c>
      <c r="BA30" s="170" t="n">
        <f aca="false">SUM(BB30/12)</f>
        <v>169.058333333333</v>
      </c>
      <c r="BB30" s="91" t="n">
        <v>2028.7</v>
      </c>
      <c r="BC30" s="171" t="n">
        <f aca="false">SUM(BD30/12)</f>
        <v>50</v>
      </c>
      <c r="BD30" s="166" t="n">
        <v>600</v>
      </c>
      <c r="BE30" s="164" t="n">
        <f aca="false">SUM(BF30/12)</f>
        <v>200</v>
      </c>
      <c r="BF30" s="166" t="n">
        <v>2400</v>
      </c>
      <c r="BG30" s="160" t="n">
        <f aca="false">SUM(AN31*0.06)</f>
        <v>63</v>
      </c>
      <c r="BH30" s="164" t="n">
        <f aca="false">SUM(BG30*12)</f>
        <v>756</v>
      </c>
      <c r="BI30" s="164" t="n">
        <f aca="false">SUM(AW30+BA30+BC30+BE30+BG30)</f>
        <v>482.058333333333</v>
      </c>
      <c r="BJ30" s="166" t="n">
        <f aca="false">SUM(AX30+BB30+BD30+BF30+BH30)</f>
        <v>5784.7</v>
      </c>
      <c r="BK30" s="166" t="n">
        <f aca="false">SUM(AN30-BI30)</f>
        <v>586.941666666667</v>
      </c>
      <c r="BL30" s="166" t="n">
        <f aca="false">SUM(AO30-BJ30)</f>
        <v>7043.3</v>
      </c>
      <c r="BM30" s="166" t="n">
        <f aca="false">SUM(AT30-BI30)</f>
        <v>619.011666666667</v>
      </c>
      <c r="BN30" s="166" t="n">
        <f aca="false">SUM(BM30*12)</f>
        <v>7428.14</v>
      </c>
      <c r="BY30" s="177" t="n">
        <v>4847548454</v>
      </c>
      <c r="BZ30" s="91" t="n">
        <v>81500</v>
      </c>
      <c r="CA30" s="159" t="n">
        <v>42398</v>
      </c>
      <c r="CB30" s="178" t="s">
        <v>193</v>
      </c>
      <c r="CG30" s="179" t="n">
        <v>41452</v>
      </c>
      <c r="CH30" s="180" t="n">
        <v>8952000</v>
      </c>
      <c r="CI30" s="181" t="s">
        <v>190</v>
      </c>
      <c r="CJ30" s="182" t="s">
        <v>191</v>
      </c>
      <c r="CK30" s="182" t="s">
        <v>191</v>
      </c>
      <c r="CL30" s="182" t="s">
        <v>194</v>
      </c>
      <c r="CM30" s="182" t="s">
        <v>194</v>
      </c>
      <c r="CN30" s="182" t="s">
        <v>194</v>
      </c>
      <c r="CO30" s="182" t="s">
        <v>194</v>
      </c>
      <c r="CP30" s="182" t="s">
        <v>194</v>
      </c>
      <c r="CQ30" s="182" t="s">
        <v>194</v>
      </c>
      <c r="CR30" s="182" t="s">
        <v>194</v>
      </c>
      <c r="CS30" s="182" t="s">
        <v>194</v>
      </c>
      <c r="CT30" s="182" t="s">
        <v>194</v>
      </c>
      <c r="CU30" s="182" t="s">
        <v>194</v>
      </c>
      <c r="CV30" s="182" t="s">
        <v>194</v>
      </c>
      <c r="CW30" s="182" t="s">
        <v>194</v>
      </c>
      <c r="CX30" s="182" t="s">
        <v>194</v>
      </c>
      <c r="CY30" s="183" t="n">
        <v>551</v>
      </c>
      <c r="CZ30" s="148" t="s">
        <v>360</v>
      </c>
      <c r="DA30" s="148" t="s">
        <v>196</v>
      </c>
      <c r="DB30" s="148" t="s">
        <v>281</v>
      </c>
      <c r="DC30" s="148" t="n">
        <v>1</v>
      </c>
      <c r="DD30" s="148" t="s">
        <v>361</v>
      </c>
      <c r="DE30" s="184" t="n">
        <v>42894</v>
      </c>
      <c r="DF30" s="148" t="s">
        <v>261</v>
      </c>
      <c r="DG30" s="148" t="n">
        <v>1</v>
      </c>
      <c r="DH30" s="148" t="s">
        <v>362</v>
      </c>
      <c r="DI30" s="184" t="n">
        <v>42990</v>
      </c>
      <c r="DJ30" s="148" t="s">
        <v>199</v>
      </c>
      <c r="DK30" s="148" t="n">
        <v>5</v>
      </c>
      <c r="DL30" s="182" t="s">
        <v>194</v>
      </c>
      <c r="DM30" s="182" t="s">
        <v>194</v>
      </c>
    </row>
    <row r="31" customFormat="false" ht="14.9" hidden="false" customHeight="false" outlineLevel="0" collapsed="false">
      <c r="A31" s="145" t="n">
        <v>30</v>
      </c>
      <c r="B31" s="146" t="n">
        <v>1509803042</v>
      </c>
      <c r="C31" s="147" t="s">
        <v>363</v>
      </c>
      <c r="D31" s="148" t="s">
        <v>353</v>
      </c>
      <c r="E31" s="148" t="s">
        <v>177</v>
      </c>
      <c r="F31" s="148" t="n">
        <v>30034</v>
      </c>
      <c r="G31" s="148" t="s">
        <v>354</v>
      </c>
      <c r="H31" s="149"/>
      <c r="I31" s="148" t="s">
        <v>180</v>
      </c>
      <c r="K31" s="147" t="s">
        <v>216</v>
      </c>
      <c r="L31" s="147" t="s">
        <v>204</v>
      </c>
      <c r="M31" s="148" t="s">
        <v>183</v>
      </c>
      <c r="N31" s="148" t="s">
        <v>184</v>
      </c>
      <c r="O31" s="150" t="s">
        <v>205</v>
      </c>
      <c r="P31" s="185" t="n">
        <v>1372</v>
      </c>
      <c r="Q31" s="150" t="n">
        <v>1372</v>
      </c>
      <c r="R31" s="151"/>
      <c r="S31" s="152" t="n">
        <v>17424</v>
      </c>
      <c r="T31" s="150" t="n">
        <v>1971</v>
      </c>
      <c r="U31" s="150" t="n">
        <v>1971</v>
      </c>
      <c r="V31" s="153" t="n">
        <v>43282</v>
      </c>
      <c r="W31" s="154" t="s">
        <v>186</v>
      </c>
      <c r="X31" s="154" t="s">
        <v>187</v>
      </c>
      <c r="Y31" s="150" t="n">
        <v>3</v>
      </c>
      <c r="Z31" s="150" t="n">
        <v>1</v>
      </c>
      <c r="AA31" s="155" t="n">
        <v>3</v>
      </c>
      <c r="AB31" s="155" t="n">
        <v>1</v>
      </c>
      <c r="AC31" s="156"/>
      <c r="AD31" s="150" t="n">
        <v>1</v>
      </c>
      <c r="AE31" s="157" t="s">
        <v>188</v>
      </c>
      <c r="AF31" s="157" t="s">
        <v>189</v>
      </c>
      <c r="AG31" s="157" t="s">
        <v>189</v>
      </c>
      <c r="AH31" s="158" t="s">
        <v>190</v>
      </c>
      <c r="AI31" s="158" t="s">
        <v>191</v>
      </c>
      <c r="AJ31" s="148" t="s">
        <v>192</v>
      </c>
      <c r="AK31" s="159" t="n">
        <v>42849</v>
      </c>
      <c r="AL31" s="159" t="n">
        <v>43213</v>
      </c>
      <c r="AM31" s="160" t="n">
        <f aca="false">SUM(AN31/T31)</f>
        <v>0.532724505327245</v>
      </c>
      <c r="AN31" s="91" t="n">
        <v>1050</v>
      </c>
      <c r="AO31" s="161" t="n">
        <f aca="false">SUM(AN31*12)</f>
        <v>12600</v>
      </c>
      <c r="AS31" s="160" t="n">
        <f aca="false">SUM(AT31/T31)</f>
        <v>0.548706240487062</v>
      </c>
      <c r="AT31" s="91" t="n">
        <f aca="false">SUM(AN31*0.03)+AN31</f>
        <v>1081.5</v>
      </c>
      <c r="AU31" s="164" t="n">
        <f aca="false">SUM(AT31*12)</f>
        <v>12978</v>
      </c>
      <c r="AW31" s="166" t="n">
        <f aca="false">SUM(AX31/12)</f>
        <v>0</v>
      </c>
      <c r="AX31" s="167" t="n">
        <v>0</v>
      </c>
      <c r="AY31" s="168" t="n">
        <f aca="false">SUM(AZ31/12)</f>
        <v>52.435</v>
      </c>
      <c r="AZ31" s="169" t="n">
        <v>629.22</v>
      </c>
      <c r="BA31" s="170" t="n">
        <f aca="false">SUM(BB31/12)</f>
        <v>52.435</v>
      </c>
      <c r="BB31" s="91" t="n">
        <v>629.22</v>
      </c>
      <c r="BC31" s="171" t="n">
        <f aca="false">SUM(BD31/12)</f>
        <v>50</v>
      </c>
      <c r="BD31" s="166" t="n">
        <v>600</v>
      </c>
      <c r="BE31" s="164" t="n">
        <f aca="false">SUM(BF31/12)</f>
        <v>200</v>
      </c>
      <c r="BF31" s="166" t="n">
        <v>2400</v>
      </c>
      <c r="BG31" s="160" t="n">
        <f aca="false">SUM(AN32*0.06)</f>
        <v>59.94</v>
      </c>
      <c r="BH31" s="164" t="n">
        <f aca="false">SUM(BG31*12)</f>
        <v>719.28</v>
      </c>
      <c r="BI31" s="164" t="n">
        <f aca="false">SUM(AW31+BA31+BC31+BE31+BG31)</f>
        <v>362.375</v>
      </c>
      <c r="BJ31" s="166" t="n">
        <f aca="false">SUM(AX31+BB31+BD31+BF31+BH31)</f>
        <v>4348.5</v>
      </c>
      <c r="BK31" s="166" t="n">
        <f aca="false">SUM(AN31-BI31)</f>
        <v>687.625</v>
      </c>
      <c r="BL31" s="166" t="n">
        <f aca="false">SUM(AO31-BJ31)</f>
        <v>8251.5</v>
      </c>
      <c r="BM31" s="166" t="n">
        <f aca="false">SUM(AT31-BI31)</f>
        <v>719.125</v>
      </c>
      <c r="BN31" s="166" t="n">
        <f aca="false">SUM(BM31*12)</f>
        <v>8629.5</v>
      </c>
      <c r="BY31" s="177" t="n">
        <v>4847548454</v>
      </c>
      <c r="BZ31" s="191" t="n">
        <v>50000</v>
      </c>
      <c r="CA31" s="159" t="n">
        <v>42725</v>
      </c>
      <c r="CB31" s="178" t="s">
        <v>193</v>
      </c>
      <c r="CG31" s="179" t="n">
        <v>41452</v>
      </c>
      <c r="CH31" s="180" t="n">
        <v>8952000</v>
      </c>
      <c r="CI31" s="181" t="s">
        <v>190</v>
      </c>
      <c r="CJ31" s="182" t="s">
        <v>191</v>
      </c>
      <c r="CK31" s="182" t="s">
        <v>191</v>
      </c>
      <c r="CL31" s="182" t="s">
        <v>194</v>
      </c>
      <c r="CM31" s="182" t="s">
        <v>194</v>
      </c>
      <c r="CN31" s="182" t="s">
        <v>194</v>
      </c>
      <c r="CO31" s="182" t="s">
        <v>194</v>
      </c>
      <c r="CP31" s="182" t="s">
        <v>194</v>
      </c>
      <c r="CQ31" s="182" t="s">
        <v>194</v>
      </c>
      <c r="CR31" s="182" t="s">
        <v>194</v>
      </c>
      <c r="CS31" s="182" t="s">
        <v>194</v>
      </c>
      <c r="CT31" s="182" t="s">
        <v>194</v>
      </c>
      <c r="CU31" s="182" t="s">
        <v>194</v>
      </c>
      <c r="CV31" s="182" t="s">
        <v>194</v>
      </c>
      <c r="CW31" s="182" t="s">
        <v>194</v>
      </c>
      <c r="CX31" s="182" t="s">
        <v>194</v>
      </c>
      <c r="CY31" s="183" t="n">
        <v>551</v>
      </c>
      <c r="CZ31" s="148" t="s">
        <v>364</v>
      </c>
      <c r="DA31" s="148" t="s">
        <v>196</v>
      </c>
      <c r="DB31" s="148" t="s">
        <v>243</v>
      </c>
      <c r="DC31" s="148" t="n">
        <v>2</v>
      </c>
      <c r="DD31" s="148" t="s">
        <v>365</v>
      </c>
      <c r="DE31" s="184" t="n">
        <v>42894</v>
      </c>
      <c r="DF31" s="148" t="s">
        <v>199</v>
      </c>
      <c r="DG31" s="148" t="n">
        <v>2</v>
      </c>
      <c r="DH31" s="148" t="s">
        <v>366</v>
      </c>
      <c r="DI31" s="184" t="n">
        <v>42990</v>
      </c>
      <c r="DJ31" s="148" t="s">
        <v>341</v>
      </c>
      <c r="DK31" s="148" t="n">
        <v>4</v>
      </c>
      <c r="DL31" s="182" t="s">
        <v>194</v>
      </c>
      <c r="DM31" s="182" t="s">
        <v>194</v>
      </c>
    </row>
    <row r="32" customFormat="false" ht="14.9" hidden="false" customHeight="false" outlineLevel="0" collapsed="false">
      <c r="A32" s="145" t="n">
        <v>31</v>
      </c>
      <c r="B32" s="146" t="n">
        <v>73201300039</v>
      </c>
      <c r="C32" s="192" t="s">
        <v>367</v>
      </c>
      <c r="D32" s="148" t="s">
        <v>368</v>
      </c>
      <c r="E32" s="148" t="s">
        <v>177</v>
      </c>
      <c r="F32" s="148" t="n">
        <v>30134</v>
      </c>
      <c r="G32" s="148" t="s">
        <v>369</v>
      </c>
      <c r="H32" s="149"/>
      <c r="I32" s="148" t="s">
        <v>180</v>
      </c>
      <c r="K32" s="195" t="s">
        <v>370</v>
      </c>
      <c r="L32" s="196" t="s">
        <v>371</v>
      </c>
      <c r="M32" s="148" t="s">
        <v>369</v>
      </c>
      <c r="N32" s="148" t="s">
        <v>177</v>
      </c>
      <c r="O32" s="150" t="n">
        <v>30134</v>
      </c>
      <c r="P32" s="185" t="n">
        <v>1104</v>
      </c>
      <c r="Q32" s="150" t="n">
        <v>1104</v>
      </c>
      <c r="R32" s="151"/>
      <c r="S32" s="152" t="n">
        <v>6011</v>
      </c>
      <c r="T32" s="150" t="n">
        <v>1993</v>
      </c>
      <c r="U32" s="150" t="n">
        <v>1993</v>
      </c>
      <c r="V32" s="153" t="n">
        <v>43282</v>
      </c>
      <c r="W32" s="154" t="s">
        <v>186</v>
      </c>
      <c r="X32" s="154" t="s">
        <v>187</v>
      </c>
      <c r="Y32" s="150" t="n">
        <v>3</v>
      </c>
      <c r="Z32" s="150" t="n">
        <v>2</v>
      </c>
      <c r="AA32" s="155" t="n">
        <v>3</v>
      </c>
      <c r="AB32" s="155" t="n">
        <v>1</v>
      </c>
      <c r="AC32" s="156"/>
      <c r="AD32" s="150" t="n">
        <v>1</v>
      </c>
      <c r="AE32" s="157" t="s">
        <v>188</v>
      </c>
      <c r="AF32" s="157" t="s">
        <v>189</v>
      </c>
      <c r="AG32" s="157" t="s">
        <v>189</v>
      </c>
      <c r="AH32" s="158" t="s">
        <v>190</v>
      </c>
      <c r="AI32" s="158" t="s">
        <v>191</v>
      </c>
      <c r="AJ32" s="148" t="s">
        <v>192</v>
      </c>
      <c r="AK32" s="159" t="n">
        <v>42835</v>
      </c>
      <c r="AL32" s="159" t="n">
        <v>43199</v>
      </c>
      <c r="AM32" s="160" t="n">
        <f aca="false">SUM(AN32/T32)</f>
        <v>0.501254390366282</v>
      </c>
      <c r="AN32" s="91" t="n">
        <v>999</v>
      </c>
      <c r="AO32" s="161" t="n">
        <f aca="false">SUM(AN32*12)</f>
        <v>11988</v>
      </c>
      <c r="AS32" s="160" t="n">
        <f aca="false">SUM(AT32/T32)</f>
        <v>0.51629202207727</v>
      </c>
      <c r="AT32" s="91" t="n">
        <f aca="false">SUM(AN32*0.03)+AN32</f>
        <v>1028.97</v>
      </c>
      <c r="AU32" s="164" t="n">
        <f aca="false">SUM(AT32*12)</f>
        <v>12347.64</v>
      </c>
      <c r="AW32" s="166" t="n">
        <f aca="false">SUM(AX32/12)</f>
        <v>15.75</v>
      </c>
      <c r="AX32" s="167" t="n">
        <v>189</v>
      </c>
      <c r="AY32" s="168" t="n">
        <f aca="false">SUM(AZ32/12)</f>
        <v>23.22</v>
      </c>
      <c r="AZ32" s="169" t="n">
        <v>278.64</v>
      </c>
      <c r="BA32" s="170" t="n">
        <f aca="false">SUM(BB32/12)</f>
        <v>23.25</v>
      </c>
      <c r="BB32" s="91" t="n">
        <v>279</v>
      </c>
      <c r="BC32" s="171" t="n">
        <f aca="false">SUM(BD32/12)</f>
        <v>50</v>
      </c>
      <c r="BD32" s="166" t="n">
        <v>600</v>
      </c>
      <c r="BE32" s="164" t="n">
        <f aca="false">SUM(BF32/12)</f>
        <v>200</v>
      </c>
      <c r="BF32" s="166" t="n">
        <v>2400</v>
      </c>
      <c r="BG32" s="160" t="n">
        <f aca="false">SUM(AN33*0.06)</f>
        <v>65.7</v>
      </c>
      <c r="BH32" s="164" t="n">
        <f aca="false">SUM(BG32*12)</f>
        <v>788.4</v>
      </c>
      <c r="BI32" s="164" t="n">
        <f aca="false">SUM(AW32+BA32+BC32+BE32+BG32)</f>
        <v>354.7</v>
      </c>
      <c r="BJ32" s="166" t="n">
        <f aca="false">SUM(AX32+BB32+BD32+BF32+BH32)</f>
        <v>4256.4</v>
      </c>
      <c r="BK32" s="166" t="n">
        <f aca="false">SUM(AN32-BI32)</f>
        <v>644.3</v>
      </c>
      <c r="BL32" s="166" t="n">
        <f aca="false">SUM(AO32-BJ32)</f>
        <v>7731.6</v>
      </c>
      <c r="BM32" s="166" t="n">
        <f aca="false">SUM(AT32-BI32)</f>
        <v>674.27</v>
      </c>
      <c r="BN32" s="166" t="n">
        <f aca="false">SUM(BM32*12)</f>
        <v>8091.24</v>
      </c>
      <c r="BY32" s="177" t="n">
        <v>4847548454</v>
      </c>
      <c r="BZ32" s="91" t="n">
        <v>78800</v>
      </c>
      <c r="CA32" s="197" t="n">
        <v>36332</v>
      </c>
      <c r="CB32" s="178" t="s">
        <v>193</v>
      </c>
      <c r="CG32" s="179" t="n">
        <v>41452</v>
      </c>
      <c r="CH32" s="180" t="n">
        <v>8952000</v>
      </c>
      <c r="CI32" s="181" t="s">
        <v>190</v>
      </c>
      <c r="CJ32" s="182" t="s">
        <v>191</v>
      </c>
      <c r="CK32" s="182" t="s">
        <v>191</v>
      </c>
      <c r="CL32" s="182" t="s">
        <v>194</v>
      </c>
      <c r="CM32" s="182" t="s">
        <v>194</v>
      </c>
      <c r="CN32" s="182" t="s">
        <v>194</v>
      </c>
      <c r="CO32" s="182" t="s">
        <v>194</v>
      </c>
      <c r="CP32" s="182" t="s">
        <v>194</v>
      </c>
      <c r="CQ32" s="182" t="s">
        <v>194</v>
      </c>
      <c r="CR32" s="182" t="s">
        <v>194</v>
      </c>
      <c r="CS32" s="182" t="s">
        <v>194</v>
      </c>
      <c r="CT32" s="182" t="s">
        <v>194</v>
      </c>
      <c r="CU32" s="182" t="s">
        <v>194</v>
      </c>
      <c r="CV32" s="182" t="s">
        <v>194</v>
      </c>
      <c r="CW32" s="182" t="s">
        <v>194</v>
      </c>
      <c r="CX32" s="182" t="s">
        <v>194</v>
      </c>
      <c r="CY32" s="183" t="n">
        <v>551</v>
      </c>
      <c r="CZ32" s="148" t="s">
        <v>372</v>
      </c>
      <c r="DA32" s="148" t="s">
        <v>196</v>
      </c>
      <c r="DB32" s="148" t="s">
        <v>346</v>
      </c>
      <c r="DC32" s="148" t="n">
        <v>4</v>
      </c>
      <c r="DD32" s="148" t="s">
        <v>373</v>
      </c>
      <c r="DE32" s="184" t="n">
        <v>42894</v>
      </c>
      <c r="DF32" s="148" t="s">
        <v>346</v>
      </c>
      <c r="DG32" s="148" t="n">
        <v>4</v>
      </c>
      <c r="DH32" s="148" t="s">
        <v>374</v>
      </c>
      <c r="DI32" s="184" t="n">
        <v>42990</v>
      </c>
      <c r="DJ32" s="148" t="s">
        <v>375</v>
      </c>
      <c r="DK32" s="148" t="n">
        <v>5</v>
      </c>
      <c r="DL32" s="182" t="s">
        <v>194</v>
      </c>
      <c r="DM32" s="182" t="s">
        <v>194</v>
      </c>
    </row>
    <row r="33" customFormat="false" ht="14.9" hidden="false" customHeight="false" outlineLevel="0" collapsed="false">
      <c r="A33" s="145" t="n">
        <v>32</v>
      </c>
      <c r="B33" s="146" t="n">
        <v>73201300074</v>
      </c>
      <c r="C33" s="147" t="s">
        <v>376</v>
      </c>
      <c r="D33" s="148" t="s">
        <v>368</v>
      </c>
      <c r="E33" s="148" t="s">
        <v>177</v>
      </c>
      <c r="F33" s="148" t="n">
        <v>30134</v>
      </c>
      <c r="G33" s="148" t="s">
        <v>369</v>
      </c>
      <c r="H33" s="149"/>
      <c r="I33" s="148" t="s">
        <v>180</v>
      </c>
      <c r="K33" s="147" t="s">
        <v>318</v>
      </c>
      <c r="L33" s="147" t="s">
        <v>204</v>
      </c>
      <c r="M33" s="148" t="s">
        <v>183</v>
      </c>
      <c r="N33" s="148" t="s">
        <v>184</v>
      </c>
      <c r="O33" s="150" t="s">
        <v>205</v>
      </c>
      <c r="P33" s="185" t="n">
        <v>1336</v>
      </c>
      <c r="Q33" s="150" t="n">
        <v>1336</v>
      </c>
      <c r="R33" s="151"/>
      <c r="S33" s="152" t="n">
        <v>10524</v>
      </c>
      <c r="T33" s="150" t="n">
        <v>1999</v>
      </c>
      <c r="U33" s="150" t="n">
        <v>1999</v>
      </c>
      <c r="V33" s="153" t="n">
        <v>43282</v>
      </c>
      <c r="W33" s="154" t="s">
        <v>186</v>
      </c>
      <c r="X33" s="154" t="s">
        <v>187</v>
      </c>
      <c r="Y33" s="150" t="n">
        <v>3</v>
      </c>
      <c r="Z33" s="150" t="n">
        <v>2</v>
      </c>
      <c r="AA33" s="155" t="n">
        <v>3</v>
      </c>
      <c r="AB33" s="155" t="n">
        <v>1.5</v>
      </c>
      <c r="AC33" s="156"/>
      <c r="AD33" s="150" t="n">
        <v>2</v>
      </c>
      <c r="AE33" s="157" t="s">
        <v>188</v>
      </c>
      <c r="AF33" s="157" t="s">
        <v>189</v>
      </c>
      <c r="AG33" s="157" t="s">
        <v>189</v>
      </c>
      <c r="AH33" s="158" t="s">
        <v>190</v>
      </c>
      <c r="AI33" s="158" t="s">
        <v>191</v>
      </c>
      <c r="AJ33" s="148" t="s">
        <v>192</v>
      </c>
      <c r="AK33" s="159" t="n">
        <v>42837</v>
      </c>
      <c r="AL33" s="159" t="n">
        <v>43201</v>
      </c>
      <c r="AM33" s="160" t="n">
        <f aca="false">SUM(AN33/T33)</f>
        <v>0.547773886943472</v>
      </c>
      <c r="AN33" s="91" t="n">
        <v>1095</v>
      </c>
      <c r="AO33" s="161" t="n">
        <f aca="false">SUM(AN33*12)</f>
        <v>13140</v>
      </c>
      <c r="AS33" s="160" t="n">
        <f aca="false">SUM(AT33/T33)</f>
        <v>0.564207103551776</v>
      </c>
      <c r="AT33" s="91" t="n">
        <f aca="false">SUM(AN33*0.03)+AN33</f>
        <v>1127.85</v>
      </c>
      <c r="AU33" s="164" t="n">
        <f aca="false">SUM(AT33*12)</f>
        <v>13534.2</v>
      </c>
      <c r="AW33" s="166" t="n">
        <f aca="false">SUM(AX33/12)</f>
        <v>15.75</v>
      </c>
      <c r="AX33" s="167" t="n">
        <v>189</v>
      </c>
      <c r="AY33" s="168" t="n">
        <f aca="false">SUM(AZ33/12)</f>
        <v>82.7533333333333</v>
      </c>
      <c r="AZ33" s="169" t="n">
        <v>993.04</v>
      </c>
      <c r="BA33" s="170" t="n">
        <f aca="false">SUM(BB33/12)</f>
        <v>82.75</v>
      </c>
      <c r="BB33" s="91" t="n">
        <v>993</v>
      </c>
      <c r="BC33" s="171" t="n">
        <f aca="false">SUM(BD33/12)</f>
        <v>50</v>
      </c>
      <c r="BD33" s="166" t="n">
        <v>600</v>
      </c>
      <c r="BE33" s="164" t="n">
        <f aca="false">SUM(BF33/12)</f>
        <v>200</v>
      </c>
      <c r="BF33" s="166" t="n">
        <v>2400</v>
      </c>
      <c r="BG33" s="160" t="n">
        <f aca="false">SUM(AN34*0.06)</f>
        <v>65.7</v>
      </c>
      <c r="BH33" s="164" t="n">
        <f aca="false">SUM(BG33*12)</f>
        <v>788.4</v>
      </c>
      <c r="BI33" s="164" t="n">
        <f aca="false">SUM(AW33+BA33+BC33+BE33+BG33)</f>
        <v>414.2</v>
      </c>
      <c r="BJ33" s="166" t="n">
        <f aca="false">SUM(AX33+BB33+BD33+BF33+BH33)</f>
        <v>4970.4</v>
      </c>
      <c r="BK33" s="166" t="n">
        <f aca="false">SUM(AN33-BI33)</f>
        <v>680.8</v>
      </c>
      <c r="BL33" s="166" t="n">
        <f aca="false">SUM(AO33-BJ33)</f>
        <v>8169.6</v>
      </c>
      <c r="BM33" s="166" t="n">
        <f aca="false">SUM(AT33-BI33)</f>
        <v>713.65</v>
      </c>
      <c r="BN33" s="166" t="n">
        <f aca="false">SUM(BM33*12)</f>
        <v>8563.8</v>
      </c>
      <c r="BY33" s="177" t="n">
        <v>4847548454</v>
      </c>
      <c r="BZ33" s="198" t="n">
        <v>34500</v>
      </c>
      <c r="CA33" s="159" t="n">
        <v>40974</v>
      </c>
      <c r="CB33" s="178" t="s">
        <v>193</v>
      </c>
      <c r="CG33" s="179" t="n">
        <v>41452</v>
      </c>
      <c r="CH33" s="180" t="n">
        <v>8952000</v>
      </c>
      <c r="CI33" s="181" t="s">
        <v>190</v>
      </c>
      <c r="CJ33" s="182" t="s">
        <v>191</v>
      </c>
      <c r="CK33" s="182" t="s">
        <v>191</v>
      </c>
      <c r="CL33" s="182" t="s">
        <v>194</v>
      </c>
      <c r="CM33" s="182" t="s">
        <v>194</v>
      </c>
      <c r="CN33" s="182" t="s">
        <v>194</v>
      </c>
      <c r="CO33" s="182" t="s">
        <v>194</v>
      </c>
      <c r="CP33" s="182" t="s">
        <v>194</v>
      </c>
      <c r="CQ33" s="182" t="s">
        <v>194</v>
      </c>
      <c r="CR33" s="182" t="s">
        <v>194</v>
      </c>
      <c r="CS33" s="182" t="s">
        <v>194</v>
      </c>
      <c r="CT33" s="182" t="s">
        <v>194</v>
      </c>
      <c r="CU33" s="182" t="s">
        <v>194</v>
      </c>
      <c r="CV33" s="182" t="s">
        <v>194</v>
      </c>
      <c r="CW33" s="182" t="s">
        <v>194</v>
      </c>
      <c r="CX33" s="182" t="s">
        <v>194</v>
      </c>
      <c r="CY33" s="183" t="n">
        <v>551</v>
      </c>
      <c r="CZ33" s="148" t="s">
        <v>372</v>
      </c>
      <c r="DA33" s="148" t="s">
        <v>196</v>
      </c>
      <c r="DB33" s="148" t="s">
        <v>260</v>
      </c>
      <c r="DC33" s="148" t="n">
        <v>4</v>
      </c>
      <c r="DD33" s="148" t="s">
        <v>373</v>
      </c>
      <c r="DE33" s="184" t="n">
        <v>42894</v>
      </c>
      <c r="DF33" s="148" t="s">
        <v>207</v>
      </c>
      <c r="DG33" s="148" t="n">
        <v>4</v>
      </c>
      <c r="DH33" s="148" t="s">
        <v>374</v>
      </c>
      <c r="DI33" s="184" t="n">
        <v>42990</v>
      </c>
      <c r="DJ33" s="148" t="s">
        <v>375</v>
      </c>
      <c r="DK33" s="148" t="n">
        <v>5</v>
      </c>
      <c r="DL33" s="182" t="s">
        <v>194</v>
      </c>
      <c r="DM33" s="182" t="s">
        <v>194</v>
      </c>
    </row>
    <row r="34" customFormat="false" ht="14.9" hidden="false" customHeight="false" outlineLevel="0" collapsed="false">
      <c r="A34" s="145" t="n">
        <v>33</v>
      </c>
      <c r="B34" s="199" t="n">
        <v>1030150091</v>
      </c>
      <c r="C34" s="147" t="s">
        <v>377</v>
      </c>
      <c r="D34" s="148" t="s">
        <v>368</v>
      </c>
      <c r="E34" s="148" t="s">
        <v>177</v>
      </c>
      <c r="F34" s="148" t="n">
        <v>30135</v>
      </c>
      <c r="G34" s="148" t="s">
        <v>369</v>
      </c>
      <c r="H34" s="149"/>
      <c r="I34" s="148" t="s">
        <v>180</v>
      </c>
      <c r="K34" s="200" t="s">
        <v>321</v>
      </c>
      <c r="L34" s="147" t="s">
        <v>204</v>
      </c>
      <c r="M34" s="148" t="s">
        <v>183</v>
      </c>
      <c r="N34" s="148" t="s">
        <v>184</v>
      </c>
      <c r="O34" s="150" t="s">
        <v>205</v>
      </c>
      <c r="P34" s="187" t="n">
        <v>1288</v>
      </c>
      <c r="Q34" s="187" t="n">
        <v>1680</v>
      </c>
      <c r="R34" s="151"/>
      <c r="S34" s="155"/>
      <c r="T34" s="187" t="n">
        <v>1985</v>
      </c>
      <c r="U34" s="187"/>
      <c r="V34" s="153" t="n">
        <v>43282</v>
      </c>
      <c r="W34" s="154" t="s">
        <v>186</v>
      </c>
      <c r="X34" s="154" t="s">
        <v>187</v>
      </c>
      <c r="Y34" s="150" t="n">
        <v>4</v>
      </c>
      <c r="Z34" s="150" t="n">
        <v>2.5</v>
      </c>
      <c r="AA34" s="150" t="n">
        <v>4</v>
      </c>
      <c r="AB34" s="150" t="n">
        <v>2.5</v>
      </c>
      <c r="AC34" s="156"/>
      <c r="AD34" s="150"/>
      <c r="AE34" s="157" t="s">
        <v>188</v>
      </c>
      <c r="AF34" s="157" t="s">
        <v>189</v>
      </c>
      <c r="AG34" s="157" t="s">
        <v>189</v>
      </c>
      <c r="AH34" s="158" t="s">
        <v>190</v>
      </c>
      <c r="AI34" s="158" t="s">
        <v>191</v>
      </c>
      <c r="AJ34" s="148" t="s">
        <v>192</v>
      </c>
      <c r="AK34" s="159" t="n">
        <v>42852</v>
      </c>
      <c r="AL34" s="159" t="n">
        <v>43216</v>
      </c>
      <c r="AM34" s="160" t="n">
        <f aca="false">SUM(AN34/T34)</f>
        <v>0.551637279596977</v>
      </c>
      <c r="AN34" s="91" t="n">
        <v>1095</v>
      </c>
      <c r="AO34" s="161" t="n">
        <f aca="false">SUM(AN34*12)</f>
        <v>13140</v>
      </c>
      <c r="AS34" s="160" t="n">
        <f aca="false">SUM(AT34/T34)</f>
        <v>0.568186397984887</v>
      </c>
      <c r="AT34" s="91" t="n">
        <f aca="false">SUM(AN34*0.03)+AN34</f>
        <v>1127.85</v>
      </c>
      <c r="AU34" s="164" t="n">
        <f aca="false">SUM(AT34*12)</f>
        <v>13534.2</v>
      </c>
      <c r="AW34" s="166" t="n">
        <f aca="false">SUM(AX34/12)</f>
        <v>0</v>
      </c>
      <c r="AX34" s="167" t="n">
        <v>0</v>
      </c>
      <c r="AY34" s="168" t="n">
        <f aca="false">SUM(AZ34/12)</f>
        <v>100.135833333333</v>
      </c>
      <c r="AZ34" s="169" t="n">
        <v>1201.63</v>
      </c>
      <c r="BA34" s="170" t="n">
        <f aca="false">SUM(BB34/12)</f>
        <v>100.083333333333</v>
      </c>
      <c r="BB34" s="91" t="n">
        <v>1201</v>
      </c>
      <c r="BC34" s="171" t="n">
        <f aca="false">SUM(BD34/12)</f>
        <v>50</v>
      </c>
      <c r="BD34" s="166" t="n">
        <v>600</v>
      </c>
      <c r="BE34" s="164" t="n">
        <f aca="false">SUM(BF34/12)</f>
        <v>200</v>
      </c>
      <c r="BF34" s="166" t="n">
        <v>2400</v>
      </c>
      <c r="BG34" s="160" t="n">
        <f aca="false">SUM(AN35*0.06)</f>
        <v>65.7</v>
      </c>
      <c r="BH34" s="164" t="n">
        <f aca="false">SUM(BG34*12)</f>
        <v>788.4</v>
      </c>
      <c r="BI34" s="164" t="n">
        <f aca="false">SUM(AW34+BA34+BC34+BE34+BG34)</f>
        <v>415.783333333333</v>
      </c>
      <c r="BJ34" s="166" t="n">
        <f aca="false">SUM(AX34+BB34+BD34+BF34+BH34)</f>
        <v>4989.4</v>
      </c>
      <c r="BK34" s="166" t="n">
        <f aca="false">SUM(AN34-BI34)</f>
        <v>679.216666666667</v>
      </c>
      <c r="BL34" s="166" t="n">
        <f aca="false">SUM(AO34-BJ34)</f>
        <v>8150.6</v>
      </c>
      <c r="BM34" s="166" t="n">
        <f aca="false">SUM(AT34-BI34)</f>
        <v>712.066666666667</v>
      </c>
      <c r="BN34" s="166" t="n">
        <f aca="false">SUM(BM34*12)</f>
        <v>8544.8</v>
      </c>
      <c r="BY34" s="177" t="n">
        <v>4847548454</v>
      </c>
      <c r="BZ34" s="91" t="n">
        <v>115000</v>
      </c>
      <c r="CA34" s="159" t="n">
        <v>40147</v>
      </c>
      <c r="CB34" s="178" t="s">
        <v>193</v>
      </c>
      <c r="CG34" s="179" t="n">
        <v>41452</v>
      </c>
      <c r="CH34" s="180" t="n">
        <v>8952000</v>
      </c>
      <c r="CI34" s="181" t="s">
        <v>190</v>
      </c>
      <c r="CJ34" s="182" t="s">
        <v>191</v>
      </c>
      <c r="CK34" s="182" t="s">
        <v>191</v>
      </c>
      <c r="CL34" s="182" t="s">
        <v>194</v>
      </c>
      <c r="CM34" s="182" t="s">
        <v>194</v>
      </c>
      <c r="CN34" s="182" t="s">
        <v>194</v>
      </c>
      <c r="CO34" s="182" t="s">
        <v>194</v>
      </c>
      <c r="CP34" s="182" t="s">
        <v>194</v>
      </c>
      <c r="CQ34" s="182" t="s">
        <v>194</v>
      </c>
      <c r="CR34" s="182" t="s">
        <v>194</v>
      </c>
      <c r="CS34" s="182" t="s">
        <v>194</v>
      </c>
      <c r="CT34" s="182" t="s">
        <v>194</v>
      </c>
      <c r="CU34" s="182" t="s">
        <v>194</v>
      </c>
      <c r="CV34" s="182" t="s">
        <v>194</v>
      </c>
      <c r="CW34" s="182" t="s">
        <v>194</v>
      </c>
      <c r="CX34" s="182" t="s">
        <v>194</v>
      </c>
      <c r="CY34" s="183" t="n">
        <v>551</v>
      </c>
      <c r="CZ34" s="148" t="s">
        <v>378</v>
      </c>
      <c r="DA34" s="148" t="s">
        <v>196</v>
      </c>
      <c r="DB34" s="148" t="s">
        <v>270</v>
      </c>
      <c r="DC34" s="148" t="s">
        <v>379</v>
      </c>
      <c r="DD34" s="148" t="s">
        <v>380</v>
      </c>
      <c r="DE34" s="184" t="n">
        <v>42894</v>
      </c>
      <c r="DF34" s="148" t="s">
        <v>346</v>
      </c>
      <c r="DG34" s="148" t="n">
        <v>3</v>
      </c>
      <c r="DH34" s="148" t="s">
        <v>381</v>
      </c>
      <c r="DI34" s="184" t="n">
        <v>42990</v>
      </c>
      <c r="DJ34" s="148" t="s">
        <v>303</v>
      </c>
      <c r="DK34" s="148" t="n">
        <v>4</v>
      </c>
      <c r="DL34" s="182" t="s">
        <v>194</v>
      </c>
      <c r="DM34" s="182" t="s">
        <v>194</v>
      </c>
    </row>
    <row r="35" customFormat="false" ht="14.9" hidden="false" customHeight="false" outlineLevel="0" collapsed="false">
      <c r="A35" s="145" t="n">
        <v>34</v>
      </c>
      <c r="B35" s="146" t="s">
        <v>382</v>
      </c>
      <c r="C35" s="147" t="s">
        <v>383</v>
      </c>
      <c r="D35" s="148" t="s">
        <v>368</v>
      </c>
      <c r="E35" s="148" t="s">
        <v>177</v>
      </c>
      <c r="F35" s="148" t="n">
        <v>30134</v>
      </c>
      <c r="G35" s="148" t="s">
        <v>336</v>
      </c>
      <c r="H35" s="149"/>
      <c r="I35" s="148" t="s">
        <v>180</v>
      </c>
      <c r="K35" s="147" t="s">
        <v>254</v>
      </c>
      <c r="L35" s="147" t="s">
        <v>182</v>
      </c>
      <c r="M35" s="148" t="s">
        <v>183</v>
      </c>
      <c r="N35" s="148" t="s">
        <v>184</v>
      </c>
      <c r="O35" s="150" t="s">
        <v>205</v>
      </c>
      <c r="P35" s="185" t="n">
        <v>1284</v>
      </c>
      <c r="Q35" s="150" t="n">
        <v>1284</v>
      </c>
      <c r="R35" s="151"/>
      <c r="S35" s="152" t="n">
        <v>20473</v>
      </c>
      <c r="T35" s="150" t="n">
        <v>1993</v>
      </c>
      <c r="U35" s="150" t="n">
        <v>1993</v>
      </c>
      <c r="V35" s="153" t="n">
        <v>43282</v>
      </c>
      <c r="W35" s="154" t="s">
        <v>186</v>
      </c>
      <c r="X35" s="154" t="s">
        <v>187</v>
      </c>
      <c r="Y35" s="150" t="n">
        <v>3</v>
      </c>
      <c r="Z35" s="150" t="n">
        <v>2</v>
      </c>
      <c r="AA35" s="155" t="n">
        <v>3</v>
      </c>
      <c r="AB35" s="155" t="n">
        <v>2</v>
      </c>
      <c r="AC35" s="156"/>
      <c r="AD35" s="150" t="n">
        <v>1</v>
      </c>
      <c r="AE35" s="157" t="s">
        <v>188</v>
      </c>
      <c r="AF35" s="157" t="s">
        <v>189</v>
      </c>
      <c r="AG35" s="157" t="s">
        <v>189</v>
      </c>
      <c r="AH35" s="158" t="s">
        <v>190</v>
      </c>
      <c r="AI35" s="158" t="s">
        <v>191</v>
      </c>
      <c r="AJ35" s="148" t="s">
        <v>192</v>
      </c>
      <c r="AK35" s="159" t="n">
        <v>42843</v>
      </c>
      <c r="AL35" s="159" t="n">
        <v>43207</v>
      </c>
      <c r="AM35" s="160" t="n">
        <f aca="false">SUM(AN35/T35)</f>
        <v>0.54942298043151</v>
      </c>
      <c r="AN35" s="91" t="n">
        <v>1095</v>
      </c>
      <c r="AO35" s="161" t="n">
        <f aca="false">SUM(AN35*12)</f>
        <v>13140</v>
      </c>
      <c r="AS35" s="160" t="n">
        <f aca="false">SUM(AT35/T35)</f>
        <v>0.565905669844456</v>
      </c>
      <c r="AT35" s="91" t="n">
        <f aca="false">SUM(AN35*0.03)+AN35</f>
        <v>1127.85</v>
      </c>
      <c r="AU35" s="164" t="n">
        <f aca="false">SUM(AT35*12)</f>
        <v>13534.2</v>
      </c>
      <c r="AW35" s="166" t="n">
        <f aca="false">SUM(AX35/12)</f>
        <v>0</v>
      </c>
      <c r="AX35" s="167" t="n">
        <v>0</v>
      </c>
      <c r="AY35" s="168" t="n">
        <f aca="false">SUM(AZ35/12)</f>
        <v>93.2308333333333</v>
      </c>
      <c r="AZ35" s="169" t="n">
        <v>1118.77</v>
      </c>
      <c r="BA35" s="170" t="n">
        <f aca="false">SUM(BB35/12)</f>
        <v>104.75</v>
      </c>
      <c r="BB35" s="91" t="n">
        <v>1257</v>
      </c>
      <c r="BC35" s="171" t="n">
        <f aca="false">SUM(BD35/12)</f>
        <v>50</v>
      </c>
      <c r="BD35" s="166" t="n">
        <v>600</v>
      </c>
      <c r="BE35" s="164" t="n">
        <f aca="false">SUM(BF35/12)</f>
        <v>200</v>
      </c>
      <c r="BF35" s="166" t="n">
        <v>2400</v>
      </c>
      <c r="BG35" s="160" t="n">
        <f aca="false">SUM(AN36*0.06)</f>
        <v>65.7</v>
      </c>
      <c r="BH35" s="164" t="n">
        <f aca="false">SUM(BG35*12)</f>
        <v>788.4</v>
      </c>
      <c r="BI35" s="164" t="n">
        <f aca="false">SUM(AW35+BA35+BC35+BE35+BG35)</f>
        <v>420.45</v>
      </c>
      <c r="BJ35" s="166" t="n">
        <f aca="false">SUM(AX35+BB35+BD35+BF35+BH35)</f>
        <v>5045.4</v>
      </c>
      <c r="BK35" s="166" t="n">
        <f aca="false">SUM(AN35-BI35)</f>
        <v>674.55</v>
      </c>
      <c r="BL35" s="166" t="n">
        <f aca="false">SUM(AO35-BJ35)</f>
        <v>8094.6</v>
      </c>
      <c r="BM35" s="166" t="n">
        <f aca="false">SUM(AT35-BI35)</f>
        <v>707.4</v>
      </c>
      <c r="BN35" s="166" t="n">
        <f aca="false">SUM(BM35*12)</f>
        <v>8488.8</v>
      </c>
      <c r="BY35" s="177" t="n">
        <v>4847548454</v>
      </c>
      <c r="BZ35" s="91" t="n">
        <v>92500</v>
      </c>
      <c r="CA35" s="159" t="n">
        <v>42284</v>
      </c>
      <c r="CB35" s="178" t="s">
        <v>193</v>
      </c>
      <c r="CG35" s="179" t="n">
        <v>41452</v>
      </c>
      <c r="CH35" s="180" t="n">
        <v>8952000</v>
      </c>
      <c r="CI35" s="181" t="s">
        <v>190</v>
      </c>
      <c r="CJ35" s="182" t="s">
        <v>191</v>
      </c>
      <c r="CK35" s="182" t="s">
        <v>191</v>
      </c>
      <c r="CL35" s="182" t="s">
        <v>194</v>
      </c>
      <c r="CM35" s="182" t="s">
        <v>194</v>
      </c>
      <c r="CN35" s="182" t="s">
        <v>194</v>
      </c>
      <c r="CO35" s="182" t="s">
        <v>194</v>
      </c>
      <c r="CP35" s="182" t="s">
        <v>194</v>
      </c>
      <c r="CQ35" s="182" t="s">
        <v>194</v>
      </c>
      <c r="CR35" s="182" t="s">
        <v>194</v>
      </c>
      <c r="CS35" s="182" t="s">
        <v>194</v>
      </c>
      <c r="CT35" s="182" t="s">
        <v>194</v>
      </c>
      <c r="CU35" s="182" t="s">
        <v>194</v>
      </c>
      <c r="CV35" s="182" t="s">
        <v>194</v>
      </c>
      <c r="CW35" s="182" t="s">
        <v>194</v>
      </c>
      <c r="CX35" s="182" t="s">
        <v>194</v>
      </c>
      <c r="CY35" s="183" t="n">
        <v>551</v>
      </c>
      <c r="CZ35" s="148" t="s">
        <v>384</v>
      </c>
      <c r="DA35" s="148" t="s">
        <v>196</v>
      </c>
      <c r="DB35" s="148" t="s">
        <v>221</v>
      </c>
      <c r="DC35" s="148" t="n">
        <v>5</v>
      </c>
      <c r="DD35" s="148" t="s">
        <v>385</v>
      </c>
      <c r="DE35" s="184" t="n">
        <v>42894</v>
      </c>
      <c r="DF35" s="148" t="s">
        <v>201</v>
      </c>
      <c r="DG35" s="148" t="n">
        <v>8</v>
      </c>
      <c r="DH35" s="148" t="s">
        <v>386</v>
      </c>
      <c r="DI35" s="184" t="n">
        <v>42990</v>
      </c>
      <c r="DJ35" s="148" t="s">
        <v>211</v>
      </c>
      <c r="DK35" s="148" t="n">
        <v>6</v>
      </c>
      <c r="DL35" s="182" t="s">
        <v>194</v>
      </c>
      <c r="DM35" s="182" t="s">
        <v>194</v>
      </c>
    </row>
    <row r="36" customFormat="false" ht="14.9" hidden="false" customHeight="false" outlineLevel="0" collapsed="false">
      <c r="A36" s="145" t="n">
        <v>35</v>
      </c>
      <c r="B36" s="146" t="n">
        <v>6002500030</v>
      </c>
      <c r="C36" s="147" t="s">
        <v>387</v>
      </c>
      <c r="D36" s="148" t="s">
        <v>368</v>
      </c>
      <c r="E36" s="148" t="s">
        <v>177</v>
      </c>
      <c r="F36" s="148" t="n">
        <v>30135</v>
      </c>
      <c r="G36" s="148" t="s">
        <v>369</v>
      </c>
      <c r="H36" s="149"/>
      <c r="I36" s="148" t="s">
        <v>180</v>
      </c>
      <c r="K36" s="147" t="s">
        <v>300</v>
      </c>
      <c r="L36" s="147" t="s">
        <v>204</v>
      </c>
      <c r="M36" s="148" t="s">
        <v>183</v>
      </c>
      <c r="N36" s="148" t="s">
        <v>184</v>
      </c>
      <c r="O36" s="150" t="s">
        <v>205</v>
      </c>
      <c r="P36" s="185" t="n">
        <v>1323</v>
      </c>
      <c r="Q36" s="150" t="n">
        <v>1323</v>
      </c>
      <c r="R36" s="151"/>
      <c r="S36" s="152" t="n">
        <v>53143</v>
      </c>
      <c r="T36" s="150" t="n">
        <v>1981</v>
      </c>
      <c r="U36" s="150" t="n">
        <v>1981</v>
      </c>
      <c r="V36" s="153" t="n">
        <v>43282</v>
      </c>
      <c r="W36" s="154" t="s">
        <v>186</v>
      </c>
      <c r="X36" s="154" t="s">
        <v>187</v>
      </c>
      <c r="Y36" s="150" t="n">
        <v>3</v>
      </c>
      <c r="Z36" s="150" t="n">
        <v>2</v>
      </c>
      <c r="AA36" s="155" t="n">
        <v>3</v>
      </c>
      <c r="AB36" s="155" t="n">
        <v>2</v>
      </c>
      <c r="AC36" s="156"/>
      <c r="AD36" s="150" t="s">
        <v>293</v>
      </c>
      <c r="AE36" s="157" t="s">
        <v>188</v>
      </c>
      <c r="AF36" s="157" t="s">
        <v>189</v>
      </c>
      <c r="AG36" s="157" t="s">
        <v>189</v>
      </c>
      <c r="AH36" s="158" t="s">
        <v>190</v>
      </c>
      <c r="AI36" s="158" t="s">
        <v>191</v>
      </c>
      <c r="AJ36" s="148" t="s">
        <v>192</v>
      </c>
      <c r="AK36" s="159" t="n">
        <v>42802</v>
      </c>
      <c r="AL36" s="159" t="n">
        <v>43159</v>
      </c>
      <c r="AM36" s="160" t="n">
        <f aca="false">SUM(AN36/T36)</f>
        <v>0.552751135790005</v>
      </c>
      <c r="AN36" s="91" t="n">
        <v>1095</v>
      </c>
      <c r="AO36" s="161" t="n">
        <f aca="false">SUM(AN36*12)</f>
        <v>13140</v>
      </c>
      <c r="AS36" s="160" t="n">
        <f aca="false">SUM(AT36/T36)</f>
        <v>0.569333669863705</v>
      </c>
      <c r="AT36" s="91" t="n">
        <f aca="false">SUM(AN36*0.03)+AN36</f>
        <v>1127.85</v>
      </c>
      <c r="AU36" s="164" t="n">
        <f aca="false">SUM(AT36*12)</f>
        <v>13534.2</v>
      </c>
      <c r="AW36" s="166" t="n">
        <f aca="false">SUM(AX36/12)</f>
        <v>0</v>
      </c>
      <c r="AX36" s="167" t="n">
        <v>0</v>
      </c>
      <c r="AY36" s="168" t="n">
        <f aca="false">SUM(AZ36/12)</f>
        <v>26.815</v>
      </c>
      <c r="AZ36" s="169" t="n">
        <v>321.78</v>
      </c>
      <c r="BA36" s="170" t="n">
        <f aca="false">SUM(BB36/12)</f>
        <v>26.75</v>
      </c>
      <c r="BB36" s="91" t="n">
        <v>321</v>
      </c>
      <c r="BC36" s="171" t="n">
        <f aca="false">SUM(BD36/12)</f>
        <v>50</v>
      </c>
      <c r="BD36" s="166" t="n">
        <v>600</v>
      </c>
      <c r="BE36" s="164" t="n">
        <f aca="false">SUM(BF36/12)</f>
        <v>200</v>
      </c>
      <c r="BF36" s="166" t="n">
        <v>2400</v>
      </c>
      <c r="BG36" s="160" t="n">
        <f aca="false">SUM(AN37*0.06)</f>
        <v>62.7</v>
      </c>
      <c r="BH36" s="164" t="n">
        <f aca="false">SUM(BG36*12)</f>
        <v>752.4</v>
      </c>
      <c r="BI36" s="164" t="n">
        <f aca="false">SUM(AW36+BA36+BC36+BE36+BG36)</f>
        <v>339.45</v>
      </c>
      <c r="BJ36" s="166" t="n">
        <f aca="false">SUM(AX36+BB36+BD36+BF36+BH36)</f>
        <v>4073.4</v>
      </c>
      <c r="BK36" s="166" t="n">
        <f aca="false">SUM(AN36-BI36)</f>
        <v>755.55</v>
      </c>
      <c r="BL36" s="166" t="n">
        <f aca="false">SUM(AO36-BJ36)</f>
        <v>9066.6</v>
      </c>
      <c r="BM36" s="166" t="n">
        <f aca="false">SUM(AT36-BI36)</f>
        <v>788.4</v>
      </c>
      <c r="BN36" s="166" t="n">
        <f aca="false">SUM(BM36*12)</f>
        <v>9460.8</v>
      </c>
      <c r="BY36" s="177" t="n">
        <v>4847548454</v>
      </c>
      <c r="BZ36" s="91" t="n">
        <v>95000</v>
      </c>
      <c r="CA36" s="159" t="n">
        <v>42308</v>
      </c>
      <c r="CB36" s="178" t="s">
        <v>193</v>
      </c>
      <c r="CG36" s="179" t="n">
        <v>41452</v>
      </c>
      <c r="CH36" s="180" t="n">
        <v>8952000</v>
      </c>
      <c r="CI36" s="181" t="s">
        <v>190</v>
      </c>
      <c r="CJ36" s="182" t="s">
        <v>191</v>
      </c>
      <c r="CK36" s="182" t="s">
        <v>191</v>
      </c>
      <c r="CL36" s="182" t="s">
        <v>194</v>
      </c>
      <c r="CM36" s="182" t="s">
        <v>194</v>
      </c>
      <c r="CN36" s="182" t="s">
        <v>194</v>
      </c>
      <c r="CO36" s="182" t="s">
        <v>194</v>
      </c>
      <c r="CP36" s="182" t="s">
        <v>194</v>
      </c>
      <c r="CQ36" s="182" t="s">
        <v>194</v>
      </c>
      <c r="CR36" s="182" t="s">
        <v>194</v>
      </c>
      <c r="CS36" s="182" t="s">
        <v>194</v>
      </c>
      <c r="CT36" s="182" t="s">
        <v>194</v>
      </c>
      <c r="CU36" s="182" t="s">
        <v>194</v>
      </c>
      <c r="CV36" s="182" t="s">
        <v>194</v>
      </c>
      <c r="CW36" s="182" t="s">
        <v>194</v>
      </c>
      <c r="CX36" s="182" t="s">
        <v>194</v>
      </c>
      <c r="CY36" s="183" t="n">
        <v>551</v>
      </c>
      <c r="CZ36" s="148" t="s">
        <v>388</v>
      </c>
      <c r="DA36" s="148" t="s">
        <v>389</v>
      </c>
      <c r="DB36" s="148" t="s">
        <v>201</v>
      </c>
      <c r="DC36" s="148" t="n">
        <v>7</v>
      </c>
      <c r="DD36" s="148" t="s">
        <v>390</v>
      </c>
      <c r="DE36" s="184" t="n">
        <v>42894</v>
      </c>
      <c r="DF36" s="148" t="s">
        <v>307</v>
      </c>
      <c r="DG36" s="148" t="n">
        <v>5</v>
      </c>
      <c r="DH36" s="148" t="s">
        <v>391</v>
      </c>
      <c r="DI36" s="184" t="n">
        <v>42990</v>
      </c>
      <c r="DJ36" s="148" t="s">
        <v>211</v>
      </c>
      <c r="DK36" s="148" t="n">
        <v>7</v>
      </c>
      <c r="DL36" s="182" t="s">
        <v>194</v>
      </c>
      <c r="DM36" s="182" t="s">
        <v>194</v>
      </c>
    </row>
    <row r="37" customFormat="false" ht="14.9" hidden="false" customHeight="false" outlineLevel="0" collapsed="false">
      <c r="A37" s="145" t="n">
        <v>36</v>
      </c>
      <c r="B37" s="146" t="n">
        <v>1500611011</v>
      </c>
      <c r="C37" s="147" t="s">
        <v>392</v>
      </c>
      <c r="D37" s="148" t="s">
        <v>393</v>
      </c>
      <c r="E37" s="148" t="s">
        <v>177</v>
      </c>
      <c r="F37" s="148" t="n">
        <v>30294</v>
      </c>
      <c r="G37" s="148" t="s">
        <v>354</v>
      </c>
      <c r="H37" s="149"/>
      <c r="I37" s="148" t="s">
        <v>180</v>
      </c>
      <c r="K37" s="147" t="s">
        <v>227</v>
      </c>
      <c r="L37" s="147" t="s">
        <v>245</v>
      </c>
      <c r="M37" s="148" t="s">
        <v>183</v>
      </c>
      <c r="N37" s="148" t="s">
        <v>184</v>
      </c>
      <c r="O37" s="150" t="s">
        <v>246</v>
      </c>
      <c r="P37" s="185" t="n">
        <v>1456</v>
      </c>
      <c r="Q37" s="150" t="n">
        <v>1456</v>
      </c>
      <c r="R37" s="151"/>
      <c r="S37" s="152" t="n">
        <v>6098</v>
      </c>
      <c r="T37" s="150" t="n">
        <v>1998</v>
      </c>
      <c r="U37" s="150" t="n">
        <v>1998</v>
      </c>
      <c r="V37" s="153" t="n">
        <v>43282</v>
      </c>
      <c r="W37" s="154" t="s">
        <v>186</v>
      </c>
      <c r="X37" s="154" t="s">
        <v>187</v>
      </c>
      <c r="Y37" s="150" t="n">
        <v>3</v>
      </c>
      <c r="Z37" s="150" t="n">
        <v>2</v>
      </c>
      <c r="AA37" s="155" t="n">
        <v>3</v>
      </c>
      <c r="AB37" s="155" t="n">
        <v>2</v>
      </c>
      <c r="AC37" s="156"/>
      <c r="AD37" s="150" t="n">
        <v>1</v>
      </c>
      <c r="AE37" s="157" t="s">
        <v>188</v>
      </c>
      <c r="AF37" s="157" t="s">
        <v>189</v>
      </c>
      <c r="AG37" s="157" t="s">
        <v>189</v>
      </c>
      <c r="AH37" s="158" t="s">
        <v>190</v>
      </c>
      <c r="AI37" s="158" t="s">
        <v>191</v>
      </c>
      <c r="AJ37" s="148" t="s">
        <v>192</v>
      </c>
      <c r="AK37" s="159" t="n">
        <v>42874</v>
      </c>
      <c r="AL37" s="159" t="n">
        <v>43238</v>
      </c>
      <c r="AM37" s="160" t="n">
        <f aca="false">SUM(AN37/T37)</f>
        <v>0.523023023023023</v>
      </c>
      <c r="AN37" s="91" t="n">
        <v>1045</v>
      </c>
      <c r="AO37" s="161" t="n">
        <f aca="false">SUM(AN37*12)</f>
        <v>12540</v>
      </c>
      <c r="AS37" s="160" t="n">
        <f aca="false">SUM(AT37/T37)</f>
        <v>0.538713713713714</v>
      </c>
      <c r="AT37" s="91" t="n">
        <f aca="false">SUM(AN37*0.03)+AN37</f>
        <v>1076.35</v>
      </c>
      <c r="AU37" s="164" t="n">
        <f aca="false">SUM(AT37*12)</f>
        <v>12916.2</v>
      </c>
      <c r="AW37" s="166" t="n">
        <f aca="false">SUM(AX37/12)</f>
        <v>0</v>
      </c>
      <c r="AX37" s="167" t="n">
        <v>0</v>
      </c>
      <c r="AY37" s="168" t="n">
        <f aca="false">SUM(AZ37/12)</f>
        <v>124.726666666667</v>
      </c>
      <c r="AZ37" s="169" t="n">
        <v>1496.72</v>
      </c>
      <c r="BA37" s="170" t="n">
        <f aca="false">SUM(BB37/12)</f>
        <v>124.726666666667</v>
      </c>
      <c r="BB37" s="91" t="n">
        <v>1496.72</v>
      </c>
      <c r="BC37" s="171" t="n">
        <f aca="false">SUM(BD37/12)</f>
        <v>50</v>
      </c>
      <c r="BD37" s="166" t="n">
        <v>600</v>
      </c>
      <c r="BE37" s="164" t="n">
        <f aca="false">SUM(BF37/12)</f>
        <v>200</v>
      </c>
      <c r="BF37" s="166" t="n">
        <v>2400</v>
      </c>
      <c r="BG37" s="160" t="n">
        <f aca="false">SUM(AN38*0.06)</f>
        <v>62.7</v>
      </c>
      <c r="BH37" s="164" t="n">
        <f aca="false">SUM(BG37*12)</f>
        <v>752.4</v>
      </c>
      <c r="BI37" s="164" t="n">
        <f aca="false">SUM(AW37+BA37+BC37+BE37+BG37)</f>
        <v>437.426666666667</v>
      </c>
      <c r="BJ37" s="166" t="n">
        <f aca="false">SUM(AX37+BB37+BD37+BF37+BH37)</f>
        <v>5249.12</v>
      </c>
      <c r="BK37" s="166" t="n">
        <f aca="false">SUM(AN37-BI37)</f>
        <v>607.573333333333</v>
      </c>
      <c r="BL37" s="166" t="n">
        <f aca="false">SUM(AO37-BJ37)</f>
        <v>7290.88</v>
      </c>
      <c r="BM37" s="166" t="n">
        <f aca="false">SUM(AT37-BI37)</f>
        <v>638.923333333333</v>
      </c>
      <c r="BN37" s="166" t="n">
        <f aca="false">SUM(BM37*12)</f>
        <v>7667.08</v>
      </c>
      <c r="BY37" s="177" t="n">
        <v>4847548454</v>
      </c>
      <c r="BZ37" s="91" t="n">
        <v>65000</v>
      </c>
      <c r="CA37" s="159" t="n">
        <v>41346</v>
      </c>
      <c r="CB37" s="178" t="s">
        <v>193</v>
      </c>
      <c r="CG37" s="179" t="n">
        <v>41452</v>
      </c>
      <c r="CH37" s="180" t="n">
        <v>8952000</v>
      </c>
      <c r="CI37" s="181" t="s">
        <v>190</v>
      </c>
      <c r="CJ37" s="182" t="s">
        <v>191</v>
      </c>
      <c r="CK37" s="182" t="s">
        <v>191</v>
      </c>
      <c r="CL37" s="182" t="s">
        <v>194</v>
      </c>
      <c r="CM37" s="182" t="s">
        <v>194</v>
      </c>
      <c r="CN37" s="182" t="s">
        <v>194</v>
      </c>
      <c r="CO37" s="182" t="s">
        <v>194</v>
      </c>
      <c r="CP37" s="182" t="s">
        <v>194</v>
      </c>
      <c r="CQ37" s="182" t="s">
        <v>194</v>
      </c>
      <c r="CR37" s="182" t="s">
        <v>194</v>
      </c>
      <c r="CS37" s="182" t="s">
        <v>194</v>
      </c>
      <c r="CT37" s="182" t="s">
        <v>194</v>
      </c>
      <c r="CU37" s="182" t="s">
        <v>194</v>
      </c>
      <c r="CV37" s="182" t="s">
        <v>194</v>
      </c>
      <c r="CW37" s="182" t="s">
        <v>194</v>
      </c>
      <c r="CX37" s="182" t="s">
        <v>194</v>
      </c>
      <c r="CY37" s="183" t="n">
        <v>551</v>
      </c>
      <c r="CZ37" s="148" t="s">
        <v>394</v>
      </c>
      <c r="DA37" s="148" t="s">
        <v>196</v>
      </c>
      <c r="DB37" s="148" t="s">
        <v>309</v>
      </c>
      <c r="DC37" s="148" t="n">
        <v>2</v>
      </c>
      <c r="DD37" s="148" t="s">
        <v>365</v>
      </c>
      <c r="DE37" s="184" t="n">
        <v>42894</v>
      </c>
      <c r="DF37" s="148" t="s">
        <v>395</v>
      </c>
      <c r="DG37" s="148" t="n">
        <v>2</v>
      </c>
      <c r="DH37" s="148" t="s">
        <v>366</v>
      </c>
      <c r="DI37" s="184" t="n">
        <v>42990</v>
      </c>
      <c r="DJ37" s="148" t="s">
        <v>396</v>
      </c>
      <c r="DK37" s="148" t="n">
        <v>4</v>
      </c>
      <c r="DL37" s="182" t="s">
        <v>194</v>
      </c>
      <c r="DM37" s="182" t="s">
        <v>194</v>
      </c>
    </row>
    <row r="38" customFormat="false" ht="14.9" hidden="false" customHeight="false" outlineLevel="0" collapsed="false">
      <c r="A38" s="145" t="n">
        <v>37</v>
      </c>
      <c r="B38" s="146" t="s">
        <v>397</v>
      </c>
      <c r="C38" s="147" t="s">
        <v>398</v>
      </c>
      <c r="D38" s="148" t="s">
        <v>399</v>
      </c>
      <c r="E38" s="148" t="s">
        <v>177</v>
      </c>
      <c r="F38" s="148" t="n">
        <v>30213</v>
      </c>
      <c r="G38" s="148" t="s">
        <v>178</v>
      </c>
      <c r="H38" s="149"/>
      <c r="I38" s="148" t="s">
        <v>180</v>
      </c>
      <c r="K38" s="147" t="s">
        <v>400</v>
      </c>
      <c r="L38" s="147" t="s">
        <v>204</v>
      </c>
      <c r="M38" s="148" t="s">
        <v>183</v>
      </c>
      <c r="N38" s="148" t="s">
        <v>184</v>
      </c>
      <c r="O38" s="150" t="s">
        <v>205</v>
      </c>
      <c r="P38" s="185" t="n">
        <v>1370</v>
      </c>
      <c r="Q38" s="150" t="n">
        <v>1370</v>
      </c>
      <c r="R38" s="151"/>
      <c r="S38" s="152" t="n">
        <v>11347</v>
      </c>
      <c r="T38" s="150" t="n">
        <v>2004</v>
      </c>
      <c r="U38" s="150" t="n">
        <v>2004</v>
      </c>
      <c r="V38" s="153" t="n">
        <v>43282</v>
      </c>
      <c r="W38" s="154" t="s">
        <v>186</v>
      </c>
      <c r="X38" s="154" t="s">
        <v>187</v>
      </c>
      <c r="Y38" s="150" t="n">
        <v>3</v>
      </c>
      <c r="Z38" s="150" t="n">
        <v>2</v>
      </c>
      <c r="AA38" s="155" t="n">
        <v>3</v>
      </c>
      <c r="AB38" s="155" t="n">
        <v>2</v>
      </c>
      <c r="AC38" s="156"/>
      <c r="AD38" s="150" t="n">
        <v>2</v>
      </c>
      <c r="AE38" s="157" t="s">
        <v>188</v>
      </c>
      <c r="AF38" s="157" t="s">
        <v>189</v>
      </c>
      <c r="AG38" s="157" t="s">
        <v>189</v>
      </c>
      <c r="AH38" s="158" t="s">
        <v>190</v>
      </c>
      <c r="AI38" s="158" t="s">
        <v>191</v>
      </c>
      <c r="AJ38" s="148" t="s">
        <v>192</v>
      </c>
      <c r="AK38" s="159" t="n">
        <v>42648</v>
      </c>
      <c r="AL38" s="159" t="n">
        <v>43008</v>
      </c>
      <c r="AM38" s="160" t="n">
        <f aca="false">SUM(AN38/T38)</f>
        <v>0.521457085828343</v>
      </c>
      <c r="AN38" s="91" t="n">
        <v>1045</v>
      </c>
      <c r="AO38" s="161" t="n">
        <f aca="false">SUM(AN38*12)</f>
        <v>12540</v>
      </c>
      <c r="AS38" s="160" t="n">
        <f aca="false">SUM(AT38/T38)</f>
        <v>0.537100798403194</v>
      </c>
      <c r="AT38" s="91" t="n">
        <f aca="false">SUM(AN38*0.03)+AN38</f>
        <v>1076.35</v>
      </c>
      <c r="AU38" s="164" t="n">
        <f aca="false">SUM(AT38*12)</f>
        <v>12916.2</v>
      </c>
      <c r="AW38" s="166" t="n">
        <f aca="false">SUM(AX38/12)</f>
        <v>0</v>
      </c>
      <c r="AX38" s="167" t="n">
        <v>0</v>
      </c>
      <c r="AY38" s="168" t="n">
        <f aca="false">SUM(AZ38/12)</f>
        <v>81.4558333333333</v>
      </c>
      <c r="AZ38" s="169" t="n">
        <v>977.47</v>
      </c>
      <c r="BA38" s="170" t="n">
        <f aca="false">SUM(BB38/12)</f>
        <v>76.9458333333333</v>
      </c>
      <c r="BB38" s="91" t="n">
        <v>923.35</v>
      </c>
      <c r="BC38" s="171" t="n">
        <f aca="false">SUM(BD38/12)</f>
        <v>50</v>
      </c>
      <c r="BD38" s="166" t="n">
        <v>600</v>
      </c>
      <c r="BE38" s="164" t="n">
        <f aca="false">SUM(BF38/12)</f>
        <v>200</v>
      </c>
      <c r="BF38" s="166" t="n">
        <v>2400</v>
      </c>
      <c r="BG38" s="160" t="n">
        <f aca="false">SUM(AN39*0.06)</f>
        <v>65.7</v>
      </c>
      <c r="BH38" s="164" t="n">
        <f aca="false">SUM(BG38*12)</f>
        <v>788.4</v>
      </c>
      <c r="BI38" s="164" t="n">
        <f aca="false">SUM(AW38+BA38+BC38+BE38+BG38)</f>
        <v>392.645833333333</v>
      </c>
      <c r="BJ38" s="166" t="n">
        <f aca="false">SUM(AX38+BB38+BD38+BF38+BH38)</f>
        <v>4711.75</v>
      </c>
      <c r="BK38" s="166" t="n">
        <f aca="false">SUM(AN38-BI38)</f>
        <v>652.354166666667</v>
      </c>
      <c r="BL38" s="166" t="n">
        <f aca="false">SUM(AO38-BJ38)</f>
        <v>7828.25</v>
      </c>
      <c r="BM38" s="166" t="n">
        <f aca="false">SUM(AT38-BI38)</f>
        <v>683.704166666667</v>
      </c>
      <c r="BN38" s="166" t="n">
        <f aca="false">SUM(BM38*12)</f>
        <v>8204.45</v>
      </c>
      <c r="BY38" s="177" t="n">
        <v>4847548454</v>
      </c>
      <c r="BZ38" s="91" t="n">
        <v>60000</v>
      </c>
      <c r="CA38" s="159" t="n">
        <v>41584</v>
      </c>
      <c r="CB38" s="178" t="s">
        <v>193</v>
      </c>
      <c r="CG38" s="179" t="n">
        <v>41452</v>
      </c>
      <c r="CH38" s="180" t="n">
        <v>8952000</v>
      </c>
      <c r="CI38" s="181" t="s">
        <v>190</v>
      </c>
      <c r="CJ38" s="182" t="s">
        <v>191</v>
      </c>
      <c r="CK38" s="182" t="s">
        <v>191</v>
      </c>
      <c r="CL38" s="182" t="s">
        <v>194</v>
      </c>
      <c r="CM38" s="182" t="s">
        <v>194</v>
      </c>
      <c r="CN38" s="182" t="s">
        <v>194</v>
      </c>
      <c r="CO38" s="182" t="s">
        <v>194</v>
      </c>
      <c r="CP38" s="182" t="s">
        <v>194</v>
      </c>
      <c r="CQ38" s="182" t="s">
        <v>194</v>
      </c>
      <c r="CR38" s="182" t="s">
        <v>194</v>
      </c>
      <c r="CS38" s="182" t="s">
        <v>194</v>
      </c>
      <c r="CT38" s="182" t="s">
        <v>194</v>
      </c>
      <c r="CU38" s="182" t="s">
        <v>194</v>
      </c>
      <c r="CV38" s="182" t="s">
        <v>194</v>
      </c>
      <c r="CW38" s="182" t="s">
        <v>194</v>
      </c>
      <c r="CX38" s="182" t="s">
        <v>194</v>
      </c>
      <c r="CY38" s="183" t="n">
        <v>551</v>
      </c>
      <c r="CZ38" s="148" t="s">
        <v>247</v>
      </c>
      <c r="DA38" s="148" t="s">
        <v>196</v>
      </c>
      <c r="DB38" s="148" t="s">
        <v>223</v>
      </c>
      <c r="DC38" s="148" t="n">
        <v>2</v>
      </c>
      <c r="DD38" s="148" t="s">
        <v>249</v>
      </c>
      <c r="DE38" s="184" t="n">
        <v>42894</v>
      </c>
      <c r="DF38" s="148" t="s">
        <v>250</v>
      </c>
      <c r="DG38" s="148" t="n">
        <v>2</v>
      </c>
      <c r="DH38" s="148" t="s">
        <v>251</v>
      </c>
      <c r="DI38" s="184" t="n">
        <v>42990</v>
      </c>
      <c r="DJ38" s="148" t="s">
        <v>401</v>
      </c>
      <c r="DK38" s="148" t="n">
        <v>2</v>
      </c>
      <c r="DL38" s="182" t="s">
        <v>194</v>
      </c>
      <c r="DM38" s="182" t="s">
        <v>194</v>
      </c>
    </row>
    <row r="39" customFormat="false" ht="14.9" hidden="false" customHeight="false" outlineLevel="0" collapsed="false">
      <c r="A39" s="145" t="n">
        <v>38</v>
      </c>
      <c r="B39" s="146" t="s">
        <v>402</v>
      </c>
      <c r="C39" s="147" t="s">
        <v>403</v>
      </c>
      <c r="D39" s="148" t="s">
        <v>399</v>
      </c>
      <c r="E39" s="148" t="s">
        <v>177</v>
      </c>
      <c r="F39" s="148" t="n">
        <v>30213</v>
      </c>
      <c r="G39" s="148" t="s">
        <v>178</v>
      </c>
      <c r="H39" s="149"/>
      <c r="I39" s="148" t="s">
        <v>180</v>
      </c>
      <c r="K39" s="147" t="s">
        <v>337</v>
      </c>
      <c r="L39" s="147" t="s">
        <v>204</v>
      </c>
      <c r="M39" s="148" t="s">
        <v>183</v>
      </c>
      <c r="N39" s="148" t="s">
        <v>184</v>
      </c>
      <c r="O39" s="150" t="s">
        <v>205</v>
      </c>
      <c r="P39" s="185" t="n">
        <v>1416</v>
      </c>
      <c r="Q39" s="150" t="n">
        <v>1416</v>
      </c>
      <c r="R39" s="151"/>
      <c r="S39" s="152" t="n">
        <v>12358</v>
      </c>
      <c r="T39" s="150" t="n">
        <v>2003</v>
      </c>
      <c r="U39" s="150" t="n">
        <v>2003</v>
      </c>
      <c r="V39" s="153" t="n">
        <v>43282</v>
      </c>
      <c r="W39" s="154" t="s">
        <v>186</v>
      </c>
      <c r="X39" s="154" t="s">
        <v>187</v>
      </c>
      <c r="Y39" s="150" t="n">
        <v>3</v>
      </c>
      <c r="Z39" s="150" t="n">
        <v>2.5</v>
      </c>
      <c r="AA39" s="155" t="n">
        <v>3</v>
      </c>
      <c r="AB39" s="155" t="n">
        <v>2</v>
      </c>
      <c r="AC39" s="156"/>
      <c r="AD39" s="150" t="n">
        <v>2</v>
      </c>
      <c r="AE39" s="157" t="s">
        <v>188</v>
      </c>
      <c r="AF39" s="157" t="s">
        <v>189</v>
      </c>
      <c r="AG39" s="157" t="s">
        <v>189</v>
      </c>
      <c r="AH39" s="158" t="s">
        <v>190</v>
      </c>
      <c r="AI39" s="158" t="s">
        <v>191</v>
      </c>
      <c r="AJ39" s="148" t="s">
        <v>192</v>
      </c>
      <c r="AK39" s="159" t="n">
        <v>42736</v>
      </c>
      <c r="AL39" s="159" t="n">
        <v>43100</v>
      </c>
      <c r="AM39" s="160" t="n">
        <f aca="false">SUM(AN39/T39)</f>
        <v>0.546679980029955</v>
      </c>
      <c r="AN39" s="91" t="n">
        <v>1095</v>
      </c>
      <c r="AO39" s="161" t="n">
        <f aca="false">SUM(AN39*12)</f>
        <v>13140</v>
      </c>
      <c r="AS39" s="160" t="n">
        <f aca="false">SUM(AT39/T39)</f>
        <v>0.563080379430854</v>
      </c>
      <c r="AT39" s="91" t="n">
        <f aca="false">SUM(AN39*0.03)+AN39</f>
        <v>1127.85</v>
      </c>
      <c r="AU39" s="164" t="n">
        <f aca="false">SUM(AT39*12)</f>
        <v>13534.2</v>
      </c>
      <c r="AW39" s="166" t="n">
        <f aca="false">SUM(AX39/12)</f>
        <v>0</v>
      </c>
      <c r="AX39" s="167" t="n">
        <v>0</v>
      </c>
      <c r="AY39" s="168" t="n">
        <f aca="false">SUM(AZ39/12)</f>
        <v>38.1325</v>
      </c>
      <c r="AZ39" s="169" t="n">
        <v>457.59</v>
      </c>
      <c r="BA39" s="170" t="n">
        <f aca="false">SUM(BB39/12)</f>
        <v>72.9575</v>
      </c>
      <c r="BB39" s="91" t="n">
        <v>875.49</v>
      </c>
      <c r="BC39" s="171" t="n">
        <f aca="false">SUM(BD39/12)</f>
        <v>50</v>
      </c>
      <c r="BD39" s="166" t="n">
        <v>600</v>
      </c>
      <c r="BE39" s="164" t="n">
        <f aca="false">SUM(BF39/12)</f>
        <v>200</v>
      </c>
      <c r="BF39" s="166" t="n">
        <v>2400</v>
      </c>
      <c r="BG39" s="160" t="n">
        <f aca="false">SUM(AN40*0.06)</f>
        <v>54.06</v>
      </c>
      <c r="BH39" s="164" t="n">
        <f aca="false">SUM(BG39*12)</f>
        <v>648.72</v>
      </c>
      <c r="BI39" s="164" t="n">
        <f aca="false">SUM(AW39+BA39+BC39+BE39+BG39)</f>
        <v>377.0175</v>
      </c>
      <c r="BJ39" s="166" t="n">
        <f aca="false">SUM(AX39+BB39+BD39+BF39+BH39)</f>
        <v>4524.21</v>
      </c>
      <c r="BK39" s="166" t="n">
        <f aca="false">SUM(AN39-BI39)</f>
        <v>717.9825</v>
      </c>
      <c r="BL39" s="166" t="n">
        <f aca="false">SUM(AO39-BJ39)</f>
        <v>8615.79</v>
      </c>
      <c r="BM39" s="166" t="n">
        <f aca="false">SUM(AT39-BI39)</f>
        <v>750.8325</v>
      </c>
      <c r="BN39" s="166" t="n">
        <f aca="false">SUM(BM39*12)</f>
        <v>9009.99</v>
      </c>
      <c r="BY39" s="177" t="n">
        <v>4847548454</v>
      </c>
      <c r="BZ39" s="91" t="n">
        <v>75000</v>
      </c>
      <c r="CA39" s="159" t="n">
        <v>42615</v>
      </c>
      <c r="CB39" s="178" t="s">
        <v>193</v>
      </c>
      <c r="CG39" s="179" t="n">
        <v>41452</v>
      </c>
      <c r="CH39" s="180" t="n">
        <v>8952000</v>
      </c>
      <c r="CI39" s="181" t="s">
        <v>190</v>
      </c>
      <c r="CJ39" s="182" t="s">
        <v>191</v>
      </c>
      <c r="CK39" s="182" t="s">
        <v>191</v>
      </c>
      <c r="CL39" s="182" t="s">
        <v>194</v>
      </c>
      <c r="CM39" s="182" t="s">
        <v>194</v>
      </c>
      <c r="CN39" s="182" t="s">
        <v>194</v>
      </c>
      <c r="CO39" s="182" t="s">
        <v>194</v>
      </c>
      <c r="CP39" s="182" t="s">
        <v>194</v>
      </c>
      <c r="CQ39" s="182" t="s">
        <v>194</v>
      </c>
      <c r="CR39" s="182" t="s">
        <v>194</v>
      </c>
      <c r="CS39" s="182" t="s">
        <v>194</v>
      </c>
      <c r="CT39" s="182" t="s">
        <v>194</v>
      </c>
      <c r="CU39" s="182" t="s">
        <v>194</v>
      </c>
      <c r="CV39" s="182" t="s">
        <v>194</v>
      </c>
      <c r="CW39" s="182" t="s">
        <v>194</v>
      </c>
      <c r="CX39" s="182" t="s">
        <v>194</v>
      </c>
      <c r="CY39" s="183" t="n">
        <v>551</v>
      </c>
      <c r="CZ39" s="148" t="s">
        <v>247</v>
      </c>
      <c r="DA39" s="148" t="s">
        <v>196</v>
      </c>
      <c r="DB39" s="148" t="s">
        <v>201</v>
      </c>
      <c r="DC39" s="148" t="n">
        <v>2</v>
      </c>
      <c r="DD39" s="148" t="s">
        <v>249</v>
      </c>
      <c r="DE39" s="184" t="n">
        <v>42894</v>
      </c>
      <c r="DF39" s="148" t="s">
        <v>235</v>
      </c>
      <c r="DG39" s="148" t="n">
        <v>2</v>
      </c>
      <c r="DH39" s="148" t="s">
        <v>251</v>
      </c>
      <c r="DI39" s="184" t="n">
        <v>42990</v>
      </c>
      <c r="DJ39" s="148" t="s">
        <v>401</v>
      </c>
      <c r="DK39" s="148" t="n">
        <v>2</v>
      </c>
      <c r="DL39" s="182" t="s">
        <v>194</v>
      </c>
      <c r="DM39" s="182" t="s">
        <v>194</v>
      </c>
    </row>
    <row r="40" customFormat="false" ht="14.9" hidden="false" customHeight="false" outlineLevel="0" collapsed="false">
      <c r="A40" s="145" t="n">
        <v>39</v>
      </c>
      <c r="B40" s="146" t="s">
        <v>404</v>
      </c>
      <c r="C40" s="147" t="s">
        <v>405</v>
      </c>
      <c r="D40" s="148" t="s">
        <v>406</v>
      </c>
      <c r="E40" s="148" t="s">
        <v>177</v>
      </c>
      <c r="F40" s="148" t="n">
        <v>30297</v>
      </c>
      <c r="G40" s="148" t="s">
        <v>214</v>
      </c>
      <c r="H40" s="148" t="s">
        <v>407</v>
      </c>
      <c r="I40" s="148" t="s">
        <v>180</v>
      </c>
      <c r="K40" s="147" t="s">
        <v>216</v>
      </c>
      <c r="L40" s="147" t="s">
        <v>217</v>
      </c>
      <c r="M40" s="148" t="s">
        <v>218</v>
      </c>
      <c r="N40" s="148" t="s">
        <v>184</v>
      </c>
      <c r="O40" s="150" t="n">
        <v>78759</v>
      </c>
      <c r="P40" s="185" t="n">
        <v>1202</v>
      </c>
      <c r="Q40" s="150" t="n">
        <v>1790</v>
      </c>
      <c r="R40" s="150"/>
      <c r="S40" s="152" t="n">
        <v>14810</v>
      </c>
      <c r="T40" s="150" t="n">
        <v>1962</v>
      </c>
      <c r="U40" s="150" t="n">
        <v>1962</v>
      </c>
      <c r="V40" s="153" t="n">
        <v>43282</v>
      </c>
      <c r="W40" s="154" t="s">
        <v>186</v>
      </c>
      <c r="X40" s="154" t="s">
        <v>187</v>
      </c>
      <c r="Y40" s="150" t="n">
        <v>3</v>
      </c>
      <c r="Z40" s="150" t="n">
        <v>1.1</v>
      </c>
      <c r="AA40" s="155" t="n">
        <v>3</v>
      </c>
      <c r="AB40" s="155" t="n">
        <v>1</v>
      </c>
      <c r="AC40" s="156"/>
      <c r="AD40" s="150" t="n">
        <v>1</v>
      </c>
      <c r="AE40" s="157" t="s">
        <v>188</v>
      </c>
      <c r="AF40" s="157" t="s">
        <v>189</v>
      </c>
      <c r="AG40" s="157" t="s">
        <v>189</v>
      </c>
      <c r="AH40" s="158" t="s">
        <v>190</v>
      </c>
      <c r="AI40" s="158" t="s">
        <v>191</v>
      </c>
      <c r="AJ40" s="148" t="s">
        <v>192</v>
      </c>
      <c r="AK40" s="159" t="n">
        <v>42901</v>
      </c>
      <c r="AL40" s="159" t="n">
        <v>43265</v>
      </c>
      <c r="AM40" s="160" t="n">
        <f aca="false">SUM(AN40/T40)</f>
        <v>0.459225280326198</v>
      </c>
      <c r="AN40" s="91" t="n">
        <v>901</v>
      </c>
      <c r="AO40" s="161" t="n">
        <f aca="false">SUM(AN40*12)</f>
        <v>10812</v>
      </c>
      <c r="AS40" s="160" t="n">
        <f aca="false">SUM(AT40/T40)</f>
        <v>0.473002038735984</v>
      </c>
      <c r="AT40" s="91" t="n">
        <f aca="false">SUM(AN40*0.03)+AN40</f>
        <v>928.03</v>
      </c>
      <c r="AU40" s="164" t="n">
        <f aca="false">SUM(AT40*12)</f>
        <v>11136.36</v>
      </c>
      <c r="AW40" s="166" t="n">
        <f aca="false">SUM(AX40/12)</f>
        <v>0</v>
      </c>
      <c r="AX40" s="167" t="n">
        <v>0</v>
      </c>
      <c r="AY40" s="168" t="n">
        <f aca="false">SUM(AZ40/12)</f>
        <v>72.505</v>
      </c>
      <c r="AZ40" s="169" t="n">
        <v>870.06</v>
      </c>
      <c r="BA40" s="170" t="n">
        <f aca="false">SUM(BB40/12)</f>
        <v>72.5</v>
      </c>
      <c r="BB40" s="91" t="n">
        <v>870</v>
      </c>
      <c r="BC40" s="171" t="n">
        <f aca="false">SUM(BD40/12)</f>
        <v>50</v>
      </c>
      <c r="BD40" s="166" t="n">
        <v>600</v>
      </c>
      <c r="BE40" s="164" t="n">
        <f aca="false">SUM(BF40/12)</f>
        <v>200</v>
      </c>
      <c r="BF40" s="166" t="n">
        <v>2400</v>
      </c>
      <c r="BG40" s="160" t="n">
        <f aca="false">SUM(AN41*0.06)</f>
        <v>62.7</v>
      </c>
      <c r="BH40" s="164" t="n">
        <f aca="false">SUM(BG40*12)</f>
        <v>752.4</v>
      </c>
      <c r="BI40" s="164" t="n">
        <f aca="false">SUM(AW40+BA40+BC40+BE40+BG40)</f>
        <v>385.2</v>
      </c>
      <c r="BJ40" s="166" t="n">
        <f aca="false">SUM(AX40+BB40+BD40+BF40+BH40)</f>
        <v>4622.4</v>
      </c>
      <c r="BK40" s="166" t="n">
        <f aca="false">SUM(AN40-BI40)</f>
        <v>515.8</v>
      </c>
      <c r="BL40" s="166" t="n">
        <f aca="false">SUM(AO40-BJ40)</f>
        <v>6189.6</v>
      </c>
      <c r="BM40" s="166" t="n">
        <f aca="false">SUM(AT40-BI40)</f>
        <v>542.83</v>
      </c>
      <c r="BN40" s="166" t="n">
        <f aca="false">SUM(BM40*12)</f>
        <v>6513.96</v>
      </c>
      <c r="BY40" s="177" t="n">
        <v>4847548454</v>
      </c>
      <c r="BZ40" s="91" t="n">
        <v>54000</v>
      </c>
      <c r="CA40" s="159" t="n">
        <v>42587</v>
      </c>
      <c r="CB40" s="178" t="s">
        <v>193</v>
      </c>
      <c r="CG40" s="179" t="n">
        <v>41452</v>
      </c>
      <c r="CH40" s="180" t="n">
        <v>8952000</v>
      </c>
      <c r="CI40" s="181" t="s">
        <v>190</v>
      </c>
      <c r="CJ40" s="182" t="s">
        <v>191</v>
      </c>
      <c r="CK40" s="182" t="s">
        <v>191</v>
      </c>
      <c r="CL40" s="182" t="s">
        <v>194</v>
      </c>
      <c r="CM40" s="182" t="s">
        <v>194</v>
      </c>
      <c r="CN40" s="182" t="s">
        <v>194</v>
      </c>
      <c r="CO40" s="182" t="s">
        <v>194</v>
      </c>
      <c r="CP40" s="182" t="s">
        <v>194</v>
      </c>
      <c r="CQ40" s="182" t="s">
        <v>194</v>
      </c>
      <c r="CR40" s="182" t="s">
        <v>194</v>
      </c>
      <c r="CS40" s="182" t="s">
        <v>194</v>
      </c>
      <c r="CT40" s="182" t="s">
        <v>194</v>
      </c>
      <c r="CU40" s="182" t="s">
        <v>194</v>
      </c>
      <c r="CV40" s="182" t="s">
        <v>194</v>
      </c>
      <c r="CW40" s="182" t="s">
        <v>194</v>
      </c>
      <c r="CX40" s="182" t="s">
        <v>194</v>
      </c>
      <c r="CY40" s="183" t="n">
        <v>551</v>
      </c>
      <c r="CZ40" s="148" t="s">
        <v>408</v>
      </c>
      <c r="DA40" s="148" t="s">
        <v>196</v>
      </c>
      <c r="DB40" s="148" t="s">
        <v>242</v>
      </c>
      <c r="DC40" s="148" t="n">
        <v>6</v>
      </c>
      <c r="DD40" s="148" t="s">
        <v>409</v>
      </c>
      <c r="DE40" s="184" t="n">
        <v>42894</v>
      </c>
      <c r="DF40" s="148" t="s">
        <v>410</v>
      </c>
      <c r="DG40" s="148" t="n">
        <v>3</v>
      </c>
      <c r="DH40" s="148" t="s">
        <v>411</v>
      </c>
      <c r="DI40" s="184" t="n">
        <v>42990</v>
      </c>
      <c r="DJ40" s="148" t="s">
        <v>412</v>
      </c>
      <c r="DK40" s="148" t="n">
        <v>3</v>
      </c>
      <c r="DL40" s="182" t="s">
        <v>194</v>
      </c>
      <c r="DM40" s="182" t="s">
        <v>194</v>
      </c>
    </row>
    <row r="41" customFormat="false" ht="14.9" hidden="false" customHeight="false" outlineLevel="0" collapsed="false">
      <c r="A41" s="145" t="n">
        <v>40</v>
      </c>
      <c r="B41" s="146" t="s">
        <v>413</v>
      </c>
      <c r="C41" s="147" t="s">
        <v>414</v>
      </c>
      <c r="D41" s="148" t="s">
        <v>415</v>
      </c>
      <c r="E41" s="148" t="s">
        <v>177</v>
      </c>
      <c r="F41" s="148" t="n">
        <v>30228</v>
      </c>
      <c r="G41" s="148" t="s">
        <v>214</v>
      </c>
      <c r="H41" s="148" t="s">
        <v>416</v>
      </c>
      <c r="I41" s="148" t="s">
        <v>180</v>
      </c>
      <c r="K41" s="147" t="s">
        <v>240</v>
      </c>
      <c r="L41" s="147" t="s">
        <v>217</v>
      </c>
      <c r="M41" s="148" t="s">
        <v>218</v>
      </c>
      <c r="N41" s="148" t="s">
        <v>184</v>
      </c>
      <c r="O41" s="150" t="n">
        <v>78759</v>
      </c>
      <c r="P41" s="185" t="n">
        <v>1754</v>
      </c>
      <c r="Q41" s="150" t="n">
        <v>1754</v>
      </c>
      <c r="R41" s="150"/>
      <c r="S41" s="155"/>
      <c r="T41" s="150" t="n">
        <v>1993</v>
      </c>
      <c r="U41" s="150" t="n">
        <v>1993</v>
      </c>
      <c r="V41" s="153" t="n">
        <v>43282</v>
      </c>
      <c r="W41" s="154" t="s">
        <v>186</v>
      </c>
      <c r="X41" s="154" t="s">
        <v>187</v>
      </c>
      <c r="Y41" s="150" t="n">
        <v>3</v>
      </c>
      <c r="Z41" s="150" t="n">
        <v>2</v>
      </c>
      <c r="AA41" s="155" t="n">
        <v>3</v>
      </c>
      <c r="AB41" s="155" t="n">
        <v>2</v>
      </c>
      <c r="AC41" s="156"/>
      <c r="AD41" s="150" t="n">
        <v>1</v>
      </c>
      <c r="AE41" s="157" t="s">
        <v>188</v>
      </c>
      <c r="AF41" s="157" t="s">
        <v>189</v>
      </c>
      <c r="AG41" s="157" t="s">
        <v>189</v>
      </c>
      <c r="AH41" s="158" t="s">
        <v>190</v>
      </c>
      <c r="AI41" s="158" t="s">
        <v>191</v>
      </c>
      <c r="AJ41" s="148" t="s">
        <v>192</v>
      </c>
      <c r="AK41" s="159" t="n">
        <v>42887</v>
      </c>
      <c r="AL41" s="159" t="n">
        <v>43251</v>
      </c>
      <c r="AM41" s="160" t="n">
        <f aca="false">SUM(AN41/T41)</f>
        <v>0.524335173105871</v>
      </c>
      <c r="AN41" s="91" t="n">
        <v>1045</v>
      </c>
      <c r="AO41" s="161" t="n">
        <f aca="false">SUM(AN41*12)</f>
        <v>12540</v>
      </c>
      <c r="AS41" s="160" t="n">
        <f aca="false">SUM(AT41/T41)</f>
        <v>0.540065228299047</v>
      </c>
      <c r="AT41" s="91" t="n">
        <f aca="false">SUM(AN41*0.03)+AN41</f>
        <v>1076.35</v>
      </c>
      <c r="AU41" s="164" t="n">
        <f aca="false">SUM(AT41*12)</f>
        <v>12916.2</v>
      </c>
      <c r="AW41" s="166" t="n">
        <f aca="false">SUM(AX41/12)</f>
        <v>0</v>
      </c>
      <c r="AX41" s="167" t="n">
        <v>0</v>
      </c>
      <c r="AY41" s="168" t="n">
        <f aca="false">SUM(AZ41/12)</f>
        <v>91.565</v>
      </c>
      <c r="AZ41" s="169" t="n">
        <v>1098.78</v>
      </c>
      <c r="BA41" s="170" t="n">
        <f aca="false">SUM(BB41/12)</f>
        <v>91.5</v>
      </c>
      <c r="BB41" s="91" t="n">
        <v>1098</v>
      </c>
      <c r="BC41" s="171" t="n">
        <f aca="false">SUM(BD41/12)</f>
        <v>50</v>
      </c>
      <c r="BD41" s="166" t="n">
        <v>600</v>
      </c>
      <c r="BE41" s="164" t="n">
        <f aca="false">SUM(BF41/12)</f>
        <v>200</v>
      </c>
      <c r="BF41" s="166" t="n">
        <v>2400</v>
      </c>
      <c r="BG41" s="160" t="n">
        <f aca="false">SUM(AN42*0.06)</f>
        <v>65.7</v>
      </c>
      <c r="BH41" s="164" t="n">
        <f aca="false">SUM(BG41*12)</f>
        <v>788.4</v>
      </c>
      <c r="BI41" s="164" t="n">
        <f aca="false">SUM(AW41+BA41+BC41+BE41+BG41)</f>
        <v>407.2</v>
      </c>
      <c r="BJ41" s="166" t="n">
        <f aca="false">SUM(AX41+BB41+BD41+BF41+BH41)</f>
        <v>4886.4</v>
      </c>
      <c r="BK41" s="166" t="n">
        <f aca="false">SUM(AN41-BI41)</f>
        <v>637.8</v>
      </c>
      <c r="BL41" s="166" t="n">
        <f aca="false">SUM(AO41-BJ41)</f>
        <v>7653.6</v>
      </c>
      <c r="BM41" s="166" t="n">
        <f aca="false">SUM(AT41-BI41)</f>
        <v>669.15</v>
      </c>
      <c r="BN41" s="166" t="n">
        <f aca="false">SUM(BM41*12)</f>
        <v>8029.8</v>
      </c>
      <c r="BY41" s="177" t="n">
        <v>4847548454</v>
      </c>
      <c r="BZ41" s="91" t="n">
        <v>66000</v>
      </c>
      <c r="CA41" s="159" t="n">
        <v>42376</v>
      </c>
      <c r="CB41" s="178" t="s">
        <v>193</v>
      </c>
      <c r="CG41" s="179" t="n">
        <v>41452</v>
      </c>
      <c r="CH41" s="180" t="n">
        <v>8952000</v>
      </c>
      <c r="CI41" s="181" t="s">
        <v>190</v>
      </c>
      <c r="CJ41" s="182" t="s">
        <v>191</v>
      </c>
      <c r="CK41" s="182" t="s">
        <v>191</v>
      </c>
      <c r="CL41" s="182" t="s">
        <v>194</v>
      </c>
      <c r="CM41" s="182" t="s">
        <v>194</v>
      </c>
      <c r="CN41" s="182" t="s">
        <v>194</v>
      </c>
      <c r="CO41" s="182" t="s">
        <v>194</v>
      </c>
      <c r="CP41" s="182" t="s">
        <v>194</v>
      </c>
      <c r="CQ41" s="182" t="s">
        <v>194</v>
      </c>
      <c r="CR41" s="182" t="s">
        <v>194</v>
      </c>
      <c r="CS41" s="182" t="s">
        <v>194</v>
      </c>
      <c r="CT41" s="182" t="s">
        <v>194</v>
      </c>
      <c r="CU41" s="182" t="s">
        <v>194</v>
      </c>
      <c r="CV41" s="182" t="s">
        <v>194</v>
      </c>
      <c r="CW41" s="182" t="s">
        <v>194</v>
      </c>
      <c r="CX41" s="182" t="s">
        <v>194</v>
      </c>
      <c r="CY41" s="183" t="n">
        <v>551</v>
      </c>
      <c r="CZ41" s="148" t="s">
        <v>417</v>
      </c>
      <c r="DA41" s="184" t="n">
        <v>42799</v>
      </c>
      <c r="DB41" s="148" t="s">
        <v>211</v>
      </c>
      <c r="DC41" s="148" t="n">
        <v>3</v>
      </c>
      <c r="DD41" s="148" t="s">
        <v>418</v>
      </c>
      <c r="DE41" s="184" t="n">
        <v>42894</v>
      </c>
      <c r="DF41" s="148" t="s">
        <v>346</v>
      </c>
      <c r="DG41" s="148" t="n">
        <v>5</v>
      </c>
      <c r="DH41" s="148" t="s">
        <v>419</v>
      </c>
      <c r="DI41" s="184" t="n">
        <v>42990</v>
      </c>
      <c r="DJ41" s="148" t="s">
        <v>281</v>
      </c>
      <c r="DK41" s="148" t="n">
        <v>4</v>
      </c>
      <c r="DL41" s="182" t="s">
        <v>194</v>
      </c>
      <c r="DM41" s="182" t="s">
        <v>194</v>
      </c>
    </row>
    <row r="42" customFormat="false" ht="14.9" hidden="false" customHeight="false" outlineLevel="0" collapsed="false">
      <c r="A42" s="145" t="n">
        <v>41</v>
      </c>
      <c r="B42" s="146" t="s">
        <v>420</v>
      </c>
      <c r="C42" s="147" t="s">
        <v>421</v>
      </c>
      <c r="D42" s="148" t="s">
        <v>415</v>
      </c>
      <c r="E42" s="148" t="s">
        <v>177</v>
      </c>
      <c r="F42" s="148" t="n">
        <v>30228</v>
      </c>
      <c r="G42" s="148" t="s">
        <v>214</v>
      </c>
      <c r="H42" s="148" t="s">
        <v>422</v>
      </c>
      <c r="I42" s="148" t="s">
        <v>180</v>
      </c>
      <c r="K42" s="147" t="s">
        <v>233</v>
      </c>
      <c r="L42" s="147" t="s">
        <v>217</v>
      </c>
      <c r="M42" s="148" t="s">
        <v>218</v>
      </c>
      <c r="N42" s="148" t="s">
        <v>184</v>
      </c>
      <c r="O42" s="150" t="n">
        <v>78759</v>
      </c>
      <c r="P42" s="185" t="n">
        <v>1168</v>
      </c>
      <c r="Q42" s="150" t="n">
        <v>1662</v>
      </c>
      <c r="R42" s="150"/>
      <c r="S42" s="155" t="n">
        <v>871</v>
      </c>
      <c r="T42" s="150" t="n">
        <v>2002</v>
      </c>
      <c r="U42" s="150" t="n">
        <v>2002</v>
      </c>
      <c r="V42" s="153" t="n">
        <v>43282</v>
      </c>
      <c r="W42" s="154" t="s">
        <v>186</v>
      </c>
      <c r="X42" s="154" t="s">
        <v>187</v>
      </c>
      <c r="Y42" s="150" t="n">
        <v>3</v>
      </c>
      <c r="Z42" s="150" t="n">
        <v>2</v>
      </c>
      <c r="AA42" s="155" t="n">
        <v>3</v>
      </c>
      <c r="AB42" s="155" t="n">
        <v>2</v>
      </c>
      <c r="AC42" s="156"/>
      <c r="AD42" s="150" t="n">
        <v>1</v>
      </c>
      <c r="AE42" s="157" t="s">
        <v>188</v>
      </c>
      <c r="AF42" s="157" t="s">
        <v>189</v>
      </c>
      <c r="AG42" s="157" t="s">
        <v>189</v>
      </c>
      <c r="AH42" s="158" t="s">
        <v>190</v>
      </c>
      <c r="AI42" s="158" t="s">
        <v>191</v>
      </c>
      <c r="AJ42" s="148" t="s">
        <v>192</v>
      </c>
      <c r="AK42" s="159" t="n">
        <v>42715</v>
      </c>
      <c r="AL42" s="159" t="n">
        <v>43069</v>
      </c>
      <c r="AM42" s="160" t="n">
        <f aca="false">SUM(AN42/T42)</f>
        <v>0.546953046953047</v>
      </c>
      <c r="AN42" s="91" t="n">
        <v>1095</v>
      </c>
      <c r="AO42" s="161" t="n">
        <f aca="false">SUM(AN42*12)</f>
        <v>13140</v>
      </c>
      <c r="AS42" s="160" t="n">
        <f aca="false">SUM(AT42/T42)</f>
        <v>0.563361638361638</v>
      </c>
      <c r="AT42" s="91" t="n">
        <f aca="false">SUM(AN42*0.03)+AN42</f>
        <v>1127.85</v>
      </c>
      <c r="AU42" s="164" t="n">
        <f aca="false">SUM(AT42*12)</f>
        <v>13534.2</v>
      </c>
      <c r="AW42" s="166" t="n">
        <f aca="false">SUM(AX42/12)</f>
        <v>0</v>
      </c>
      <c r="AX42" s="167" t="n">
        <v>0</v>
      </c>
      <c r="AY42" s="168" t="n">
        <f aca="false">SUM(AZ42/12)</f>
        <v>144.822838666667</v>
      </c>
      <c r="AZ42" s="169" t="n">
        <v>1737.874064</v>
      </c>
      <c r="BA42" s="170" t="n">
        <f aca="false">SUM(BB42/12)</f>
        <v>93.4166666666667</v>
      </c>
      <c r="BB42" s="91" t="n">
        <v>1121</v>
      </c>
      <c r="BC42" s="171" t="n">
        <f aca="false">SUM(BD42/12)</f>
        <v>50</v>
      </c>
      <c r="BD42" s="166" t="n">
        <v>600</v>
      </c>
      <c r="BE42" s="164" t="n">
        <f aca="false">SUM(BF42/12)</f>
        <v>200</v>
      </c>
      <c r="BF42" s="166" t="n">
        <v>2400</v>
      </c>
      <c r="BG42" s="160" t="n">
        <f aca="false">SUM(AN43*0.06)</f>
        <v>60.9</v>
      </c>
      <c r="BH42" s="164" t="n">
        <f aca="false">SUM(BG42*12)</f>
        <v>730.8</v>
      </c>
      <c r="BI42" s="164" t="n">
        <f aca="false">SUM(AW42+BA42+BC42+BE42+BG42)</f>
        <v>404.316666666667</v>
      </c>
      <c r="BJ42" s="166" t="n">
        <f aca="false">SUM(AX42+BB42+BD42+BF42+BH42)</f>
        <v>4851.8</v>
      </c>
      <c r="BK42" s="166" t="n">
        <f aca="false">SUM(AN42-BI42)</f>
        <v>690.683333333333</v>
      </c>
      <c r="BL42" s="166" t="n">
        <f aca="false">SUM(AO42-BJ42)</f>
        <v>8288.2</v>
      </c>
      <c r="BM42" s="166" t="n">
        <f aca="false">SUM(AT42-BI42)</f>
        <v>723.533333333333</v>
      </c>
      <c r="BN42" s="166" t="n">
        <f aca="false">SUM(BM42*12)</f>
        <v>8682.4</v>
      </c>
      <c r="BY42" s="177" t="n">
        <v>4847548454</v>
      </c>
      <c r="BZ42" s="91" t="n">
        <v>78000</v>
      </c>
      <c r="CA42" s="159" t="n">
        <v>42556</v>
      </c>
      <c r="CB42" s="178" t="s">
        <v>193</v>
      </c>
      <c r="CG42" s="179" t="n">
        <v>41452</v>
      </c>
      <c r="CH42" s="180" t="n">
        <v>8952000</v>
      </c>
      <c r="CI42" s="181" t="s">
        <v>190</v>
      </c>
      <c r="CJ42" s="182" t="s">
        <v>191</v>
      </c>
      <c r="CK42" s="182" t="s">
        <v>191</v>
      </c>
      <c r="CL42" s="182" t="s">
        <v>194</v>
      </c>
      <c r="CM42" s="182" t="s">
        <v>194</v>
      </c>
      <c r="CN42" s="182" t="s">
        <v>194</v>
      </c>
      <c r="CO42" s="182" t="s">
        <v>194</v>
      </c>
      <c r="CP42" s="182" t="s">
        <v>194</v>
      </c>
      <c r="CQ42" s="182" t="s">
        <v>194</v>
      </c>
      <c r="CR42" s="182" t="s">
        <v>194</v>
      </c>
      <c r="CS42" s="182" t="s">
        <v>194</v>
      </c>
      <c r="CT42" s="182" t="s">
        <v>194</v>
      </c>
      <c r="CU42" s="182" t="s">
        <v>194</v>
      </c>
      <c r="CV42" s="182" t="s">
        <v>194</v>
      </c>
      <c r="CW42" s="182" t="s">
        <v>194</v>
      </c>
      <c r="CX42" s="182" t="s">
        <v>194</v>
      </c>
      <c r="CY42" s="183" t="n">
        <v>551</v>
      </c>
      <c r="CZ42" s="148" t="s">
        <v>423</v>
      </c>
      <c r="DA42" s="148" t="s">
        <v>424</v>
      </c>
      <c r="DB42" s="148" t="s">
        <v>258</v>
      </c>
      <c r="DC42" s="148" t="n">
        <v>2</v>
      </c>
      <c r="DD42" s="148" t="s">
        <v>419</v>
      </c>
      <c r="DE42" s="184" t="n">
        <v>42990</v>
      </c>
      <c r="DF42" s="148" t="s">
        <v>256</v>
      </c>
      <c r="DG42" s="148" t="n">
        <v>4</v>
      </c>
      <c r="DH42" s="148" t="s">
        <v>418</v>
      </c>
      <c r="DI42" s="184" t="n">
        <v>42894</v>
      </c>
      <c r="DJ42" s="148" t="s">
        <v>256</v>
      </c>
      <c r="DK42" s="148" t="n">
        <v>5</v>
      </c>
      <c r="DL42" s="182" t="s">
        <v>194</v>
      </c>
      <c r="DM42" s="182" t="s">
        <v>194</v>
      </c>
    </row>
    <row r="43" customFormat="false" ht="14.9" hidden="false" customHeight="false" outlineLevel="0" collapsed="false">
      <c r="A43" s="145" t="n">
        <v>42</v>
      </c>
      <c r="B43" s="146" t="s">
        <v>425</v>
      </c>
      <c r="C43" s="147" t="s">
        <v>426</v>
      </c>
      <c r="D43" s="148" t="s">
        <v>427</v>
      </c>
      <c r="E43" s="148" t="s">
        <v>177</v>
      </c>
      <c r="F43" s="148" t="n">
        <v>30238</v>
      </c>
      <c r="G43" s="148" t="s">
        <v>214</v>
      </c>
      <c r="H43" s="148" t="s">
        <v>428</v>
      </c>
      <c r="I43" s="148" t="s">
        <v>180</v>
      </c>
      <c r="K43" s="147" t="s">
        <v>429</v>
      </c>
      <c r="L43" s="147" t="s">
        <v>217</v>
      </c>
      <c r="M43" s="148" t="s">
        <v>218</v>
      </c>
      <c r="N43" s="148" t="s">
        <v>184</v>
      </c>
      <c r="O43" s="150" t="n">
        <v>78759</v>
      </c>
      <c r="P43" s="185" t="n">
        <v>1418</v>
      </c>
      <c r="Q43" s="150" t="n">
        <v>1418</v>
      </c>
      <c r="R43" s="150"/>
      <c r="S43" s="155"/>
      <c r="T43" s="150" t="n">
        <v>1987</v>
      </c>
      <c r="U43" s="150" t="n">
        <v>1987</v>
      </c>
      <c r="V43" s="153" t="n">
        <v>43282</v>
      </c>
      <c r="W43" s="154" t="s">
        <v>186</v>
      </c>
      <c r="X43" s="154" t="s">
        <v>187</v>
      </c>
      <c r="Y43" s="150" t="n">
        <v>3</v>
      </c>
      <c r="Z43" s="150" t="n">
        <v>2</v>
      </c>
      <c r="AA43" s="155" t="n">
        <v>3</v>
      </c>
      <c r="AB43" s="155" t="n">
        <v>2</v>
      </c>
      <c r="AC43" s="156"/>
      <c r="AD43" s="150" t="n">
        <v>1</v>
      </c>
      <c r="AE43" s="157" t="s">
        <v>188</v>
      </c>
      <c r="AF43" s="157" t="s">
        <v>189</v>
      </c>
      <c r="AG43" s="157" t="s">
        <v>189</v>
      </c>
      <c r="AH43" s="158" t="s">
        <v>190</v>
      </c>
      <c r="AI43" s="158" t="s">
        <v>191</v>
      </c>
      <c r="AJ43" s="148" t="s">
        <v>192</v>
      </c>
      <c r="AK43" s="159" t="n">
        <v>42125</v>
      </c>
      <c r="AL43" s="159" t="n">
        <v>42490</v>
      </c>
      <c r="AM43" s="160" t="n">
        <f aca="false">SUM(AN43/T43)</f>
        <v>0.510820332159034</v>
      </c>
      <c r="AN43" s="91" t="n">
        <v>1015</v>
      </c>
      <c r="AO43" s="161" t="n">
        <f aca="false">SUM(AN43*12)</f>
        <v>12180</v>
      </c>
      <c r="AS43" s="160" t="n">
        <f aca="false">SUM(AT43/T43)</f>
        <v>0.526144942123805</v>
      </c>
      <c r="AT43" s="91" t="n">
        <f aca="false">SUM(AN43*0.03)+AN43</f>
        <v>1045.45</v>
      </c>
      <c r="AU43" s="164" t="n">
        <f aca="false">SUM(AT43*12)</f>
        <v>12545.4</v>
      </c>
      <c r="AW43" s="166" t="n">
        <f aca="false">SUM(AX43/12)</f>
        <v>0</v>
      </c>
      <c r="AX43" s="167" t="n">
        <v>0</v>
      </c>
      <c r="AY43" s="168" t="n">
        <f aca="false">SUM(AZ43/12)</f>
        <v>73.3366666666667</v>
      </c>
      <c r="AZ43" s="169" t="n">
        <v>880.04</v>
      </c>
      <c r="BA43" s="170" t="n">
        <f aca="false">SUM(BB43/12)</f>
        <v>73.3333333333333</v>
      </c>
      <c r="BB43" s="91" t="n">
        <v>880</v>
      </c>
      <c r="BC43" s="171" t="n">
        <f aca="false">SUM(BD43/12)</f>
        <v>50</v>
      </c>
      <c r="BD43" s="166" t="n">
        <v>600</v>
      </c>
      <c r="BE43" s="164" t="n">
        <f aca="false">SUM(BF43/12)</f>
        <v>200</v>
      </c>
      <c r="BF43" s="166" t="n">
        <v>2400</v>
      </c>
      <c r="BG43" s="160" t="n">
        <f aca="false">SUM(AN44*0.06)</f>
        <v>56.7</v>
      </c>
      <c r="BH43" s="164" t="n">
        <f aca="false">SUM(BG43*12)</f>
        <v>680.4</v>
      </c>
      <c r="BI43" s="164" t="n">
        <f aca="false">SUM(AW43+BA43+BC43+BE43+BG43)</f>
        <v>380.033333333333</v>
      </c>
      <c r="BJ43" s="166" t="n">
        <f aca="false">SUM(AX43+BB43+BD43+BF43+BH43)</f>
        <v>4560.4</v>
      </c>
      <c r="BK43" s="166" t="n">
        <f aca="false">SUM(AN43-BI43)</f>
        <v>634.966666666667</v>
      </c>
      <c r="BL43" s="166" t="n">
        <f aca="false">SUM(AO43-BJ43)</f>
        <v>7619.6</v>
      </c>
      <c r="BM43" s="166" t="n">
        <f aca="false">SUM(AT43-BI43)</f>
        <v>665.416666666667</v>
      </c>
      <c r="BN43" s="166" t="n">
        <f aca="false">SUM(BM43*12)</f>
        <v>7985</v>
      </c>
      <c r="BY43" s="177" t="n">
        <v>4847548454</v>
      </c>
      <c r="BZ43" s="91" t="n">
        <v>62500</v>
      </c>
      <c r="CA43" s="159" t="n">
        <v>42642</v>
      </c>
      <c r="CB43" s="178" t="s">
        <v>193</v>
      </c>
      <c r="CG43" s="179" t="n">
        <v>41452</v>
      </c>
      <c r="CH43" s="180" t="n">
        <v>8952000</v>
      </c>
      <c r="CI43" s="181" t="s">
        <v>190</v>
      </c>
      <c r="CJ43" s="182" t="s">
        <v>191</v>
      </c>
      <c r="CK43" s="182" t="s">
        <v>191</v>
      </c>
      <c r="CL43" s="182" t="s">
        <v>194</v>
      </c>
      <c r="CM43" s="182" t="s">
        <v>194</v>
      </c>
      <c r="CN43" s="182" t="s">
        <v>194</v>
      </c>
      <c r="CO43" s="182" t="s">
        <v>194</v>
      </c>
      <c r="CP43" s="182" t="s">
        <v>194</v>
      </c>
      <c r="CQ43" s="182" t="s">
        <v>194</v>
      </c>
      <c r="CR43" s="182" t="s">
        <v>194</v>
      </c>
      <c r="CS43" s="182" t="s">
        <v>194</v>
      </c>
      <c r="CT43" s="182" t="s">
        <v>194</v>
      </c>
      <c r="CU43" s="182" t="s">
        <v>194</v>
      </c>
      <c r="CV43" s="182" t="s">
        <v>194</v>
      </c>
      <c r="CW43" s="182" t="s">
        <v>194</v>
      </c>
      <c r="CX43" s="182" t="s">
        <v>194</v>
      </c>
      <c r="CY43" s="183" t="n">
        <v>551</v>
      </c>
      <c r="CZ43" s="148" t="s">
        <v>430</v>
      </c>
      <c r="DA43" s="148" t="s">
        <v>196</v>
      </c>
      <c r="DB43" s="148" t="s">
        <v>209</v>
      </c>
      <c r="DC43" s="148" t="n">
        <v>4</v>
      </c>
      <c r="DD43" s="148" t="s">
        <v>431</v>
      </c>
      <c r="DE43" s="184" t="n">
        <v>42894</v>
      </c>
      <c r="DF43" s="148" t="s">
        <v>201</v>
      </c>
      <c r="DG43" s="148" t="n">
        <v>3</v>
      </c>
      <c r="DH43" s="148" t="s">
        <v>419</v>
      </c>
      <c r="DI43" s="184" t="n">
        <v>42990</v>
      </c>
      <c r="DJ43" s="148" t="s">
        <v>250</v>
      </c>
      <c r="DK43" s="148" t="n">
        <v>4</v>
      </c>
      <c r="DL43" s="182" t="s">
        <v>194</v>
      </c>
      <c r="DM43" s="182" t="s">
        <v>194</v>
      </c>
    </row>
    <row r="44" customFormat="false" ht="14.9" hidden="false" customHeight="false" outlineLevel="0" collapsed="false">
      <c r="A44" s="145" t="n">
        <v>43</v>
      </c>
      <c r="B44" s="146" t="s">
        <v>432</v>
      </c>
      <c r="C44" s="147" t="s">
        <v>433</v>
      </c>
      <c r="D44" s="148" t="s">
        <v>427</v>
      </c>
      <c r="E44" s="148" t="s">
        <v>177</v>
      </c>
      <c r="F44" s="148" t="n">
        <v>30236</v>
      </c>
      <c r="G44" s="148" t="s">
        <v>214</v>
      </c>
      <c r="H44" s="148" t="s">
        <v>434</v>
      </c>
      <c r="I44" s="148" t="s">
        <v>180</v>
      </c>
      <c r="K44" s="192" t="s">
        <v>435</v>
      </c>
      <c r="L44" s="147" t="s">
        <v>436</v>
      </c>
      <c r="M44" s="148" t="s">
        <v>437</v>
      </c>
      <c r="N44" s="148" t="s">
        <v>177</v>
      </c>
      <c r="O44" s="150" t="n">
        <v>30236</v>
      </c>
      <c r="P44" s="185" t="n">
        <v>1291</v>
      </c>
      <c r="Q44" s="150" t="n">
        <v>1291</v>
      </c>
      <c r="R44" s="150"/>
      <c r="S44" s="155"/>
      <c r="T44" s="150" t="n">
        <v>1984</v>
      </c>
      <c r="U44" s="150" t="n">
        <v>1984</v>
      </c>
      <c r="V44" s="153" t="n">
        <v>43282</v>
      </c>
      <c r="W44" s="154" t="s">
        <v>186</v>
      </c>
      <c r="X44" s="154" t="s">
        <v>187</v>
      </c>
      <c r="Y44" s="150" t="n">
        <v>3</v>
      </c>
      <c r="Z44" s="150" t="n">
        <v>2</v>
      </c>
      <c r="AA44" s="155" t="n">
        <v>3</v>
      </c>
      <c r="AB44" s="155" t="n">
        <v>2</v>
      </c>
      <c r="AC44" s="156"/>
      <c r="AD44" s="150" t="n">
        <v>1</v>
      </c>
      <c r="AE44" s="157" t="s">
        <v>188</v>
      </c>
      <c r="AF44" s="157" t="s">
        <v>189</v>
      </c>
      <c r="AG44" s="157" t="s">
        <v>189</v>
      </c>
      <c r="AH44" s="158" t="s">
        <v>190</v>
      </c>
      <c r="AI44" s="158" t="s">
        <v>191</v>
      </c>
      <c r="AJ44" s="148" t="s">
        <v>192</v>
      </c>
      <c r="AK44" s="159" t="n">
        <v>42877</v>
      </c>
      <c r="AL44" s="159" t="n">
        <v>43241</v>
      </c>
      <c r="AM44" s="160" t="n">
        <f aca="false">SUM(AN44/T44)</f>
        <v>0.476310483870968</v>
      </c>
      <c r="AN44" s="91" t="n">
        <v>945</v>
      </c>
      <c r="AO44" s="161" t="n">
        <f aca="false">SUM(AN44*12)</f>
        <v>11340</v>
      </c>
      <c r="AS44" s="160" t="n">
        <f aca="false">SUM(AT44/T44)</f>
        <v>0.490599798387097</v>
      </c>
      <c r="AT44" s="91" t="n">
        <f aca="false">SUM(AN44*0.03)+AN44</f>
        <v>973.35</v>
      </c>
      <c r="AU44" s="164" t="n">
        <f aca="false">SUM(AT44*12)</f>
        <v>11680.2</v>
      </c>
      <c r="AW44" s="166" t="n">
        <f aca="false">SUM(AX44/12)</f>
        <v>0</v>
      </c>
      <c r="AX44" s="167" t="n">
        <v>0</v>
      </c>
      <c r="AY44" s="168" t="n">
        <f aca="false">SUM(AZ44/12)</f>
        <v>54.2341666666667</v>
      </c>
      <c r="AZ44" s="169" t="n">
        <v>650.81</v>
      </c>
      <c r="BA44" s="170" t="n">
        <f aca="false">SUM(BB44/12)</f>
        <v>54.1666666666667</v>
      </c>
      <c r="BB44" s="91" t="n">
        <v>650</v>
      </c>
      <c r="BC44" s="171" t="n">
        <f aca="false">SUM(BD44/12)</f>
        <v>50</v>
      </c>
      <c r="BD44" s="166" t="n">
        <v>600</v>
      </c>
      <c r="BE44" s="164" t="n">
        <f aca="false">SUM(BF44/12)</f>
        <v>200</v>
      </c>
      <c r="BF44" s="166" t="n">
        <v>2400</v>
      </c>
      <c r="BG44" s="160" t="n">
        <f aca="false">SUM(AN45*0.06)</f>
        <v>59.7</v>
      </c>
      <c r="BH44" s="164" t="n">
        <f aca="false">SUM(BG44*12)</f>
        <v>716.4</v>
      </c>
      <c r="BI44" s="164" t="n">
        <f aca="false">SUM(AW44+BA44+BC44+BE44+BG44)</f>
        <v>363.866666666667</v>
      </c>
      <c r="BJ44" s="166" t="n">
        <f aca="false">SUM(AX44+BB44+BD44+BF44+BH44)</f>
        <v>4366.4</v>
      </c>
      <c r="BK44" s="166" t="n">
        <f aca="false">SUM(AN44-BI44)</f>
        <v>581.133333333333</v>
      </c>
      <c r="BL44" s="166" t="n">
        <f aca="false">SUM(AO44-BJ44)</f>
        <v>6973.6</v>
      </c>
      <c r="BM44" s="166" t="n">
        <f aca="false">SUM(AT44-BI44)</f>
        <v>609.483333333333</v>
      </c>
      <c r="BN44" s="166" t="n">
        <f aca="false">SUM(BM44*12)</f>
        <v>7313.8</v>
      </c>
      <c r="BY44" s="177" t="n">
        <v>4847548454</v>
      </c>
      <c r="BZ44" s="91" t="n">
        <v>65321</v>
      </c>
      <c r="CA44" s="159" t="n">
        <v>42738</v>
      </c>
      <c r="CB44" s="178" t="s">
        <v>193</v>
      </c>
      <c r="CG44" s="179" t="n">
        <v>41452</v>
      </c>
      <c r="CH44" s="180" t="n">
        <v>8952000</v>
      </c>
      <c r="CI44" s="181" t="s">
        <v>190</v>
      </c>
      <c r="CJ44" s="182" t="s">
        <v>191</v>
      </c>
      <c r="CK44" s="182" t="s">
        <v>191</v>
      </c>
      <c r="CL44" s="182" t="s">
        <v>194</v>
      </c>
      <c r="CM44" s="182" t="s">
        <v>194</v>
      </c>
      <c r="CN44" s="182" t="s">
        <v>194</v>
      </c>
      <c r="CO44" s="182" t="s">
        <v>194</v>
      </c>
      <c r="CP44" s="182" t="s">
        <v>194</v>
      </c>
      <c r="CQ44" s="182" t="s">
        <v>194</v>
      </c>
      <c r="CR44" s="182" t="s">
        <v>194</v>
      </c>
      <c r="CS44" s="182" t="s">
        <v>194</v>
      </c>
      <c r="CT44" s="182" t="s">
        <v>194</v>
      </c>
      <c r="CU44" s="182" t="s">
        <v>194</v>
      </c>
      <c r="CV44" s="182" t="s">
        <v>194</v>
      </c>
      <c r="CW44" s="182" t="s">
        <v>194</v>
      </c>
      <c r="CX44" s="182" t="s">
        <v>194</v>
      </c>
      <c r="CY44" s="183" t="n">
        <v>551</v>
      </c>
      <c r="CZ44" s="148" t="s">
        <v>438</v>
      </c>
      <c r="DA44" s="148" t="s">
        <v>196</v>
      </c>
      <c r="DB44" s="148" t="s">
        <v>201</v>
      </c>
      <c r="DC44" s="148" t="n">
        <v>2</v>
      </c>
      <c r="DD44" s="148" t="s">
        <v>439</v>
      </c>
      <c r="DE44" s="184" t="n">
        <v>42894</v>
      </c>
      <c r="DF44" s="148" t="s">
        <v>211</v>
      </c>
      <c r="DG44" s="148" t="n">
        <v>5</v>
      </c>
      <c r="DH44" s="148" t="s">
        <v>440</v>
      </c>
      <c r="DI44" s="184" t="n">
        <v>42990</v>
      </c>
      <c r="DJ44" s="148" t="s">
        <v>256</v>
      </c>
      <c r="DK44" s="148" t="n">
        <v>3</v>
      </c>
      <c r="DL44" s="182" t="s">
        <v>194</v>
      </c>
      <c r="DM44" s="182" t="s">
        <v>194</v>
      </c>
    </row>
    <row r="45" customFormat="false" ht="14.9" hidden="false" customHeight="false" outlineLevel="0" collapsed="false">
      <c r="A45" s="145" t="n">
        <v>44</v>
      </c>
      <c r="B45" s="146" t="s">
        <v>441</v>
      </c>
      <c r="C45" s="147" t="s">
        <v>442</v>
      </c>
      <c r="D45" s="148" t="s">
        <v>427</v>
      </c>
      <c r="E45" s="148" t="s">
        <v>177</v>
      </c>
      <c r="F45" s="148" t="n">
        <v>30238</v>
      </c>
      <c r="G45" s="148" t="s">
        <v>214</v>
      </c>
      <c r="H45" s="148" t="s">
        <v>443</v>
      </c>
      <c r="I45" s="148" t="s">
        <v>180</v>
      </c>
      <c r="K45" s="147" t="s">
        <v>444</v>
      </c>
      <c r="L45" s="147" t="s">
        <v>217</v>
      </c>
      <c r="M45" s="148" t="s">
        <v>218</v>
      </c>
      <c r="N45" s="148" t="s">
        <v>184</v>
      </c>
      <c r="O45" s="150" t="n">
        <v>78759</v>
      </c>
      <c r="P45" s="201" t="n">
        <v>1285</v>
      </c>
      <c r="Q45" s="194" t="n">
        <v>1285</v>
      </c>
      <c r="R45" s="150"/>
      <c r="S45" s="155"/>
      <c r="T45" s="194" t="n">
        <v>1985</v>
      </c>
      <c r="U45" s="202" t="n">
        <v>1985</v>
      </c>
      <c r="V45" s="153" t="n">
        <v>43282</v>
      </c>
      <c r="W45" s="154" t="s">
        <v>186</v>
      </c>
      <c r="X45" s="154" t="s">
        <v>187</v>
      </c>
      <c r="Y45" s="150" t="n">
        <v>3</v>
      </c>
      <c r="Z45" s="150" t="n">
        <v>2</v>
      </c>
      <c r="AA45" s="150" t="n">
        <v>3</v>
      </c>
      <c r="AB45" s="150" t="n">
        <v>2</v>
      </c>
      <c r="AC45" s="156"/>
      <c r="AD45" s="150" t="n">
        <v>2</v>
      </c>
      <c r="AE45" s="157" t="s">
        <v>188</v>
      </c>
      <c r="AF45" s="157" t="s">
        <v>189</v>
      </c>
      <c r="AG45" s="157" t="s">
        <v>189</v>
      </c>
      <c r="AH45" s="158" t="s">
        <v>190</v>
      </c>
      <c r="AI45" s="158" t="s">
        <v>191</v>
      </c>
      <c r="AJ45" s="148" t="s">
        <v>192</v>
      </c>
      <c r="AK45" s="159" t="n">
        <v>42902</v>
      </c>
      <c r="AL45" s="159" t="n">
        <v>43266</v>
      </c>
      <c r="AM45" s="160" t="n">
        <f aca="false">SUM(AN45/T45)</f>
        <v>0.501259445843829</v>
      </c>
      <c r="AN45" s="91" t="n">
        <v>995</v>
      </c>
      <c r="AO45" s="161" t="n">
        <f aca="false">SUM(AN45*12)</f>
        <v>11940</v>
      </c>
      <c r="AS45" s="160" t="n">
        <f aca="false">SUM(AT45/T45)</f>
        <v>0.516297229219144</v>
      </c>
      <c r="AT45" s="91" t="n">
        <f aca="false">SUM(AN45*0.03)+AN45</f>
        <v>1024.85</v>
      </c>
      <c r="AU45" s="164" t="n">
        <f aca="false">SUM(AT45*12)</f>
        <v>12298.2</v>
      </c>
      <c r="AW45" s="166" t="n">
        <f aca="false">SUM(AX45/12)</f>
        <v>0</v>
      </c>
      <c r="AX45" s="167" t="n">
        <v>0</v>
      </c>
      <c r="AY45" s="168" t="n">
        <f aca="false">SUM(AZ45/12)</f>
        <v>75.4816666666667</v>
      </c>
      <c r="AZ45" s="169" t="n">
        <v>905.78</v>
      </c>
      <c r="BA45" s="170" t="n">
        <f aca="false">SUM(BB45/12)</f>
        <v>75.4166666666667</v>
      </c>
      <c r="BB45" s="91" t="n">
        <v>905</v>
      </c>
      <c r="BC45" s="171" t="n">
        <f aca="false">SUM(BD45/12)</f>
        <v>50</v>
      </c>
      <c r="BD45" s="166" t="n">
        <v>600</v>
      </c>
      <c r="BE45" s="164" t="n">
        <f aca="false">SUM(BF45/12)</f>
        <v>200</v>
      </c>
      <c r="BF45" s="166" t="n">
        <v>2400</v>
      </c>
      <c r="BG45" s="160" t="n">
        <f aca="false">SUM(AN46*0.06)</f>
        <v>54.06</v>
      </c>
      <c r="BH45" s="164" t="n">
        <f aca="false">SUM(BG45*12)</f>
        <v>648.72</v>
      </c>
      <c r="BI45" s="164" t="n">
        <f aca="false">SUM(AW45+BA45+BC45+BE45+BG45)</f>
        <v>379.476666666667</v>
      </c>
      <c r="BJ45" s="166" t="n">
        <f aca="false">SUM(AX45+BB45+BD45+BF45+BH45)</f>
        <v>4553.72</v>
      </c>
      <c r="BK45" s="166" t="n">
        <f aca="false">SUM(AN45-BI45)</f>
        <v>615.523333333333</v>
      </c>
      <c r="BL45" s="166" t="n">
        <f aca="false">SUM(AO45-BJ45)</f>
        <v>7386.28</v>
      </c>
      <c r="BM45" s="166" t="n">
        <f aca="false">SUM(AT45-BI45)</f>
        <v>645.373333333333</v>
      </c>
      <c r="BN45" s="166" t="n">
        <f aca="false">SUM(BM45*12)</f>
        <v>7744.48</v>
      </c>
      <c r="BY45" s="177" t="n">
        <v>4847548454</v>
      </c>
      <c r="BZ45" s="91" t="n">
        <v>65000</v>
      </c>
      <c r="CA45" s="159" t="n">
        <v>42696</v>
      </c>
      <c r="CB45" s="178" t="s">
        <v>193</v>
      </c>
      <c r="CG45" s="179" t="n">
        <v>41452</v>
      </c>
      <c r="CH45" s="180" t="n">
        <v>8952000</v>
      </c>
      <c r="CI45" s="181" t="s">
        <v>190</v>
      </c>
      <c r="CJ45" s="182" t="s">
        <v>191</v>
      </c>
      <c r="CK45" s="182" t="s">
        <v>191</v>
      </c>
      <c r="CL45" s="182" t="s">
        <v>194</v>
      </c>
      <c r="CM45" s="182" t="s">
        <v>194</v>
      </c>
      <c r="CN45" s="182" t="s">
        <v>194</v>
      </c>
      <c r="CO45" s="182" t="s">
        <v>194</v>
      </c>
      <c r="CP45" s="182" t="s">
        <v>194</v>
      </c>
      <c r="CQ45" s="182" t="s">
        <v>194</v>
      </c>
      <c r="CR45" s="182" t="s">
        <v>194</v>
      </c>
      <c r="CS45" s="182" t="s">
        <v>194</v>
      </c>
      <c r="CT45" s="182" t="s">
        <v>194</v>
      </c>
      <c r="CU45" s="182" t="s">
        <v>194</v>
      </c>
      <c r="CV45" s="182" t="s">
        <v>194</v>
      </c>
      <c r="CW45" s="182" t="s">
        <v>194</v>
      </c>
      <c r="CX45" s="182" t="s">
        <v>194</v>
      </c>
      <c r="CY45" s="183" t="n">
        <v>551</v>
      </c>
      <c r="CZ45" s="148" t="s">
        <v>445</v>
      </c>
      <c r="DA45" s="148" t="s">
        <v>196</v>
      </c>
      <c r="DB45" s="148" t="s">
        <v>221</v>
      </c>
      <c r="DC45" s="148" t="n">
        <v>2</v>
      </c>
      <c r="DD45" s="148" t="s">
        <v>446</v>
      </c>
      <c r="DE45" s="184" t="n">
        <v>42990</v>
      </c>
      <c r="DF45" s="148" t="s">
        <v>307</v>
      </c>
      <c r="DG45" s="148" t="n">
        <v>3</v>
      </c>
      <c r="DH45" s="148" t="s">
        <v>439</v>
      </c>
      <c r="DI45" s="184" t="n">
        <v>42894</v>
      </c>
      <c r="DJ45" s="148" t="s">
        <v>223</v>
      </c>
      <c r="DK45" s="148" t="n">
        <v>5</v>
      </c>
      <c r="DL45" s="182" t="s">
        <v>194</v>
      </c>
      <c r="DM45" s="182" t="s">
        <v>194</v>
      </c>
    </row>
    <row r="46" customFormat="false" ht="14.9" hidden="false" customHeight="false" outlineLevel="0" collapsed="false">
      <c r="A46" s="145" t="n">
        <v>45</v>
      </c>
      <c r="B46" s="146" t="s">
        <v>447</v>
      </c>
      <c r="C46" s="147" t="s">
        <v>448</v>
      </c>
      <c r="D46" s="148" t="s">
        <v>427</v>
      </c>
      <c r="E46" s="148" t="s">
        <v>177</v>
      </c>
      <c r="F46" s="148" t="n">
        <v>30236</v>
      </c>
      <c r="G46" s="148" t="s">
        <v>214</v>
      </c>
      <c r="H46" s="148" t="s">
        <v>449</v>
      </c>
      <c r="I46" s="148" t="s">
        <v>180</v>
      </c>
      <c r="K46" s="147" t="s">
        <v>216</v>
      </c>
      <c r="L46" s="147" t="s">
        <v>217</v>
      </c>
      <c r="M46" s="148" t="s">
        <v>218</v>
      </c>
      <c r="N46" s="148" t="s">
        <v>184</v>
      </c>
      <c r="O46" s="150" t="n">
        <v>78760</v>
      </c>
      <c r="P46" s="185" t="n">
        <v>1310</v>
      </c>
      <c r="Q46" s="150" t="n">
        <v>1310</v>
      </c>
      <c r="R46" s="150"/>
      <c r="S46" s="152" t="n">
        <v>13068</v>
      </c>
      <c r="T46" s="150" t="n">
        <v>1962</v>
      </c>
      <c r="U46" s="150" t="n">
        <v>1962</v>
      </c>
      <c r="V46" s="153" t="n">
        <v>43282</v>
      </c>
      <c r="W46" s="154" t="s">
        <v>186</v>
      </c>
      <c r="X46" s="154" t="s">
        <v>187</v>
      </c>
      <c r="Y46" s="150" t="n">
        <v>3</v>
      </c>
      <c r="Z46" s="150" t="n">
        <v>2</v>
      </c>
      <c r="AA46" s="155" t="n">
        <v>3</v>
      </c>
      <c r="AB46" s="155" t="n">
        <v>1.5</v>
      </c>
      <c r="AC46" s="156"/>
      <c r="AD46" s="150" t="n">
        <v>1</v>
      </c>
      <c r="AE46" s="157" t="s">
        <v>188</v>
      </c>
      <c r="AF46" s="157" t="s">
        <v>189</v>
      </c>
      <c r="AG46" s="157" t="s">
        <v>189</v>
      </c>
      <c r="AH46" s="158" t="s">
        <v>190</v>
      </c>
      <c r="AI46" s="158" t="s">
        <v>191</v>
      </c>
      <c r="AJ46" s="148" t="s">
        <v>192</v>
      </c>
      <c r="AK46" s="159" t="n">
        <v>42853</v>
      </c>
      <c r="AL46" s="159" t="n">
        <v>43217</v>
      </c>
      <c r="AM46" s="160" t="n">
        <f aca="false">SUM(AN46/T46)</f>
        <v>0.459225280326198</v>
      </c>
      <c r="AN46" s="91" t="n">
        <v>901</v>
      </c>
      <c r="AO46" s="161" t="n">
        <f aca="false">SUM(AN46*12)</f>
        <v>10812</v>
      </c>
      <c r="AS46" s="160" t="n">
        <f aca="false">SUM(AT46/T46)</f>
        <v>0.473002038735984</v>
      </c>
      <c r="AT46" s="91" t="n">
        <f aca="false">SUM(AN46*0.03)+AN46</f>
        <v>928.03</v>
      </c>
      <c r="AU46" s="164" t="n">
        <f aca="false">SUM(AT46*12)</f>
        <v>11136.36</v>
      </c>
      <c r="AW46" s="166" t="n">
        <f aca="false">SUM(AX46/12)</f>
        <v>0</v>
      </c>
      <c r="AX46" s="167" t="n">
        <v>0</v>
      </c>
      <c r="AY46" s="168" t="n">
        <f aca="false">SUM(AZ46/12)</f>
        <v>5.27833333333334</v>
      </c>
      <c r="AZ46" s="169" t="n">
        <v>63.34</v>
      </c>
      <c r="BA46" s="170" t="n">
        <f aca="false">SUM(BB46/12)</f>
        <v>5.25</v>
      </c>
      <c r="BB46" s="91" t="n">
        <v>63</v>
      </c>
      <c r="BC46" s="171" t="n">
        <f aca="false">SUM(BD46/12)</f>
        <v>50</v>
      </c>
      <c r="BD46" s="166" t="n">
        <v>600</v>
      </c>
      <c r="BE46" s="164" t="n">
        <f aca="false">SUM(BF46/12)</f>
        <v>200</v>
      </c>
      <c r="BF46" s="166" t="n">
        <v>2400</v>
      </c>
      <c r="BG46" s="160" t="n">
        <f aca="false">SUM(AN47*0.06)</f>
        <v>59.7</v>
      </c>
      <c r="BH46" s="164" t="n">
        <f aca="false">SUM(BG46*12)</f>
        <v>716.4</v>
      </c>
      <c r="BI46" s="164" t="n">
        <f aca="false">SUM(AW46+BA46+BC46+BE46+BG46)</f>
        <v>314.95</v>
      </c>
      <c r="BJ46" s="166" t="n">
        <f aca="false">SUM(AX46+BB46+BD46+BF46+BH46)</f>
        <v>3779.4</v>
      </c>
      <c r="BK46" s="166" t="n">
        <f aca="false">SUM(AN46-BI46)</f>
        <v>586.05</v>
      </c>
      <c r="BL46" s="166" t="n">
        <f aca="false">SUM(AO46-BJ46)</f>
        <v>7032.6</v>
      </c>
      <c r="BM46" s="166" t="n">
        <f aca="false">SUM(AT46-BI46)</f>
        <v>613.08</v>
      </c>
      <c r="BN46" s="166" t="n">
        <f aca="false">SUM(BM46*12)</f>
        <v>7356.96</v>
      </c>
      <c r="BY46" s="177" t="n">
        <v>4847548454</v>
      </c>
      <c r="BZ46" s="91" t="n">
        <v>31000</v>
      </c>
      <c r="CA46" s="159" t="n">
        <v>42675</v>
      </c>
      <c r="CB46" s="178" t="s">
        <v>193</v>
      </c>
      <c r="CG46" s="179" t="n">
        <v>41452</v>
      </c>
      <c r="CH46" s="180" t="n">
        <v>8952000</v>
      </c>
      <c r="CI46" s="181" t="s">
        <v>190</v>
      </c>
      <c r="CJ46" s="182" t="s">
        <v>191</v>
      </c>
      <c r="CK46" s="182" t="s">
        <v>191</v>
      </c>
      <c r="CL46" s="182" t="s">
        <v>194</v>
      </c>
      <c r="CM46" s="182" t="s">
        <v>194</v>
      </c>
      <c r="CN46" s="182" t="s">
        <v>194</v>
      </c>
      <c r="CO46" s="182" t="s">
        <v>194</v>
      </c>
      <c r="CP46" s="182" t="s">
        <v>194</v>
      </c>
      <c r="CQ46" s="182" t="s">
        <v>194</v>
      </c>
      <c r="CR46" s="182" t="s">
        <v>194</v>
      </c>
      <c r="CS46" s="182" t="s">
        <v>194</v>
      </c>
      <c r="CT46" s="182" t="s">
        <v>194</v>
      </c>
      <c r="CU46" s="182" t="s">
        <v>194</v>
      </c>
      <c r="CV46" s="182" t="s">
        <v>194</v>
      </c>
      <c r="CW46" s="182" t="s">
        <v>194</v>
      </c>
      <c r="CX46" s="182" t="s">
        <v>194</v>
      </c>
      <c r="CY46" s="183" t="n">
        <v>551</v>
      </c>
      <c r="CZ46" s="148" t="s">
        <v>450</v>
      </c>
      <c r="DA46" s="148" t="s">
        <v>196</v>
      </c>
      <c r="DB46" s="148" t="s">
        <v>256</v>
      </c>
      <c r="DC46" s="148" t="n">
        <v>5</v>
      </c>
      <c r="DD46" s="148" t="s">
        <v>451</v>
      </c>
      <c r="DE46" s="184" t="n">
        <v>42894</v>
      </c>
      <c r="DF46" s="148" t="s">
        <v>211</v>
      </c>
      <c r="DG46" s="148" t="n">
        <v>5</v>
      </c>
      <c r="DH46" s="148" t="s">
        <v>452</v>
      </c>
      <c r="DI46" s="184" t="n">
        <v>42990</v>
      </c>
      <c r="DJ46" s="148" t="s">
        <v>235</v>
      </c>
      <c r="DK46" s="148" t="n">
        <v>2</v>
      </c>
      <c r="DL46" s="182" t="s">
        <v>194</v>
      </c>
      <c r="DM46" s="182" t="s">
        <v>194</v>
      </c>
    </row>
    <row r="47" customFormat="false" ht="14.9" hidden="false" customHeight="false" outlineLevel="0" collapsed="false">
      <c r="A47" s="145" t="n">
        <v>46</v>
      </c>
      <c r="B47" s="146" t="s">
        <v>453</v>
      </c>
      <c r="C47" s="147" t="s">
        <v>454</v>
      </c>
      <c r="D47" s="148" t="s">
        <v>427</v>
      </c>
      <c r="E47" s="148" t="s">
        <v>177</v>
      </c>
      <c r="F47" s="148" t="n">
        <v>30238</v>
      </c>
      <c r="G47" s="148" t="s">
        <v>214</v>
      </c>
      <c r="H47" s="148" t="s">
        <v>455</v>
      </c>
      <c r="I47" s="148" t="s">
        <v>180</v>
      </c>
      <c r="K47" s="147" t="s">
        <v>456</v>
      </c>
      <c r="L47" s="147" t="s">
        <v>217</v>
      </c>
      <c r="M47" s="148" t="s">
        <v>218</v>
      </c>
      <c r="N47" s="148" t="s">
        <v>184</v>
      </c>
      <c r="O47" s="150" t="n">
        <v>78759</v>
      </c>
      <c r="P47" s="185" t="n">
        <v>1492</v>
      </c>
      <c r="Q47" s="150" t="n">
        <v>1492</v>
      </c>
      <c r="R47" s="150"/>
      <c r="S47" s="152" t="n">
        <v>13503</v>
      </c>
      <c r="T47" s="150" t="n">
        <v>1979</v>
      </c>
      <c r="U47" s="150" t="n">
        <v>1979</v>
      </c>
      <c r="V47" s="153" t="n">
        <v>43282</v>
      </c>
      <c r="W47" s="154" t="s">
        <v>186</v>
      </c>
      <c r="X47" s="154" t="s">
        <v>187</v>
      </c>
      <c r="Y47" s="150" t="n">
        <v>3</v>
      </c>
      <c r="Z47" s="150" t="n">
        <v>2</v>
      </c>
      <c r="AA47" s="155" t="n">
        <v>3</v>
      </c>
      <c r="AB47" s="155" t="n">
        <v>2</v>
      </c>
      <c r="AC47" s="156"/>
      <c r="AD47" s="150" t="n">
        <v>1</v>
      </c>
      <c r="AE47" s="157" t="s">
        <v>188</v>
      </c>
      <c r="AF47" s="157" t="s">
        <v>189</v>
      </c>
      <c r="AG47" s="157" t="s">
        <v>189</v>
      </c>
      <c r="AH47" s="158" t="s">
        <v>190</v>
      </c>
      <c r="AI47" s="158" t="s">
        <v>191</v>
      </c>
      <c r="AJ47" s="148" t="s">
        <v>192</v>
      </c>
      <c r="AK47" s="159" t="n">
        <v>42854</v>
      </c>
      <c r="AL47" s="159" t="n">
        <v>43218</v>
      </c>
      <c r="AM47" s="160" t="n">
        <f aca="false">SUM(AN47/T47)</f>
        <v>0.50277918140475</v>
      </c>
      <c r="AN47" s="91" t="n">
        <v>995</v>
      </c>
      <c r="AO47" s="161" t="n">
        <f aca="false">SUM(AN47*12)</f>
        <v>11940</v>
      </c>
      <c r="AS47" s="160" t="n">
        <f aca="false">SUM(AT47/T47)</f>
        <v>0.517862556846892</v>
      </c>
      <c r="AT47" s="91" t="n">
        <f aca="false">SUM(AN47*0.03)+AN47</f>
        <v>1024.85</v>
      </c>
      <c r="AU47" s="164" t="n">
        <f aca="false">SUM(AT47*12)</f>
        <v>12298.2</v>
      </c>
      <c r="AW47" s="166" t="n">
        <f aca="false">SUM(AX47/12)</f>
        <v>0</v>
      </c>
      <c r="AX47" s="167" t="n">
        <v>0</v>
      </c>
      <c r="AY47" s="168" t="n">
        <f aca="false">SUM(AZ47/12)</f>
        <v>86.36</v>
      </c>
      <c r="AZ47" s="169" t="n">
        <v>1036.32</v>
      </c>
      <c r="BA47" s="170" t="n">
        <f aca="false">SUM(BB47/12)</f>
        <v>86.3333333333333</v>
      </c>
      <c r="BB47" s="91" t="n">
        <v>1036</v>
      </c>
      <c r="BC47" s="171" t="n">
        <f aca="false">SUM(BD47/12)</f>
        <v>50</v>
      </c>
      <c r="BD47" s="166" t="n">
        <v>600</v>
      </c>
      <c r="BE47" s="164" t="n">
        <f aca="false">SUM(BF47/12)</f>
        <v>200</v>
      </c>
      <c r="BF47" s="166" t="n">
        <v>2400</v>
      </c>
      <c r="BG47" s="160" t="n">
        <f aca="false">SUM(AN48*0.06)</f>
        <v>56.7</v>
      </c>
      <c r="BH47" s="164" t="n">
        <f aca="false">SUM(BG47*12)</f>
        <v>680.4</v>
      </c>
      <c r="BI47" s="164" t="n">
        <f aca="false">SUM(AW47+BA47+BC47+BE47+BG47)</f>
        <v>393.033333333333</v>
      </c>
      <c r="BJ47" s="166" t="n">
        <f aca="false">SUM(AX47+BB47+BD47+BF47+BH47)</f>
        <v>4716.4</v>
      </c>
      <c r="BK47" s="166" t="n">
        <f aca="false">SUM(AN47-BI47)</f>
        <v>601.966666666667</v>
      </c>
      <c r="BL47" s="166" t="n">
        <f aca="false">SUM(AO47-BJ47)</f>
        <v>7223.6</v>
      </c>
      <c r="BM47" s="166" t="n">
        <f aca="false">SUM(AT47-BI47)</f>
        <v>631.816666666667</v>
      </c>
      <c r="BN47" s="166" t="n">
        <f aca="false">SUM(BM47*12)</f>
        <v>7581.8</v>
      </c>
      <c r="BY47" s="177" t="n">
        <v>4847548454</v>
      </c>
      <c r="BZ47" s="91" t="n">
        <v>56901</v>
      </c>
      <c r="CA47" s="159" t="n">
        <v>42430</v>
      </c>
      <c r="CB47" s="178" t="s">
        <v>193</v>
      </c>
      <c r="CG47" s="179" t="n">
        <v>41452</v>
      </c>
      <c r="CH47" s="180" t="n">
        <v>8952000</v>
      </c>
      <c r="CI47" s="181" t="s">
        <v>190</v>
      </c>
      <c r="CJ47" s="182" t="s">
        <v>191</v>
      </c>
      <c r="CK47" s="182" t="s">
        <v>191</v>
      </c>
      <c r="CL47" s="182" t="s">
        <v>194</v>
      </c>
      <c r="CM47" s="182" t="s">
        <v>194</v>
      </c>
      <c r="CN47" s="182" t="s">
        <v>194</v>
      </c>
      <c r="CO47" s="182" t="s">
        <v>194</v>
      </c>
      <c r="CP47" s="182" t="s">
        <v>194</v>
      </c>
      <c r="CQ47" s="182" t="s">
        <v>194</v>
      </c>
      <c r="CR47" s="182" t="s">
        <v>194</v>
      </c>
      <c r="CS47" s="182" t="s">
        <v>194</v>
      </c>
      <c r="CT47" s="182" t="s">
        <v>194</v>
      </c>
      <c r="CU47" s="182" t="s">
        <v>194</v>
      </c>
      <c r="CV47" s="182" t="s">
        <v>194</v>
      </c>
      <c r="CW47" s="182" t="s">
        <v>194</v>
      </c>
      <c r="CX47" s="182" t="s">
        <v>194</v>
      </c>
      <c r="CY47" s="183" t="n">
        <v>551</v>
      </c>
      <c r="CZ47" s="148" t="s">
        <v>457</v>
      </c>
      <c r="DA47" s="148" t="s">
        <v>196</v>
      </c>
      <c r="DB47" s="148" t="s">
        <v>281</v>
      </c>
      <c r="DC47" s="148" t="n">
        <v>5</v>
      </c>
      <c r="DD47" s="148" t="s">
        <v>446</v>
      </c>
      <c r="DE47" s="184" t="n">
        <v>42990</v>
      </c>
      <c r="DF47" s="148" t="s">
        <v>250</v>
      </c>
      <c r="DG47" s="148" t="n">
        <v>3</v>
      </c>
      <c r="DH47" s="148" t="s">
        <v>439</v>
      </c>
      <c r="DI47" s="184" t="n">
        <v>42894</v>
      </c>
      <c r="DJ47" s="148" t="s">
        <v>275</v>
      </c>
      <c r="DK47" s="148" t="n">
        <v>5</v>
      </c>
      <c r="DL47" s="182" t="s">
        <v>194</v>
      </c>
      <c r="DM47" s="182" t="s">
        <v>194</v>
      </c>
    </row>
    <row r="48" customFormat="false" ht="14.9" hidden="false" customHeight="false" outlineLevel="0" collapsed="false">
      <c r="A48" s="145" t="n">
        <v>47</v>
      </c>
      <c r="B48" s="146" t="s">
        <v>458</v>
      </c>
      <c r="C48" s="147" t="s">
        <v>459</v>
      </c>
      <c r="D48" s="148" t="s">
        <v>427</v>
      </c>
      <c r="E48" s="148" t="s">
        <v>177</v>
      </c>
      <c r="F48" s="148" t="n">
        <v>30236</v>
      </c>
      <c r="G48" s="148" t="s">
        <v>214</v>
      </c>
      <c r="H48" s="148" t="s">
        <v>460</v>
      </c>
      <c r="I48" s="148" t="s">
        <v>180</v>
      </c>
      <c r="K48" s="147" t="s">
        <v>216</v>
      </c>
      <c r="L48" s="147" t="s">
        <v>217</v>
      </c>
      <c r="M48" s="148" t="s">
        <v>218</v>
      </c>
      <c r="N48" s="148" t="s">
        <v>184</v>
      </c>
      <c r="O48" s="150" t="n">
        <v>78759</v>
      </c>
      <c r="P48" s="185" t="n">
        <v>1283</v>
      </c>
      <c r="Q48" s="150" t="n">
        <v>1863</v>
      </c>
      <c r="R48" s="150"/>
      <c r="S48" s="155"/>
      <c r="T48" s="150" t="n">
        <v>1963</v>
      </c>
      <c r="U48" s="150" t="n">
        <v>1963</v>
      </c>
      <c r="V48" s="153" t="n">
        <v>43282</v>
      </c>
      <c r="W48" s="154" t="s">
        <v>186</v>
      </c>
      <c r="X48" s="154" t="s">
        <v>187</v>
      </c>
      <c r="Y48" s="150" t="n">
        <v>3</v>
      </c>
      <c r="Z48" s="150" t="n">
        <v>1.5</v>
      </c>
      <c r="AA48" s="155" t="n">
        <v>3</v>
      </c>
      <c r="AB48" s="155" t="n">
        <v>1.5</v>
      </c>
      <c r="AC48" s="156"/>
      <c r="AD48" s="150" t="n">
        <v>1</v>
      </c>
      <c r="AE48" s="157" t="s">
        <v>188</v>
      </c>
      <c r="AF48" s="157" t="s">
        <v>189</v>
      </c>
      <c r="AG48" s="157" t="s">
        <v>189</v>
      </c>
      <c r="AH48" s="158" t="s">
        <v>190</v>
      </c>
      <c r="AI48" s="158" t="s">
        <v>191</v>
      </c>
      <c r="AJ48" s="148" t="s">
        <v>192</v>
      </c>
      <c r="AK48" s="159" t="n">
        <v>42829</v>
      </c>
      <c r="AL48" s="159" t="n">
        <v>43193</v>
      </c>
      <c r="AM48" s="160" t="n">
        <f aca="false">SUM(AN48/T48)</f>
        <v>0.481406011207336</v>
      </c>
      <c r="AN48" s="91" t="n">
        <v>945</v>
      </c>
      <c r="AO48" s="161" t="n">
        <f aca="false">SUM(AN48*12)</f>
        <v>11340</v>
      </c>
      <c r="AS48" s="160" t="n">
        <f aca="false">SUM(AT48/T48)</f>
        <v>0.495848191543556</v>
      </c>
      <c r="AT48" s="91" t="n">
        <f aca="false">SUM(AN48*0.03)+AN48</f>
        <v>973.35</v>
      </c>
      <c r="AU48" s="164" t="n">
        <f aca="false">SUM(AT48*12)</f>
        <v>11680.2</v>
      </c>
      <c r="AW48" s="166" t="n">
        <f aca="false">SUM(AX48/12)</f>
        <v>0</v>
      </c>
      <c r="AX48" s="167" t="n">
        <v>0</v>
      </c>
      <c r="AY48" s="168" t="n">
        <f aca="false">SUM(AZ48/12)</f>
        <v>95.2308333333333</v>
      </c>
      <c r="AZ48" s="169" t="n">
        <v>1142.77</v>
      </c>
      <c r="BA48" s="170" t="n">
        <f aca="false">SUM(BB48/12)</f>
        <v>95.1666666666667</v>
      </c>
      <c r="BB48" s="91" t="n">
        <v>1142</v>
      </c>
      <c r="BC48" s="171" t="n">
        <f aca="false">SUM(BD48/12)</f>
        <v>50</v>
      </c>
      <c r="BD48" s="166" t="n">
        <v>600</v>
      </c>
      <c r="BE48" s="164" t="n">
        <f aca="false">SUM(BF48/12)</f>
        <v>200</v>
      </c>
      <c r="BF48" s="166" t="n">
        <v>2400</v>
      </c>
      <c r="BG48" s="160" t="n">
        <f aca="false">SUM(AN49*0.06)</f>
        <v>62.7</v>
      </c>
      <c r="BH48" s="164" t="n">
        <f aca="false">SUM(BG48*12)</f>
        <v>752.4</v>
      </c>
      <c r="BI48" s="164" t="n">
        <f aca="false">SUM(AW48+BA48+BC48+BE48+BG48)</f>
        <v>407.866666666667</v>
      </c>
      <c r="BJ48" s="166" t="n">
        <f aca="false">SUM(AX48+BB48+BD48+BF48+BH48)</f>
        <v>4894.4</v>
      </c>
      <c r="BK48" s="166" t="n">
        <f aca="false">SUM(AN48-BI48)</f>
        <v>537.133333333333</v>
      </c>
      <c r="BL48" s="166" t="n">
        <f aca="false">SUM(AO48-BJ48)</f>
        <v>6445.6</v>
      </c>
      <c r="BM48" s="166" t="n">
        <f aca="false">SUM(AT48-BI48)</f>
        <v>565.483333333333</v>
      </c>
      <c r="BN48" s="166" t="n">
        <f aca="false">SUM(BM48*12)</f>
        <v>6785.8</v>
      </c>
      <c r="BY48" s="177" t="n">
        <v>4847548454</v>
      </c>
      <c r="BZ48" s="91" t="n">
        <v>50100</v>
      </c>
      <c r="CA48" s="159" t="n">
        <v>42710</v>
      </c>
      <c r="CB48" s="178" t="s">
        <v>193</v>
      </c>
      <c r="CG48" s="179" t="n">
        <v>41452</v>
      </c>
      <c r="CH48" s="180" t="n">
        <v>8952000</v>
      </c>
      <c r="CI48" s="181" t="s">
        <v>190</v>
      </c>
      <c r="CJ48" s="182" t="s">
        <v>191</v>
      </c>
      <c r="CK48" s="182" t="s">
        <v>191</v>
      </c>
      <c r="CL48" s="182" t="s">
        <v>194</v>
      </c>
      <c r="CM48" s="182" t="s">
        <v>194</v>
      </c>
      <c r="CN48" s="182" t="s">
        <v>194</v>
      </c>
      <c r="CO48" s="182" t="s">
        <v>194</v>
      </c>
      <c r="CP48" s="182" t="s">
        <v>194</v>
      </c>
      <c r="CQ48" s="182" t="s">
        <v>194</v>
      </c>
      <c r="CR48" s="182" t="s">
        <v>194</v>
      </c>
      <c r="CS48" s="182" t="s">
        <v>194</v>
      </c>
      <c r="CT48" s="182" t="s">
        <v>194</v>
      </c>
      <c r="CU48" s="182" t="s">
        <v>194</v>
      </c>
      <c r="CV48" s="182" t="s">
        <v>194</v>
      </c>
      <c r="CW48" s="182" t="s">
        <v>194</v>
      </c>
      <c r="CX48" s="182" t="s">
        <v>194</v>
      </c>
      <c r="CY48" s="183" t="n">
        <v>551</v>
      </c>
      <c r="CZ48" s="148" t="s">
        <v>461</v>
      </c>
      <c r="DA48" s="148" t="s">
        <v>196</v>
      </c>
      <c r="DB48" s="148" t="s">
        <v>281</v>
      </c>
      <c r="DC48" s="148" t="n">
        <v>3</v>
      </c>
      <c r="DD48" s="148" t="s">
        <v>451</v>
      </c>
      <c r="DE48" s="184" t="n">
        <v>42894</v>
      </c>
      <c r="DF48" s="148" t="s">
        <v>201</v>
      </c>
      <c r="DG48" s="148" t="n">
        <v>5</v>
      </c>
      <c r="DH48" s="148" t="s">
        <v>452</v>
      </c>
      <c r="DI48" s="184" t="n">
        <v>42990</v>
      </c>
      <c r="DJ48" s="148" t="s">
        <v>209</v>
      </c>
      <c r="DK48" s="148" t="n">
        <v>2</v>
      </c>
      <c r="DL48" s="182" t="s">
        <v>194</v>
      </c>
      <c r="DM48" s="182" t="s">
        <v>194</v>
      </c>
    </row>
    <row r="49" customFormat="false" ht="14.9" hidden="false" customHeight="false" outlineLevel="0" collapsed="false">
      <c r="A49" s="145" t="n">
        <v>48</v>
      </c>
      <c r="B49" s="146" t="s">
        <v>462</v>
      </c>
      <c r="C49" s="147" t="s">
        <v>463</v>
      </c>
      <c r="D49" s="148" t="s">
        <v>427</v>
      </c>
      <c r="E49" s="148" t="s">
        <v>177</v>
      </c>
      <c r="F49" s="148" t="n">
        <v>30238</v>
      </c>
      <c r="G49" s="148" t="s">
        <v>214</v>
      </c>
      <c r="H49" s="148" t="s">
        <v>464</v>
      </c>
      <c r="I49" s="148" t="s">
        <v>180</v>
      </c>
      <c r="K49" s="147" t="s">
        <v>240</v>
      </c>
      <c r="L49" s="147" t="s">
        <v>217</v>
      </c>
      <c r="M49" s="148" t="s">
        <v>218</v>
      </c>
      <c r="N49" s="148" t="s">
        <v>184</v>
      </c>
      <c r="O49" s="150" t="n">
        <v>78759</v>
      </c>
      <c r="P49" s="185" t="n">
        <v>1300</v>
      </c>
      <c r="Q49" s="150" t="n">
        <v>1300</v>
      </c>
      <c r="R49" s="150"/>
      <c r="S49" s="152" t="n">
        <v>21780</v>
      </c>
      <c r="T49" s="150" t="n">
        <v>1991</v>
      </c>
      <c r="U49" s="150" t="n">
        <v>1991</v>
      </c>
      <c r="V49" s="153" t="n">
        <v>43282</v>
      </c>
      <c r="W49" s="154" t="s">
        <v>186</v>
      </c>
      <c r="X49" s="154" t="s">
        <v>187</v>
      </c>
      <c r="Y49" s="150" t="n">
        <v>3</v>
      </c>
      <c r="Z49" s="150" t="n">
        <v>2</v>
      </c>
      <c r="AA49" s="155" t="n">
        <v>3</v>
      </c>
      <c r="AB49" s="155" t="n">
        <v>2</v>
      </c>
      <c r="AC49" s="156"/>
      <c r="AD49" s="150" t="n">
        <v>1</v>
      </c>
      <c r="AE49" s="157" t="s">
        <v>188</v>
      </c>
      <c r="AF49" s="157" t="s">
        <v>189</v>
      </c>
      <c r="AG49" s="157" t="s">
        <v>189</v>
      </c>
      <c r="AH49" s="158" t="s">
        <v>190</v>
      </c>
      <c r="AI49" s="158" t="s">
        <v>191</v>
      </c>
      <c r="AJ49" s="148" t="s">
        <v>192</v>
      </c>
      <c r="AK49" s="159" t="n">
        <v>42781</v>
      </c>
      <c r="AL49" s="159" t="n">
        <v>43145</v>
      </c>
      <c r="AM49" s="160" t="n">
        <f aca="false">SUM(AN49/T49)</f>
        <v>0.524861878453039</v>
      </c>
      <c r="AN49" s="91" t="n">
        <v>1045</v>
      </c>
      <c r="AO49" s="161" t="n">
        <f aca="false">SUM(AN49*12)</f>
        <v>12540</v>
      </c>
      <c r="AS49" s="160" t="n">
        <f aca="false">SUM(AT49/T49)</f>
        <v>0.54060773480663</v>
      </c>
      <c r="AT49" s="91" t="n">
        <f aca="false">SUM(AN49*0.03)+AN49</f>
        <v>1076.35</v>
      </c>
      <c r="AU49" s="164" t="n">
        <f aca="false">SUM(AT49*12)</f>
        <v>12916.2</v>
      </c>
      <c r="AW49" s="166" t="n">
        <f aca="false">SUM(AX49/12)</f>
        <v>0</v>
      </c>
      <c r="AX49" s="167" t="n">
        <v>0</v>
      </c>
      <c r="AY49" s="168" t="n">
        <f aca="false">SUM(AZ49/12)</f>
        <v>41.865</v>
      </c>
      <c r="AZ49" s="169" t="n">
        <v>502.38</v>
      </c>
      <c r="BA49" s="170" t="n">
        <f aca="false">SUM(BB49/12)</f>
        <v>41.8333333333333</v>
      </c>
      <c r="BB49" s="91" t="n">
        <v>502</v>
      </c>
      <c r="BC49" s="171" t="n">
        <f aca="false">SUM(BD49/12)</f>
        <v>50</v>
      </c>
      <c r="BD49" s="166" t="n">
        <v>600</v>
      </c>
      <c r="BE49" s="164" t="n">
        <f aca="false">SUM(BF49/12)</f>
        <v>200</v>
      </c>
      <c r="BF49" s="166" t="n">
        <v>2400</v>
      </c>
      <c r="BG49" s="160" t="n">
        <f aca="false">SUM(AN50*0.06)</f>
        <v>62.7</v>
      </c>
      <c r="BH49" s="164" t="n">
        <f aca="false">SUM(BG49*12)</f>
        <v>752.4</v>
      </c>
      <c r="BI49" s="164" t="n">
        <f aca="false">SUM(AW49+BA49+BC49+BE49+BG49)</f>
        <v>354.533333333333</v>
      </c>
      <c r="BJ49" s="166" t="n">
        <f aca="false">SUM(AX49+BB49+BD49+BF49+BH49)</f>
        <v>4254.4</v>
      </c>
      <c r="BK49" s="166" t="n">
        <f aca="false">SUM(AN49-BI49)</f>
        <v>690.466666666667</v>
      </c>
      <c r="BL49" s="166" t="n">
        <f aca="false">SUM(AO49-BJ49)</f>
        <v>8285.6</v>
      </c>
      <c r="BM49" s="166" t="n">
        <f aca="false">SUM(AT49-BI49)</f>
        <v>721.816666666667</v>
      </c>
      <c r="BN49" s="166" t="n">
        <f aca="false">SUM(BM49*12)</f>
        <v>8661.8</v>
      </c>
      <c r="BY49" s="177" t="n">
        <v>4847548454</v>
      </c>
      <c r="BZ49" s="91" t="n">
        <v>85600</v>
      </c>
      <c r="CA49" s="159" t="n">
        <v>42584</v>
      </c>
      <c r="CB49" s="178" t="s">
        <v>193</v>
      </c>
      <c r="CG49" s="179" t="n">
        <v>41452</v>
      </c>
      <c r="CH49" s="180" t="n">
        <v>8952000</v>
      </c>
      <c r="CI49" s="181" t="s">
        <v>190</v>
      </c>
      <c r="CJ49" s="182" t="s">
        <v>191</v>
      </c>
      <c r="CK49" s="182" t="s">
        <v>191</v>
      </c>
      <c r="CL49" s="182" t="s">
        <v>194</v>
      </c>
      <c r="CM49" s="182" t="s">
        <v>194</v>
      </c>
      <c r="CN49" s="182" t="s">
        <v>194</v>
      </c>
      <c r="CO49" s="182" t="s">
        <v>194</v>
      </c>
      <c r="CP49" s="182" t="s">
        <v>194</v>
      </c>
      <c r="CQ49" s="182" t="s">
        <v>194</v>
      </c>
      <c r="CR49" s="182" t="s">
        <v>194</v>
      </c>
      <c r="CS49" s="182" t="s">
        <v>194</v>
      </c>
      <c r="CT49" s="182" t="s">
        <v>194</v>
      </c>
      <c r="CU49" s="182" t="s">
        <v>194</v>
      </c>
      <c r="CV49" s="182" t="s">
        <v>194</v>
      </c>
      <c r="CW49" s="182" t="s">
        <v>194</v>
      </c>
      <c r="CX49" s="182" t="s">
        <v>194</v>
      </c>
      <c r="CY49" s="183" t="n">
        <v>551</v>
      </c>
      <c r="CZ49" s="148" t="s">
        <v>457</v>
      </c>
      <c r="DA49" s="148" t="s">
        <v>196</v>
      </c>
      <c r="DB49" s="148" t="s">
        <v>209</v>
      </c>
      <c r="DC49" s="148" t="n">
        <v>5</v>
      </c>
      <c r="DD49" s="148" t="s">
        <v>431</v>
      </c>
      <c r="DE49" s="184" t="n">
        <v>42894</v>
      </c>
      <c r="DF49" s="148" t="s">
        <v>345</v>
      </c>
      <c r="DG49" s="148" t="n">
        <v>3</v>
      </c>
      <c r="DH49" s="148" t="s">
        <v>446</v>
      </c>
      <c r="DI49" s="184" t="n">
        <v>42990</v>
      </c>
      <c r="DJ49" s="148" t="s">
        <v>235</v>
      </c>
      <c r="DK49" s="148" t="n">
        <v>3</v>
      </c>
      <c r="DL49" s="182" t="s">
        <v>194</v>
      </c>
      <c r="DM49" s="182" t="s">
        <v>194</v>
      </c>
    </row>
    <row r="50" customFormat="false" ht="14.9" hidden="false" customHeight="false" outlineLevel="0" collapsed="false">
      <c r="A50" s="145" t="n">
        <v>49</v>
      </c>
      <c r="B50" s="146" t="s">
        <v>465</v>
      </c>
      <c r="C50" s="147" t="s">
        <v>466</v>
      </c>
      <c r="D50" s="148" t="s">
        <v>427</v>
      </c>
      <c r="E50" s="148" t="s">
        <v>177</v>
      </c>
      <c r="F50" s="148" t="n">
        <v>30236</v>
      </c>
      <c r="G50" s="148" t="s">
        <v>214</v>
      </c>
      <c r="H50" s="148" t="s">
        <v>467</v>
      </c>
      <c r="I50" s="148" t="s">
        <v>180</v>
      </c>
      <c r="K50" s="147" t="s">
        <v>240</v>
      </c>
      <c r="L50" s="147" t="s">
        <v>217</v>
      </c>
      <c r="M50" s="148" t="s">
        <v>218</v>
      </c>
      <c r="N50" s="148" t="s">
        <v>184</v>
      </c>
      <c r="O50" s="150" t="n">
        <v>78759</v>
      </c>
      <c r="P50" s="185" t="n">
        <v>1548</v>
      </c>
      <c r="Q50" s="150" t="n">
        <v>1548</v>
      </c>
      <c r="R50" s="150"/>
      <c r="S50" s="152" t="n">
        <v>40075</v>
      </c>
      <c r="T50" s="150" t="n">
        <v>1978</v>
      </c>
      <c r="U50" s="150" t="n">
        <v>1978</v>
      </c>
      <c r="V50" s="153" t="n">
        <v>43282</v>
      </c>
      <c r="W50" s="154" t="s">
        <v>186</v>
      </c>
      <c r="X50" s="154" t="s">
        <v>187</v>
      </c>
      <c r="Y50" s="150" t="n">
        <v>3</v>
      </c>
      <c r="Z50" s="150" t="n">
        <v>3</v>
      </c>
      <c r="AA50" s="155" t="n">
        <v>3</v>
      </c>
      <c r="AB50" s="155" t="n">
        <v>2</v>
      </c>
      <c r="AC50" s="156"/>
      <c r="AD50" s="150" t="n">
        <v>1</v>
      </c>
      <c r="AE50" s="157" t="s">
        <v>188</v>
      </c>
      <c r="AF50" s="157" t="s">
        <v>189</v>
      </c>
      <c r="AG50" s="157" t="s">
        <v>189</v>
      </c>
      <c r="AH50" s="158" t="s">
        <v>190</v>
      </c>
      <c r="AI50" s="158" t="s">
        <v>191</v>
      </c>
      <c r="AJ50" s="148" t="s">
        <v>192</v>
      </c>
      <c r="AK50" s="159" t="n">
        <v>42855</v>
      </c>
      <c r="AL50" s="159" t="n">
        <v>43584</v>
      </c>
      <c r="AM50" s="160" t="n">
        <f aca="false">SUM(AN50/T50)</f>
        <v>0.528311425682508</v>
      </c>
      <c r="AN50" s="91" t="n">
        <v>1045</v>
      </c>
      <c r="AO50" s="161" t="n">
        <f aca="false">SUM(AN50*12)</f>
        <v>12540</v>
      </c>
      <c r="AS50" s="160" t="n">
        <f aca="false">SUM(AT50/T50)</f>
        <v>0.544160768452983</v>
      </c>
      <c r="AT50" s="91" t="n">
        <f aca="false">SUM(AN50*0.03)+AN50</f>
        <v>1076.35</v>
      </c>
      <c r="AU50" s="164" t="n">
        <f aca="false">SUM(AT50*12)</f>
        <v>12916.2</v>
      </c>
      <c r="AW50" s="166" t="n">
        <f aca="false">SUM(AX50/12)</f>
        <v>0</v>
      </c>
      <c r="AX50" s="167" t="n">
        <v>0</v>
      </c>
      <c r="AY50" s="168" t="n">
        <f aca="false">SUM(AZ50/12)</f>
        <v>87.0558333333333</v>
      </c>
      <c r="AZ50" s="169" t="n">
        <v>1044.67</v>
      </c>
      <c r="BA50" s="170" t="n">
        <f aca="false">SUM(BB50/12)</f>
        <v>87</v>
      </c>
      <c r="BB50" s="91" t="n">
        <v>1044</v>
      </c>
      <c r="BC50" s="171" t="n">
        <f aca="false">SUM(BD50/12)</f>
        <v>50</v>
      </c>
      <c r="BD50" s="166" t="n">
        <v>600</v>
      </c>
      <c r="BE50" s="164" t="n">
        <f aca="false">SUM(BF50/12)</f>
        <v>200</v>
      </c>
      <c r="BF50" s="166" t="n">
        <v>2400</v>
      </c>
      <c r="BG50" s="160" t="n">
        <f aca="false">SUM(AN51*0.06)</f>
        <v>56.7</v>
      </c>
      <c r="BH50" s="164" t="n">
        <f aca="false">SUM(BG50*12)</f>
        <v>680.4</v>
      </c>
      <c r="BI50" s="164" t="n">
        <f aca="false">SUM(AW50+BA50+BC50+BE50+BG50)</f>
        <v>393.7</v>
      </c>
      <c r="BJ50" s="166" t="n">
        <f aca="false">SUM(AX50+BB50+BD50+BF50+BH50)</f>
        <v>4724.4</v>
      </c>
      <c r="BK50" s="166" t="n">
        <f aca="false">SUM(AN50-BI50)</f>
        <v>651.3</v>
      </c>
      <c r="BL50" s="166" t="n">
        <f aca="false">SUM(AO50-BJ50)</f>
        <v>7815.6</v>
      </c>
      <c r="BM50" s="166" t="n">
        <f aca="false">SUM(AT50-BI50)</f>
        <v>682.65</v>
      </c>
      <c r="BN50" s="166" t="n">
        <f aca="false">SUM(BM50*12)</f>
        <v>8191.8</v>
      </c>
      <c r="BY50" s="177" t="n">
        <v>4847548454</v>
      </c>
      <c r="BZ50" s="91" t="n">
        <v>69000</v>
      </c>
      <c r="CA50" s="159" t="n">
        <v>42527</v>
      </c>
      <c r="CB50" s="178" t="s">
        <v>193</v>
      </c>
      <c r="CG50" s="179" t="n">
        <v>41452</v>
      </c>
      <c r="CH50" s="180" t="n">
        <v>8952000</v>
      </c>
      <c r="CI50" s="181" t="s">
        <v>190</v>
      </c>
      <c r="CJ50" s="182" t="s">
        <v>191</v>
      </c>
      <c r="CK50" s="182" t="s">
        <v>191</v>
      </c>
      <c r="CL50" s="182" t="s">
        <v>194</v>
      </c>
      <c r="CM50" s="182" t="s">
        <v>194</v>
      </c>
      <c r="CN50" s="182" t="s">
        <v>194</v>
      </c>
      <c r="CO50" s="182" t="s">
        <v>194</v>
      </c>
      <c r="CP50" s="182" t="s">
        <v>194</v>
      </c>
      <c r="CQ50" s="182" t="s">
        <v>194</v>
      </c>
      <c r="CR50" s="182" t="s">
        <v>194</v>
      </c>
      <c r="CS50" s="182" t="s">
        <v>194</v>
      </c>
      <c r="CT50" s="182" t="s">
        <v>194</v>
      </c>
      <c r="CU50" s="182" t="s">
        <v>194</v>
      </c>
      <c r="CV50" s="182" t="s">
        <v>194</v>
      </c>
      <c r="CW50" s="182" t="s">
        <v>194</v>
      </c>
      <c r="CX50" s="182" t="s">
        <v>194</v>
      </c>
      <c r="CY50" s="183" t="n">
        <v>551</v>
      </c>
      <c r="CZ50" s="148" t="s">
        <v>468</v>
      </c>
      <c r="DA50" s="148" t="s">
        <v>196</v>
      </c>
      <c r="DB50" s="148" t="s">
        <v>243</v>
      </c>
      <c r="DC50" s="148" t="n">
        <v>4</v>
      </c>
      <c r="DD50" s="148" t="s">
        <v>469</v>
      </c>
      <c r="DE50" s="184" t="n">
        <v>42894</v>
      </c>
      <c r="DF50" s="148" t="s">
        <v>375</v>
      </c>
      <c r="DG50" s="148" t="n">
        <v>7</v>
      </c>
      <c r="DH50" s="148" t="s">
        <v>411</v>
      </c>
      <c r="DI50" s="184" t="n">
        <v>42990</v>
      </c>
      <c r="DJ50" s="148" t="s">
        <v>242</v>
      </c>
      <c r="DK50" s="148" t="n">
        <v>3</v>
      </c>
      <c r="DL50" s="182" t="s">
        <v>194</v>
      </c>
      <c r="DM50" s="182" t="s">
        <v>194</v>
      </c>
    </row>
    <row r="51" customFormat="false" ht="14.9" hidden="false" customHeight="false" outlineLevel="0" collapsed="false">
      <c r="A51" s="145" t="n">
        <v>50</v>
      </c>
      <c r="B51" s="146" t="s">
        <v>470</v>
      </c>
      <c r="C51" s="147" t="s">
        <v>471</v>
      </c>
      <c r="D51" s="148" t="s">
        <v>427</v>
      </c>
      <c r="E51" s="148" t="s">
        <v>177</v>
      </c>
      <c r="F51" s="148" t="n">
        <v>30238</v>
      </c>
      <c r="G51" s="148" t="s">
        <v>214</v>
      </c>
      <c r="H51" s="148" t="s">
        <v>472</v>
      </c>
      <c r="I51" s="148" t="s">
        <v>180</v>
      </c>
      <c r="K51" s="147" t="s">
        <v>227</v>
      </c>
      <c r="L51" s="147" t="s">
        <v>217</v>
      </c>
      <c r="M51" s="148" t="s">
        <v>218</v>
      </c>
      <c r="N51" s="148" t="s">
        <v>184</v>
      </c>
      <c r="O51" s="150" t="n">
        <v>78759</v>
      </c>
      <c r="P51" s="185" t="n">
        <v>1260</v>
      </c>
      <c r="Q51" s="150" t="n">
        <v>1260</v>
      </c>
      <c r="R51" s="150"/>
      <c r="S51" s="152" t="n">
        <v>8712</v>
      </c>
      <c r="T51" s="150" t="n">
        <v>1979</v>
      </c>
      <c r="U51" s="150" t="n">
        <v>1979</v>
      </c>
      <c r="V51" s="153" t="n">
        <v>43282</v>
      </c>
      <c r="W51" s="154" t="s">
        <v>186</v>
      </c>
      <c r="X51" s="154" t="s">
        <v>187</v>
      </c>
      <c r="Y51" s="150" t="n">
        <v>3</v>
      </c>
      <c r="Z51" s="150" t="n">
        <v>2</v>
      </c>
      <c r="AA51" s="155" t="n">
        <v>3</v>
      </c>
      <c r="AB51" s="155" t="n">
        <v>2</v>
      </c>
      <c r="AC51" s="156"/>
      <c r="AD51" s="150" t="n">
        <v>1</v>
      </c>
      <c r="AE51" s="157" t="s">
        <v>188</v>
      </c>
      <c r="AF51" s="157" t="s">
        <v>189</v>
      </c>
      <c r="AG51" s="157" t="s">
        <v>189</v>
      </c>
      <c r="AH51" s="158" t="s">
        <v>190</v>
      </c>
      <c r="AI51" s="158" t="s">
        <v>191</v>
      </c>
      <c r="AJ51" s="148" t="s">
        <v>192</v>
      </c>
      <c r="AK51" s="159" t="n">
        <v>42629</v>
      </c>
      <c r="AL51" s="159" t="n">
        <v>42993</v>
      </c>
      <c r="AM51" s="160" t="n">
        <f aca="false">SUM(AN51/T51)</f>
        <v>0.477513895907024</v>
      </c>
      <c r="AN51" s="91" t="n">
        <v>945</v>
      </c>
      <c r="AO51" s="161" t="n">
        <f aca="false">SUM(AN51*12)</f>
        <v>11340</v>
      </c>
      <c r="AS51" s="160" t="n">
        <f aca="false">SUM(AT51/T51)</f>
        <v>0.491839312784235</v>
      </c>
      <c r="AT51" s="91" t="n">
        <f aca="false">SUM(AN51*0.03)+AN51</f>
        <v>973.35</v>
      </c>
      <c r="AU51" s="164" t="n">
        <f aca="false">SUM(AT51*12)</f>
        <v>11680.2</v>
      </c>
      <c r="AW51" s="166" t="n">
        <f aca="false">SUM(AX51/12)</f>
        <v>0</v>
      </c>
      <c r="AX51" s="167" t="n">
        <v>0</v>
      </c>
      <c r="AY51" s="168" t="n">
        <f aca="false">SUM(AZ51/12)</f>
        <v>82.9633333333333</v>
      </c>
      <c r="AZ51" s="169" t="n">
        <v>995.56</v>
      </c>
      <c r="BA51" s="170" t="n">
        <f aca="false">SUM(BB51/12)</f>
        <v>82.9166666666667</v>
      </c>
      <c r="BB51" s="91" t="n">
        <v>995</v>
      </c>
      <c r="BC51" s="171" t="n">
        <f aca="false">SUM(BD51/12)</f>
        <v>50</v>
      </c>
      <c r="BD51" s="166" t="n">
        <v>600</v>
      </c>
      <c r="BE51" s="164" t="n">
        <f aca="false">SUM(BF51/12)</f>
        <v>200</v>
      </c>
      <c r="BF51" s="166" t="n">
        <v>2400</v>
      </c>
      <c r="BG51" s="160" t="n">
        <f aca="false">SUM(AN52*0.06)</f>
        <v>56.7</v>
      </c>
      <c r="BH51" s="164" t="n">
        <f aca="false">SUM(BG51*12)</f>
        <v>680.4</v>
      </c>
      <c r="BI51" s="164" t="n">
        <f aca="false">SUM(AW51+BA51+BC51+BE51+BG51)</f>
        <v>389.616666666667</v>
      </c>
      <c r="BJ51" s="166" t="n">
        <f aca="false">SUM(AX51+BB51+BD51+BF51+BH51)</f>
        <v>4675.4</v>
      </c>
      <c r="BK51" s="166" t="n">
        <f aca="false">SUM(AN51-BI51)</f>
        <v>555.383333333333</v>
      </c>
      <c r="BL51" s="166" t="n">
        <f aca="false">SUM(AO51-BJ51)</f>
        <v>6664.6</v>
      </c>
      <c r="BM51" s="166" t="n">
        <f aca="false">SUM(AT51-BI51)</f>
        <v>583.733333333333</v>
      </c>
      <c r="BN51" s="166" t="n">
        <f aca="false">SUM(BM51*12)</f>
        <v>7004.8</v>
      </c>
      <c r="BY51" s="177" t="n">
        <v>4847548454</v>
      </c>
      <c r="BZ51" s="91" t="n">
        <v>62500</v>
      </c>
      <c r="CA51" s="159" t="n">
        <v>42516</v>
      </c>
      <c r="CB51" s="178" t="s">
        <v>193</v>
      </c>
      <c r="CG51" s="179" t="n">
        <v>41452</v>
      </c>
      <c r="CH51" s="180" t="n">
        <v>8952000</v>
      </c>
      <c r="CI51" s="181" t="s">
        <v>190</v>
      </c>
      <c r="CJ51" s="182" t="s">
        <v>191</v>
      </c>
      <c r="CK51" s="182" t="s">
        <v>191</v>
      </c>
      <c r="CL51" s="182" t="s">
        <v>194</v>
      </c>
      <c r="CM51" s="182" t="s">
        <v>194</v>
      </c>
      <c r="CN51" s="182" t="s">
        <v>194</v>
      </c>
      <c r="CO51" s="182" t="s">
        <v>194</v>
      </c>
      <c r="CP51" s="182" t="s">
        <v>194</v>
      </c>
      <c r="CQ51" s="182" t="s">
        <v>194</v>
      </c>
      <c r="CR51" s="182" t="s">
        <v>194</v>
      </c>
      <c r="CS51" s="182" t="s">
        <v>194</v>
      </c>
      <c r="CT51" s="182" t="s">
        <v>194</v>
      </c>
      <c r="CU51" s="182" t="s">
        <v>194</v>
      </c>
      <c r="CV51" s="182" t="s">
        <v>194</v>
      </c>
      <c r="CW51" s="182" t="s">
        <v>194</v>
      </c>
      <c r="CX51" s="182" t="s">
        <v>194</v>
      </c>
      <c r="CY51" s="183" t="n">
        <v>551</v>
      </c>
      <c r="CZ51" s="148" t="s">
        <v>457</v>
      </c>
      <c r="DA51" s="148" t="s">
        <v>196</v>
      </c>
      <c r="DB51" s="148" t="s">
        <v>221</v>
      </c>
      <c r="DC51" s="148" t="n">
        <v>5</v>
      </c>
      <c r="DD51" s="148" t="s">
        <v>446</v>
      </c>
      <c r="DE51" s="184" t="n">
        <v>42990</v>
      </c>
      <c r="DF51" s="148" t="s">
        <v>270</v>
      </c>
      <c r="DG51" s="148" t="n">
        <v>3</v>
      </c>
      <c r="DH51" s="148" t="s">
        <v>439</v>
      </c>
      <c r="DI51" s="184" t="n">
        <v>42894</v>
      </c>
      <c r="DJ51" s="148" t="s">
        <v>309</v>
      </c>
      <c r="DK51" s="148" t="n">
        <v>5</v>
      </c>
      <c r="DL51" s="182" t="s">
        <v>194</v>
      </c>
      <c r="DM51" s="182" t="s">
        <v>194</v>
      </c>
    </row>
    <row r="52" customFormat="false" ht="14.9" hidden="false" customHeight="false" outlineLevel="0" collapsed="false">
      <c r="A52" s="145" t="n">
        <v>51</v>
      </c>
      <c r="B52" s="146" t="s">
        <v>473</v>
      </c>
      <c r="C52" s="147" t="s">
        <v>474</v>
      </c>
      <c r="D52" s="148" t="s">
        <v>427</v>
      </c>
      <c r="E52" s="148" t="s">
        <v>177</v>
      </c>
      <c r="F52" s="148" t="n">
        <v>30238</v>
      </c>
      <c r="G52" s="148" t="s">
        <v>214</v>
      </c>
      <c r="H52" s="148" t="s">
        <v>475</v>
      </c>
      <c r="I52" s="148" t="s">
        <v>180</v>
      </c>
      <c r="K52" s="147" t="s">
        <v>355</v>
      </c>
      <c r="L52" s="147" t="s">
        <v>266</v>
      </c>
      <c r="M52" s="148" t="s">
        <v>218</v>
      </c>
      <c r="N52" s="148" t="s">
        <v>184</v>
      </c>
      <c r="O52" s="150" t="n">
        <v>78746</v>
      </c>
      <c r="P52" s="185" t="n">
        <v>1275</v>
      </c>
      <c r="Q52" s="150" t="n">
        <v>1473</v>
      </c>
      <c r="R52" s="150"/>
      <c r="S52" s="155"/>
      <c r="T52" s="187" t="n">
        <v>1990</v>
      </c>
      <c r="U52" s="187" t="n">
        <v>1969</v>
      </c>
      <c r="V52" s="153" t="n">
        <v>43282</v>
      </c>
      <c r="W52" s="154" t="s">
        <v>186</v>
      </c>
      <c r="X52" s="154" t="s">
        <v>187</v>
      </c>
      <c r="Y52" s="150" t="n">
        <v>3</v>
      </c>
      <c r="Z52" s="150" t="n">
        <v>2</v>
      </c>
      <c r="AA52" s="155" t="n">
        <v>3</v>
      </c>
      <c r="AB52" s="155" t="n">
        <v>1</v>
      </c>
      <c r="AC52" s="156"/>
      <c r="AD52" s="150" t="n">
        <v>1</v>
      </c>
      <c r="AE52" s="157" t="s">
        <v>188</v>
      </c>
      <c r="AF52" s="157" t="s">
        <v>189</v>
      </c>
      <c r="AG52" s="157" t="s">
        <v>189</v>
      </c>
      <c r="AH52" s="158" t="s">
        <v>190</v>
      </c>
      <c r="AI52" s="158" t="s">
        <v>191</v>
      </c>
      <c r="AJ52" s="148" t="s">
        <v>192</v>
      </c>
      <c r="AK52" s="159" t="n">
        <v>42917</v>
      </c>
      <c r="AL52" s="159" t="n">
        <v>43281</v>
      </c>
      <c r="AM52" s="160" t="n">
        <f aca="false">SUM(AN52/T52)</f>
        <v>0.474874371859297</v>
      </c>
      <c r="AN52" s="91" t="n">
        <v>945</v>
      </c>
      <c r="AO52" s="161" t="n">
        <f aca="false">SUM(AN52*12)</f>
        <v>11340</v>
      </c>
      <c r="AS52" s="160" t="n">
        <f aca="false">SUM(AT52/T52)</f>
        <v>0.489120603015075</v>
      </c>
      <c r="AT52" s="91" t="n">
        <f aca="false">SUM(AN52*0.03)+AN52</f>
        <v>973.35</v>
      </c>
      <c r="AU52" s="164" t="n">
        <f aca="false">SUM(AT52*12)</f>
        <v>11680.2</v>
      </c>
      <c r="AW52" s="166" t="n">
        <f aca="false">SUM(AX52/12)</f>
        <v>0</v>
      </c>
      <c r="AX52" s="167" t="n">
        <v>0</v>
      </c>
      <c r="AY52" s="168" t="n">
        <f aca="false">SUM(AZ52/12)</f>
        <v>55.8483333333333</v>
      </c>
      <c r="AZ52" s="169" t="n">
        <v>670.18</v>
      </c>
      <c r="BA52" s="170" t="n">
        <f aca="false">SUM(BB52/12)</f>
        <v>58.75</v>
      </c>
      <c r="BB52" s="91" t="n">
        <v>705</v>
      </c>
      <c r="BC52" s="171" t="n">
        <f aca="false">SUM(BD52/12)</f>
        <v>50</v>
      </c>
      <c r="BD52" s="166" t="n">
        <v>600</v>
      </c>
      <c r="BE52" s="164" t="n">
        <f aca="false">SUM(BF52/12)</f>
        <v>200</v>
      </c>
      <c r="BF52" s="166" t="n">
        <v>2400</v>
      </c>
      <c r="BG52" s="160" t="n">
        <f aca="false">SUM(AN53*0.06)</f>
        <v>65.7</v>
      </c>
      <c r="BH52" s="164" t="n">
        <f aca="false">SUM(BG52*12)</f>
        <v>788.4</v>
      </c>
      <c r="BI52" s="164" t="n">
        <f aca="false">SUM(AW52+BA52+BC52+BE52+BG52)</f>
        <v>374.45</v>
      </c>
      <c r="BJ52" s="166" t="n">
        <f aca="false">SUM(AX52+BB52+BD52+BF52+BH52)</f>
        <v>4493.4</v>
      </c>
      <c r="BK52" s="166" t="n">
        <f aca="false">SUM(AN52-BI52)</f>
        <v>570.55</v>
      </c>
      <c r="BL52" s="166" t="n">
        <f aca="false">SUM(AO52-BJ52)</f>
        <v>6846.6</v>
      </c>
      <c r="BM52" s="166" t="n">
        <f aca="false">SUM(AT52-BI52)</f>
        <v>598.9</v>
      </c>
      <c r="BN52" s="166" t="n">
        <f aca="false">SUM(BM52*12)</f>
        <v>7186.8</v>
      </c>
      <c r="BY52" s="177" t="n">
        <v>4847548454</v>
      </c>
      <c r="BZ52" s="91" t="n">
        <v>73300</v>
      </c>
      <c r="CA52" s="159" t="n">
        <v>42460</v>
      </c>
      <c r="CB52" s="178" t="s">
        <v>193</v>
      </c>
      <c r="CG52" s="179" t="n">
        <v>41452</v>
      </c>
      <c r="CH52" s="180" t="n">
        <v>8952000</v>
      </c>
      <c r="CI52" s="181" t="s">
        <v>190</v>
      </c>
      <c r="CJ52" s="182" t="s">
        <v>191</v>
      </c>
      <c r="CK52" s="182" t="s">
        <v>191</v>
      </c>
      <c r="CL52" s="182" t="s">
        <v>194</v>
      </c>
      <c r="CM52" s="182" t="s">
        <v>194</v>
      </c>
      <c r="CN52" s="182" t="s">
        <v>194</v>
      </c>
      <c r="CO52" s="182" t="s">
        <v>194</v>
      </c>
      <c r="CP52" s="182" t="s">
        <v>194</v>
      </c>
      <c r="CQ52" s="182" t="s">
        <v>194</v>
      </c>
      <c r="CR52" s="182" t="s">
        <v>194</v>
      </c>
      <c r="CS52" s="182" t="s">
        <v>194</v>
      </c>
      <c r="CT52" s="182" t="s">
        <v>194</v>
      </c>
      <c r="CU52" s="182" t="s">
        <v>194</v>
      </c>
      <c r="CV52" s="182" t="s">
        <v>194</v>
      </c>
      <c r="CW52" s="182" t="s">
        <v>194</v>
      </c>
      <c r="CX52" s="182" t="s">
        <v>194</v>
      </c>
      <c r="CY52" s="183" t="n">
        <v>551</v>
      </c>
      <c r="CZ52" s="148" t="s">
        <v>445</v>
      </c>
      <c r="DA52" s="148" t="s">
        <v>196</v>
      </c>
      <c r="DB52" s="148" t="s">
        <v>228</v>
      </c>
      <c r="DC52" s="148" t="n">
        <v>2</v>
      </c>
      <c r="DD52" s="148" t="s">
        <v>439</v>
      </c>
      <c r="DE52" s="184" t="n">
        <v>42894</v>
      </c>
      <c r="DF52" s="148" t="s">
        <v>228</v>
      </c>
      <c r="DG52" s="148" t="n">
        <v>5</v>
      </c>
      <c r="DH52" s="148" t="s">
        <v>476</v>
      </c>
      <c r="DI52" s="184" t="n">
        <v>42990</v>
      </c>
      <c r="DJ52" s="148" t="s">
        <v>341</v>
      </c>
      <c r="DK52" s="148" t="n">
        <v>3</v>
      </c>
      <c r="DL52" s="182" t="s">
        <v>194</v>
      </c>
      <c r="DM52" s="182" t="s">
        <v>194</v>
      </c>
    </row>
    <row r="53" customFormat="false" ht="14.9" hidden="false" customHeight="false" outlineLevel="0" collapsed="false">
      <c r="A53" s="145" t="n">
        <v>52</v>
      </c>
      <c r="B53" s="146" t="s">
        <v>477</v>
      </c>
      <c r="C53" s="147" t="s">
        <v>478</v>
      </c>
      <c r="D53" s="148" t="s">
        <v>427</v>
      </c>
      <c r="E53" s="148" t="s">
        <v>177</v>
      </c>
      <c r="F53" s="148" t="n">
        <v>30238</v>
      </c>
      <c r="G53" s="148" t="s">
        <v>214</v>
      </c>
      <c r="H53" s="148" t="s">
        <v>479</v>
      </c>
      <c r="I53" s="148" t="s">
        <v>180</v>
      </c>
      <c r="K53" s="147" t="s">
        <v>444</v>
      </c>
      <c r="L53" s="147" t="s">
        <v>217</v>
      </c>
      <c r="M53" s="148" t="s">
        <v>218</v>
      </c>
      <c r="N53" s="148" t="s">
        <v>184</v>
      </c>
      <c r="O53" s="150" t="n">
        <v>78759</v>
      </c>
      <c r="P53" s="185" t="n">
        <v>1950</v>
      </c>
      <c r="Q53" s="150" t="n">
        <v>1950</v>
      </c>
      <c r="R53" s="150"/>
      <c r="S53" s="155"/>
      <c r="T53" s="150" t="n">
        <v>1984</v>
      </c>
      <c r="U53" s="150" t="n">
        <v>1984</v>
      </c>
      <c r="V53" s="153" t="n">
        <v>43282</v>
      </c>
      <c r="W53" s="154" t="s">
        <v>186</v>
      </c>
      <c r="X53" s="154" t="s">
        <v>187</v>
      </c>
      <c r="Y53" s="150" t="n">
        <v>3</v>
      </c>
      <c r="Z53" s="150" t="n">
        <v>2</v>
      </c>
      <c r="AA53" s="155" t="n">
        <v>3</v>
      </c>
      <c r="AB53" s="155" t="n">
        <v>2</v>
      </c>
      <c r="AC53" s="156"/>
      <c r="AD53" s="150" t="n">
        <v>1</v>
      </c>
      <c r="AE53" s="157" t="s">
        <v>188</v>
      </c>
      <c r="AF53" s="157" t="s">
        <v>189</v>
      </c>
      <c r="AG53" s="157" t="s">
        <v>189</v>
      </c>
      <c r="AH53" s="158" t="s">
        <v>190</v>
      </c>
      <c r="AI53" s="158" t="s">
        <v>191</v>
      </c>
      <c r="AJ53" s="148" t="s">
        <v>192</v>
      </c>
      <c r="AK53" s="159" t="n">
        <v>42882</v>
      </c>
      <c r="AL53" s="159" t="n">
        <v>43611</v>
      </c>
      <c r="AM53" s="160" t="n">
        <f aca="false">SUM(AN53/T53)</f>
        <v>0.551915322580645</v>
      </c>
      <c r="AN53" s="91" t="n">
        <v>1095</v>
      </c>
      <c r="AO53" s="161" t="n">
        <f aca="false">SUM(AN53*12)</f>
        <v>13140</v>
      </c>
      <c r="AS53" s="160" t="n">
        <f aca="false">SUM(AT53/T53)</f>
        <v>0.568472782258065</v>
      </c>
      <c r="AT53" s="91" t="n">
        <f aca="false">SUM(AN53*0.03)+AN53</f>
        <v>1127.85</v>
      </c>
      <c r="AU53" s="164" t="n">
        <f aca="false">SUM(AT53*12)</f>
        <v>13534.2</v>
      </c>
      <c r="AW53" s="166" t="n">
        <f aca="false">SUM(AX53/12)</f>
        <v>0</v>
      </c>
      <c r="AX53" s="167" t="n">
        <v>0</v>
      </c>
      <c r="AY53" s="168" t="n">
        <f aca="false">SUM(AZ53/12)</f>
        <v>35.5433333333333</v>
      </c>
      <c r="AZ53" s="169" t="n">
        <v>426.52</v>
      </c>
      <c r="BA53" s="170" t="n">
        <f aca="false">SUM(BB53/12)</f>
        <v>35.5</v>
      </c>
      <c r="BB53" s="91" t="n">
        <v>426</v>
      </c>
      <c r="BC53" s="171" t="n">
        <f aca="false">SUM(BD53/12)</f>
        <v>50</v>
      </c>
      <c r="BD53" s="166" t="n">
        <v>600</v>
      </c>
      <c r="BE53" s="164" t="n">
        <f aca="false">SUM(BF53/12)</f>
        <v>200</v>
      </c>
      <c r="BF53" s="166" t="n">
        <v>2400</v>
      </c>
      <c r="BG53" s="160" t="n">
        <f aca="false">SUM(AN54*0.06)</f>
        <v>57.78</v>
      </c>
      <c r="BH53" s="164" t="n">
        <f aca="false">SUM(BG53*12)</f>
        <v>693.36</v>
      </c>
      <c r="BI53" s="164" t="n">
        <f aca="false">SUM(AW53+BA53+BC53+BE53+BG53)</f>
        <v>343.28</v>
      </c>
      <c r="BJ53" s="166" t="n">
        <f aca="false">SUM(AX53+BB53+BD53+BF53+BH53)</f>
        <v>4119.36</v>
      </c>
      <c r="BK53" s="166" t="n">
        <f aca="false">SUM(AN53-BI53)</f>
        <v>751.72</v>
      </c>
      <c r="BL53" s="166" t="n">
        <f aca="false">SUM(AO53-BJ53)</f>
        <v>9020.64</v>
      </c>
      <c r="BM53" s="166" t="n">
        <f aca="false">SUM(AT53-BI53)</f>
        <v>784.57</v>
      </c>
      <c r="BN53" s="166" t="n">
        <f aca="false">SUM(BM53*12)</f>
        <v>9414.84</v>
      </c>
      <c r="BY53" s="177" t="n">
        <v>4847548454</v>
      </c>
      <c r="BZ53" s="91" t="n">
        <v>69000</v>
      </c>
      <c r="CA53" s="159" t="n">
        <v>42710</v>
      </c>
      <c r="CB53" s="178" t="s">
        <v>193</v>
      </c>
      <c r="CG53" s="179" t="n">
        <v>41452</v>
      </c>
      <c r="CH53" s="180" t="n">
        <v>8952000</v>
      </c>
      <c r="CI53" s="181" t="s">
        <v>190</v>
      </c>
      <c r="CJ53" s="182" t="s">
        <v>191</v>
      </c>
      <c r="CK53" s="182" t="s">
        <v>191</v>
      </c>
      <c r="CL53" s="182" t="s">
        <v>194</v>
      </c>
      <c r="CM53" s="182" t="s">
        <v>191</v>
      </c>
      <c r="CN53" s="182" t="s">
        <v>191</v>
      </c>
      <c r="CO53" s="182" t="s">
        <v>191</v>
      </c>
      <c r="CP53" s="182" t="s">
        <v>191</v>
      </c>
      <c r="CQ53" s="182" t="s">
        <v>191</v>
      </c>
      <c r="CR53" s="182" t="s">
        <v>191</v>
      </c>
      <c r="CS53" s="182" t="s">
        <v>191</v>
      </c>
      <c r="CT53" s="182" t="s">
        <v>191</v>
      </c>
      <c r="CU53" s="182" t="s">
        <v>191</v>
      </c>
      <c r="CV53" s="182" t="s">
        <v>191</v>
      </c>
      <c r="CW53" s="182" t="s">
        <v>191</v>
      </c>
      <c r="CX53" s="182" t="s">
        <v>191</v>
      </c>
      <c r="CY53" s="183" t="n">
        <v>551</v>
      </c>
      <c r="CZ53" s="148" t="s">
        <v>457</v>
      </c>
      <c r="DA53" s="148" t="s">
        <v>196</v>
      </c>
      <c r="DB53" s="148" t="s">
        <v>221</v>
      </c>
      <c r="DC53" s="148" t="n">
        <v>5</v>
      </c>
      <c r="DD53" s="148" t="s">
        <v>446</v>
      </c>
      <c r="DE53" s="184" t="n">
        <v>42990</v>
      </c>
      <c r="DF53" s="148" t="s">
        <v>341</v>
      </c>
      <c r="DG53" s="148" t="n">
        <v>3</v>
      </c>
      <c r="DH53" s="148" t="s">
        <v>439</v>
      </c>
      <c r="DI53" s="184" t="n">
        <v>42894</v>
      </c>
      <c r="DJ53" s="148" t="s">
        <v>270</v>
      </c>
      <c r="DK53" s="148" t="n">
        <v>5</v>
      </c>
      <c r="DL53" s="182" t="s">
        <v>191</v>
      </c>
      <c r="DM53" s="182" t="s">
        <v>191</v>
      </c>
    </row>
    <row r="54" customFormat="false" ht="14.9" hidden="false" customHeight="false" outlineLevel="0" collapsed="false">
      <c r="A54" s="145" t="n">
        <v>53</v>
      </c>
      <c r="B54" s="146" t="s">
        <v>480</v>
      </c>
      <c r="C54" s="147" t="s">
        <v>481</v>
      </c>
      <c r="D54" s="148" t="s">
        <v>427</v>
      </c>
      <c r="E54" s="148" t="s">
        <v>177</v>
      </c>
      <c r="F54" s="148" t="n">
        <v>30238</v>
      </c>
      <c r="G54" s="148" t="s">
        <v>214</v>
      </c>
      <c r="H54" s="148" t="s">
        <v>482</v>
      </c>
      <c r="I54" s="148" t="s">
        <v>180</v>
      </c>
      <c r="K54" s="192" t="s">
        <v>483</v>
      </c>
      <c r="L54" s="147" t="s">
        <v>484</v>
      </c>
      <c r="M54" s="148" t="s">
        <v>485</v>
      </c>
      <c r="N54" s="148" t="s">
        <v>177</v>
      </c>
      <c r="O54" s="150" t="n">
        <v>30071</v>
      </c>
      <c r="P54" s="185" t="n">
        <v>1176</v>
      </c>
      <c r="Q54" s="150" t="n">
        <v>1176</v>
      </c>
      <c r="R54" s="150"/>
      <c r="S54" s="152" t="n">
        <v>11325</v>
      </c>
      <c r="T54" s="150" t="n">
        <v>1989</v>
      </c>
      <c r="U54" s="150" t="n">
        <v>1989</v>
      </c>
      <c r="V54" s="153" t="n">
        <v>43282</v>
      </c>
      <c r="W54" s="154" t="s">
        <v>186</v>
      </c>
      <c r="X54" s="154" t="s">
        <v>187</v>
      </c>
      <c r="Y54" s="150" t="n">
        <v>3</v>
      </c>
      <c r="Z54" s="150" t="n">
        <v>2</v>
      </c>
      <c r="AA54" s="155" t="n">
        <v>3</v>
      </c>
      <c r="AB54" s="155" t="n">
        <v>2</v>
      </c>
      <c r="AC54" s="156"/>
      <c r="AD54" s="150" t="n">
        <v>1</v>
      </c>
      <c r="AE54" s="157" t="s">
        <v>188</v>
      </c>
      <c r="AF54" s="157" t="s">
        <v>189</v>
      </c>
      <c r="AG54" s="157" t="s">
        <v>189</v>
      </c>
      <c r="AH54" s="158" t="s">
        <v>190</v>
      </c>
      <c r="AI54" s="158" t="s">
        <v>191</v>
      </c>
      <c r="AJ54" s="148" t="s">
        <v>192</v>
      </c>
      <c r="AK54" s="159" t="n">
        <v>42894</v>
      </c>
      <c r="AL54" s="159" t="n">
        <v>43251</v>
      </c>
      <c r="AM54" s="160" t="n">
        <f aca="false">SUM(AN54/T54)</f>
        <v>0.484162895927602</v>
      </c>
      <c r="AN54" s="91" t="n">
        <v>963</v>
      </c>
      <c r="AO54" s="161" t="n">
        <f aca="false">SUM(AN54*12)</f>
        <v>11556</v>
      </c>
      <c r="AS54" s="160" t="n">
        <f aca="false">SUM(AT54/T54)</f>
        <v>0.49868778280543</v>
      </c>
      <c r="AT54" s="91" t="n">
        <f aca="false">SUM(AN54*0.03)+AN54</f>
        <v>991.89</v>
      </c>
      <c r="AU54" s="164" t="n">
        <f aca="false">SUM(AT54*12)</f>
        <v>11902.68</v>
      </c>
      <c r="AW54" s="166" t="n">
        <f aca="false">SUM(AX54/12)</f>
        <v>0</v>
      </c>
      <c r="AX54" s="167" t="n">
        <v>0</v>
      </c>
      <c r="AY54" s="168" t="n">
        <f aca="false">SUM(AZ54/12)</f>
        <v>51.3183333333333</v>
      </c>
      <c r="AZ54" s="169" t="n">
        <v>615.82</v>
      </c>
      <c r="BA54" s="170" t="n">
        <f aca="false">SUM(BB54/12)</f>
        <v>51.25</v>
      </c>
      <c r="BB54" s="91" t="n">
        <v>615</v>
      </c>
      <c r="BC54" s="171" t="n">
        <f aca="false">SUM(BD54/12)</f>
        <v>50</v>
      </c>
      <c r="BD54" s="166" t="n">
        <v>600</v>
      </c>
      <c r="BE54" s="164" t="n">
        <f aca="false">SUM(BF54/12)</f>
        <v>200</v>
      </c>
      <c r="BF54" s="166" t="n">
        <v>2400</v>
      </c>
      <c r="BG54" s="160" t="n">
        <f aca="false">SUM(AN55*0.06)</f>
        <v>65.7</v>
      </c>
      <c r="BH54" s="164" t="n">
        <f aca="false">SUM(BG54*12)</f>
        <v>788.4</v>
      </c>
      <c r="BI54" s="164" t="n">
        <f aca="false">SUM(AW54+BA54+BC54+BE54+BG54)</f>
        <v>366.95</v>
      </c>
      <c r="BJ54" s="166" t="n">
        <f aca="false">SUM(AX54+BB54+BD54+BF54+BH54)</f>
        <v>4403.4</v>
      </c>
      <c r="BK54" s="166" t="n">
        <f aca="false">SUM(AN54-BI54)</f>
        <v>596.05</v>
      </c>
      <c r="BL54" s="166" t="n">
        <f aca="false">SUM(AO54-BJ54)</f>
        <v>7152.6</v>
      </c>
      <c r="BM54" s="166" t="n">
        <f aca="false">SUM(AT54-BI54)</f>
        <v>624.94</v>
      </c>
      <c r="BN54" s="166" t="n">
        <f aca="false">SUM(BM54*12)</f>
        <v>7499.28</v>
      </c>
      <c r="BY54" s="177" t="n">
        <v>4847548454</v>
      </c>
      <c r="BZ54" s="91" t="n">
        <v>69000</v>
      </c>
      <c r="CA54" s="159" t="n">
        <v>42738</v>
      </c>
      <c r="CB54" s="178" t="s">
        <v>193</v>
      </c>
      <c r="CG54" s="179" t="n">
        <v>41452</v>
      </c>
      <c r="CH54" s="180" t="n">
        <v>8952000</v>
      </c>
      <c r="CI54" s="181" t="s">
        <v>190</v>
      </c>
      <c r="CJ54" s="182" t="s">
        <v>191</v>
      </c>
      <c r="CK54" s="182" t="s">
        <v>191</v>
      </c>
      <c r="CL54" s="182" t="s">
        <v>194</v>
      </c>
      <c r="CM54" s="182" t="s">
        <v>191</v>
      </c>
      <c r="CN54" s="182" t="s">
        <v>191</v>
      </c>
      <c r="CO54" s="182" t="s">
        <v>191</v>
      </c>
      <c r="CP54" s="182" t="s">
        <v>191</v>
      </c>
      <c r="CQ54" s="182" t="s">
        <v>191</v>
      </c>
      <c r="CR54" s="182" t="s">
        <v>191</v>
      </c>
      <c r="CS54" s="182" t="s">
        <v>191</v>
      </c>
      <c r="CT54" s="182" t="s">
        <v>191</v>
      </c>
      <c r="CU54" s="182" t="s">
        <v>191</v>
      </c>
      <c r="CV54" s="182" t="s">
        <v>191</v>
      </c>
      <c r="CW54" s="182" t="s">
        <v>191</v>
      </c>
      <c r="CX54" s="182" t="s">
        <v>191</v>
      </c>
      <c r="CY54" s="183" t="n">
        <v>551</v>
      </c>
      <c r="CZ54" s="148" t="s">
        <v>430</v>
      </c>
      <c r="DA54" s="148" t="s">
        <v>196</v>
      </c>
      <c r="DB54" s="148" t="s">
        <v>223</v>
      </c>
      <c r="DC54" s="148" t="n">
        <v>4</v>
      </c>
      <c r="DD54" s="148" t="s">
        <v>431</v>
      </c>
      <c r="DE54" s="184" t="n">
        <v>42894</v>
      </c>
      <c r="DF54" s="148" t="s">
        <v>281</v>
      </c>
      <c r="DG54" s="148" t="n">
        <v>3</v>
      </c>
      <c r="DH54" s="148" t="s">
        <v>419</v>
      </c>
      <c r="DI54" s="184" t="n">
        <v>42990</v>
      </c>
      <c r="DJ54" s="148" t="s">
        <v>307</v>
      </c>
      <c r="DK54" s="148" t="n">
        <v>4</v>
      </c>
      <c r="DL54" s="182" t="s">
        <v>191</v>
      </c>
      <c r="DM54" s="182" t="s">
        <v>191</v>
      </c>
    </row>
    <row r="55" customFormat="false" ht="14.9" hidden="false" customHeight="false" outlineLevel="0" collapsed="false">
      <c r="A55" s="145" t="n">
        <v>54</v>
      </c>
      <c r="B55" s="146" t="n">
        <v>1606003043</v>
      </c>
      <c r="C55" s="147" t="s">
        <v>486</v>
      </c>
      <c r="D55" s="148" t="s">
        <v>487</v>
      </c>
      <c r="E55" s="148" t="s">
        <v>177</v>
      </c>
      <c r="F55" s="148" t="n">
        <v>30058</v>
      </c>
      <c r="G55" s="148" t="s">
        <v>354</v>
      </c>
      <c r="H55" s="149"/>
      <c r="I55" s="148" t="s">
        <v>180</v>
      </c>
      <c r="K55" s="147" t="s">
        <v>233</v>
      </c>
      <c r="L55" s="147" t="s">
        <v>204</v>
      </c>
      <c r="M55" s="148" t="s">
        <v>183</v>
      </c>
      <c r="N55" s="148" t="s">
        <v>184</v>
      </c>
      <c r="O55" s="150" t="s">
        <v>205</v>
      </c>
      <c r="P55" s="185" t="n">
        <v>1560</v>
      </c>
      <c r="Q55" s="150" t="n">
        <v>1560</v>
      </c>
      <c r="R55" s="151"/>
      <c r="S55" s="152" t="n">
        <v>17424</v>
      </c>
      <c r="T55" s="150" t="n">
        <v>1979</v>
      </c>
      <c r="U55" s="150" t="n">
        <v>1979</v>
      </c>
      <c r="V55" s="153" t="n">
        <v>43282</v>
      </c>
      <c r="W55" s="154" t="s">
        <v>186</v>
      </c>
      <c r="X55" s="154" t="s">
        <v>187</v>
      </c>
      <c r="Y55" s="150" t="n">
        <v>4</v>
      </c>
      <c r="Z55" s="150" t="n">
        <v>4</v>
      </c>
      <c r="AA55" s="155" t="n">
        <v>4</v>
      </c>
      <c r="AB55" s="155" t="n">
        <v>1</v>
      </c>
      <c r="AC55" s="156"/>
      <c r="AD55" s="150" t="n">
        <v>1</v>
      </c>
      <c r="AE55" s="157" t="s">
        <v>188</v>
      </c>
      <c r="AF55" s="157" t="s">
        <v>189</v>
      </c>
      <c r="AG55" s="157" t="s">
        <v>189</v>
      </c>
      <c r="AH55" s="158" t="s">
        <v>190</v>
      </c>
      <c r="AI55" s="158" t="s">
        <v>191</v>
      </c>
      <c r="AJ55" s="148" t="s">
        <v>192</v>
      </c>
      <c r="AK55" s="159" t="n">
        <v>42802</v>
      </c>
      <c r="AL55" s="159" t="n">
        <v>43166</v>
      </c>
      <c r="AM55" s="160" t="n">
        <f aca="false">SUM(AN55/T55)</f>
        <v>0.553309752400202</v>
      </c>
      <c r="AN55" s="91" t="n">
        <v>1095</v>
      </c>
      <c r="AO55" s="161" t="n">
        <f aca="false">SUM(AN55*12)</f>
        <v>13140</v>
      </c>
      <c r="AS55" s="160" t="n">
        <f aca="false">SUM(AT55/T55)</f>
        <v>0.569909044972208</v>
      </c>
      <c r="AT55" s="91" t="n">
        <f aca="false">SUM(AN55*0.03)+AN55</f>
        <v>1127.85</v>
      </c>
      <c r="AU55" s="164" t="n">
        <f aca="false">SUM(AT55*12)</f>
        <v>13534.2</v>
      </c>
      <c r="AW55" s="166" t="n">
        <f aca="false">SUM(AX55/12)</f>
        <v>0</v>
      </c>
      <c r="AX55" s="167" t="n">
        <v>0</v>
      </c>
      <c r="AY55" s="168" t="n">
        <f aca="false">SUM(AZ55/12)</f>
        <v>53.185</v>
      </c>
      <c r="AZ55" s="169" t="n">
        <v>638.22</v>
      </c>
      <c r="BA55" s="170" t="n">
        <f aca="false">SUM(BB55/12)</f>
        <v>53.185</v>
      </c>
      <c r="BB55" s="91" t="n">
        <v>638.22</v>
      </c>
      <c r="BC55" s="171" t="n">
        <f aca="false">SUM(BD55/12)</f>
        <v>50</v>
      </c>
      <c r="BD55" s="166" t="n">
        <v>600</v>
      </c>
      <c r="BE55" s="164" t="n">
        <f aca="false">SUM(BF55/12)</f>
        <v>200</v>
      </c>
      <c r="BF55" s="166" t="n">
        <v>2400</v>
      </c>
      <c r="BG55" s="160" t="n">
        <f aca="false">SUM(AN56*0.06)</f>
        <v>63</v>
      </c>
      <c r="BH55" s="164" t="n">
        <f aca="false">SUM(BG55*12)</f>
        <v>756</v>
      </c>
      <c r="BI55" s="164" t="n">
        <f aca="false">SUM(AW55+BA55+BC55+BE55+BG55)</f>
        <v>366.185</v>
      </c>
      <c r="BJ55" s="166" t="n">
        <f aca="false">SUM(AX55+BB55+BD55+BF55+BH55)</f>
        <v>4394.22</v>
      </c>
      <c r="BK55" s="166" t="n">
        <f aca="false">SUM(AN55-BI55)</f>
        <v>728.815</v>
      </c>
      <c r="BL55" s="166" t="n">
        <f aca="false">SUM(AO55-BJ55)</f>
        <v>8745.78</v>
      </c>
      <c r="BM55" s="166" t="n">
        <f aca="false">SUM(AT55-BI55)</f>
        <v>761.665</v>
      </c>
      <c r="BN55" s="166" t="n">
        <f aca="false">SUM(BM55*12)</f>
        <v>9139.98</v>
      </c>
      <c r="BY55" s="177" t="n">
        <v>4847548454</v>
      </c>
      <c r="BZ55" s="91" t="n">
        <v>60000</v>
      </c>
      <c r="CA55" s="159" t="n">
        <v>42528</v>
      </c>
      <c r="CB55" s="178" t="s">
        <v>193</v>
      </c>
      <c r="CG55" s="179" t="n">
        <v>41452</v>
      </c>
      <c r="CH55" s="180" t="n">
        <v>8952000</v>
      </c>
      <c r="CI55" s="181" t="s">
        <v>190</v>
      </c>
      <c r="CJ55" s="182" t="s">
        <v>191</v>
      </c>
      <c r="CK55" s="182" t="s">
        <v>191</v>
      </c>
      <c r="CL55" s="182" t="s">
        <v>194</v>
      </c>
      <c r="CM55" s="182" t="s">
        <v>191</v>
      </c>
      <c r="CN55" s="182" t="s">
        <v>191</v>
      </c>
      <c r="CO55" s="182" t="s">
        <v>191</v>
      </c>
      <c r="CP55" s="182" t="s">
        <v>191</v>
      </c>
      <c r="CQ55" s="182" t="s">
        <v>191</v>
      </c>
      <c r="CR55" s="182" t="s">
        <v>191</v>
      </c>
      <c r="CS55" s="182" t="s">
        <v>191</v>
      </c>
      <c r="CT55" s="182" t="s">
        <v>191</v>
      </c>
      <c r="CU55" s="182" t="s">
        <v>191</v>
      </c>
      <c r="CV55" s="182" t="s">
        <v>191</v>
      </c>
      <c r="CW55" s="182" t="s">
        <v>191</v>
      </c>
      <c r="CX55" s="182" t="s">
        <v>191</v>
      </c>
      <c r="CY55" s="183" t="n">
        <v>551</v>
      </c>
      <c r="CZ55" s="148" t="s">
        <v>488</v>
      </c>
      <c r="DA55" s="148" t="s">
        <v>196</v>
      </c>
      <c r="DB55" s="148" t="s">
        <v>201</v>
      </c>
      <c r="DC55" s="148" t="n">
        <v>1</v>
      </c>
      <c r="DD55" s="148" t="s">
        <v>489</v>
      </c>
      <c r="DE55" s="184" t="n">
        <v>42894</v>
      </c>
      <c r="DF55" s="148" t="s">
        <v>229</v>
      </c>
      <c r="DG55" s="148" t="n">
        <v>3</v>
      </c>
      <c r="DH55" s="148" t="s">
        <v>490</v>
      </c>
      <c r="DI55" s="184" t="n">
        <v>42990</v>
      </c>
      <c r="DJ55" s="148" t="s">
        <v>375</v>
      </c>
      <c r="DK55" s="148" t="n">
        <v>3</v>
      </c>
      <c r="DL55" s="182" t="s">
        <v>191</v>
      </c>
      <c r="DM55" s="182" t="s">
        <v>191</v>
      </c>
    </row>
    <row r="56" customFormat="false" ht="14.9" hidden="false" customHeight="false" outlineLevel="0" collapsed="false">
      <c r="A56" s="145" t="n">
        <v>55</v>
      </c>
      <c r="B56" s="146" t="n">
        <v>1606009032</v>
      </c>
      <c r="C56" s="147" t="s">
        <v>491</v>
      </c>
      <c r="D56" s="148" t="s">
        <v>487</v>
      </c>
      <c r="E56" s="148" t="s">
        <v>177</v>
      </c>
      <c r="F56" s="148" t="n">
        <v>30058</v>
      </c>
      <c r="G56" s="148" t="s">
        <v>354</v>
      </c>
      <c r="H56" s="149"/>
      <c r="I56" s="148" t="s">
        <v>180</v>
      </c>
      <c r="K56" s="147" t="s">
        <v>456</v>
      </c>
      <c r="L56" s="147" t="s">
        <v>204</v>
      </c>
      <c r="M56" s="148" t="s">
        <v>183</v>
      </c>
      <c r="N56" s="148" t="s">
        <v>184</v>
      </c>
      <c r="O56" s="150" t="s">
        <v>205</v>
      </c>
      <c r="P56" s="185" t="n">
        <v>1835</v>
      </c>
      <c r="Q56" s="150" t="n">
        <v>1835</v>
      </c>
      <c r="R56" s="151"/>
      <c r="S56" s="152" t="n">
        <v>13068</v>
      </c>
      <c r="T56" s="150" t="n">
        <v>1981</v>
      </c>
      <c r="U56" s="150" t="n">
        <v>1981</v>
      </c>
      <c r="V56" s="153" t="n">
        <v>43282</v>
      </c>
      <c r="W56" s="154" t="s">
        <v>186</v>
      </c>
      <c r="X56" s="154" t="s">
        <v>187</v>
      </c>
      <c r="Y56" s="150" t="n">
        <v>3</v>
      </c>
      <c r="Z56" s="150" t="n">
        <v>2.5</v>
      </c>
      <c r="AA56" s="155" t="n">
        <v>4</v>
      </c>
      <c r="AB56" s="155" t="n">
        <v>2</v>
      </c>
      <c r="AC56" s="156"/>
      <c r="AD56" s="150" t="n">
        <v>1</v>
      </c>
      <c r="AE56" s="157" t="s">
        <v>188</v>
      </c>
      <c r="AF56" s="157" t="s">
        <v>189</v>
      </c>
      <c r="AG56" s="157" t="s">
        <v>189</v>
      </c>
      <c r="AH56" s="158" t="s">
        <v>190</v>
      </c>
      <c r="AI56" s="158" t="s">
        <v>191</v>
      </c>
      <c r="AJ56" s="148" t="s">
        <v>192</v>
      </c>
      <c r="AK56" s="159" t="n">
        <v>42720</v>
      </c>
      <c r="AL56" s="159" t="n">
        <v>43084</v>
      </c>
      <c r="AM56" s="160" t="n">
        <f aca="false">SUM(AN56/T56)</f>
        <v>0.530035335689046</v>
      </c>
      <c r="AN56" s="91" t="n">
        <v>1050</v>
      </c>
      <c r="AO56" s="161" t="n">
        <f aca="false">SUM(AN56*12)</f>
        <v>12600</v>
      </c>
      <c r="AS56" s="160" t="n">
        <f aca="false">SUM(AT56/T56)</f>
        <v>0.545936395759717</v>
      </c>
      <c r="AT56" s="91" t="n">
        <f aca="false">SUM(AN56*0.03)+AN56</f>
        <v>1081.5</v>
      </c>
      <c r="AU56" s="164" t="n">
        <f aca="false">SUM(AT56*12)</f>
        <v>12978</v>
      </c>
      <c r="AW56" s="166" t="n">
        <f aca="false">SUM(AX56/12)</f>
        <v>0</v>
      </c>
      <c r="AX56" s="167" t="n">
        <v>0</v>
      </c>
      <c r="AY56" s="168" t="n">
        <f aca="false">SUM(AZ56/12)</f>
        <v>132.105</v>
      </c>
      <c r="AZ56" s="169" t="n">
        <v>1585.26</v>
      </c>
      <c r="BA56" s="170" t="n">
        <f aca="false">SUM(BB56/12)</f>
        <v>132.105</v>
      </c>
      <c r="BB56" s="91" t="n">
        <v>1585.26</v>
      </c>
      <c r="BC56" s="171" t="n">
        <f aca="false">SUM(BD56/12)</f>
        <v>50</v>
      </c>
      <c r="BD56" s="166" t="n">
        <v>600</v>
      </c>
      <c r="BE56" s="164" t="n">
        <f aca="false">SUM(BF56/12)</f>
        <v>200</v>
      </c>
      <c r="BF56" s="166" t="n">
        <v>2400</v>
      </c>
      <c r="BG56" s="160" t="n">
        <f aca="false">SUM(AN57*0.06)</f>
        <v>64.5</v>
      </c>
      <c r="BH56" s="164" t="n">
        <f aca="false">SUM(BG56*12)</f>
        <v>774</v>
      </c>
      <c r="BI56" s="164" t="n">
        <f aca="false">SUM(AW56+BA56+BC56+BE56+BG56)</f>
        <v>446.605</v>
      </c>
      <c r="BJ56" s="166" t="n">
        <f aca="false">SUM(AX56+BB56+BD56+BF56+BH56)</f>
        <v>5359.26</v>
      </c>
      <c r="BK56" s="166" t="n">
        <f aca="false">SUM(AN56-BI56)</f>
        <v>603.395</v>
      </c>
      <c r="BL56" s="166" t="n">
        <f aca="false">SUM(AO56-BJ56)</f>
        <v>7240.74</v>
      </c>
      <c r="BM56" s="166" t="n">
        <f aca="false">SUM(AT56-BI56)</f>
        <v>634.895</v>
      </c>
      <c r="BN56" s="166" t="n">
        <f aca="false">SUM(BM56*12)</f>
        <v>7618.74</v>
      </c>
      <c r="BY56" s="177" t="n">
        <v>4847548454</v>
      </c>
      <c r="BZ56" s="91" t="n">
        <v>71000</v>
      </c>
      <c r="CA56" s="159" t="n">
        <v>42430</v>
      </c>
      <c r="CB56" s="178" t="s">
        <v>193</v>
      </c>
      <c r="CG56" s="179" t="n">
        <v>41452</v>
      </c>
      <c r="CH56" s="180" t="n">
        <v>8952000</v>
      </c>
      <c r="CI56" s="181" t="s">
        <v>190</v>
      </c>
      <c r="CJ56" s="182" t="s">
        <v>191</v>
      </c>
      <c r="CK56" s="182" t="s">
        <v>191</v>
      </c>
      <c r="CL56" s="182" t="s">
        <v>194</v>
      </c>
      <c r="CM56" s="182" t="s">
        <v>191</v>
      </c>
      <c r="CN56" s="182" t="s">
        <v>191</v>
      </c>
      <c r="CO56" s="182" t="s">
        <v>191</v>
      </c>
      <c r="CP56" s="182" t="s">
        <v>191</v>
      </c>
      <c r="CQ56" s="182" t="s">
        <v>191</v>
      </c>
      <c r="CR56" s="182" t="s">
        <v>191</v>
      </c>
      <c r="CS56" s="182" t="s">
        <v>191</v>
      </c>
      <c r="CT56" s="182" t="s">
        <v>191</v>
      </c>
      <c r="CU56" s="182" t="s">
        <v>191</v>
      </c>
      <c r="CV56" s="182" t="s">
        <v>191</v>
      </c>
      <c r="CW56" s="182" t="s">
        <v>191</v>
      </c>
      <c r="CX56" s="182" t="s">
        <v>191</v>
      </c>
      <c r="CY56" s="183" t="n">
        <v>551</v>
      </c>
      <c r="CZ56" s="148" t="s">
        <v>488</v>
      </c>
      <c r="DA56" s="148" t="s">
        <v>196</v>
      </c>
      <c r="DB56" s="148" t="s">
        <v>221</v>
      </c>
      <c r="DC56" s="148" t="n">
        <v>1</v>
      </c>
      <c r="DD56" s="148" t="s">
        <v>489</v>
      </c>
      <c r="DE56" s="184" t="n">
        <v>42894</v>
      </c>
      <c r="DF56" s="148" t="s">
        <v>242</v>
      </c>
      <c r="DG56" s="148" t="n">
        <v>3</v>
      </c>
      <c r="DH56" s="148" t="s">
        <v>490</v>
      </c>
      <c r="DI56" s="184" t="n">
        <v>42990</v>
      </c>
      <c r="DJ56" s="148" t="s">
        <v>243</v>
      </c>
      <c r="DK56" s="148" t="n">
        <v>3</v>
      </c>
      <c r="DL56" s="182" t="s">
        <v>191</v>
      </c>
      <c r="DM56" s="182" t="s">
        <v>191</v>
      </c>
    </row>
    <row r="57" customFormat="false" ht="14.9" hidden="false" customHeight="false" outlineLevel="0" collapsed="false">
      <c r="A57" s="145" t="n">
        <v>56</v>
      </c>
      <c r="B57" s="146" t="n">
        <v>1610202163</v>
      </c>
      <c r="C57" s="147" t="s">
        <v>492</v>
      </c>
      <c r="D57" s="148" t="s">
        <v>487</v>
      </c>
      <c r="E57" s="148" t="s">
        <v>177</v>
      </c>
      <c r="F57" s="148" t="n">
        <v>30058</v>
      </c>
      <c r="G57" s="148" t="s">
        <v>354</v>
      </c>
      <c r="H57" s="149"/>
      <c r="I57" s="148" t="s">
        <v>180</v>
      </c>
      <c r="K57" s="147" t="s">
        <v>355</v>
      </c>
      <c r="L57" s="147" t="s">
        <v>204</v>
      </c>
      <c r="M57" s="148" t="s">
        <v>183</v>
      </c>
      <c r="N57" s="148" t="s">
        <v>184</v>
      </c>
      <c r="O57" s="150" t="s">
        <v>205</v>
      </c>
      <c r="P57" s="185" t="n">
        <v>1769</v>
      </c>
      <c r="Q57" s="150" t="n">
        <v>1769</v>
      </c>
      <c r="R57" s="151"/>
      <c r="S57" s="152" t="n">
        <v>7405</v>
      </c>
      <c r="T57" s="150" t="n">
        <v>1989</v>
      </c>
      <c r="U57" s="150" t="n">
        <v>1989</v>
      </c>
      <c r="V57" s="153" t="n">
        <v>43282</v>
      </c>
      <c r="W57" s="154" t="s">
        <v>186</v>
      </c>
      <c r="X57" s="154" t="s">
        <v>187</v>
      </c>
      <c r="Y57" s="150" t="n">
        <v>4</v>
      </c>
      <c r="Z57" s="150" t="n">
        <v>2</v>
      </c>
      <c r="AA57" s="155" t="n">
        <v>3</v>
      </c>
      <c r="AB57" s="155" t="n">
        <v>2</v>
      </c>
      <c r="AC57" s="156"/>
      <c r="AD57" s="150" t="n">
        <v>1</v>
      </c>
      <c r="AE57" s="157" t="s">
        <v>188</v>
      </c>
      <c r="AF57" s="157" t="s">
        <v>189</v>
      </c>
      <c r="AG57" s="157" t="s">
        <v>189</v>
      </c>
      <c r="AH57" s="158" t="s">
        <v>190</v>
      </c>
      <c r="AI57" s="158" t="s">
        <v>191</v>
      </c>
      <c r="AJ57" s="148" t="s">
        <v>192</v>
      </c>
      <c r="AK57" s="159" t="n">
        <v>42851</v>
      </c>
      <c r="AL57" s="159" t="n">
        <v>43215</v>
      </c>
      <c r="AM57" s="160" t="n">
        <f aca="false">SUM(AN57/T57)</f>
        <v>0.540472599296129</v>
      </c>
      <c r="AN57" s="91" t="n">
        <v>1075</v>
      </c>
      <c r="AO57" s="161" t="n">
        <f aca="false">SUM(AN57*12)</f>
        <v>12900</v>
      </c>
      <c r="AS57" s="160" t="n">
        <f aca="false">SUM(AT57/T57)</f>
        <v>0.556686777275013</v>
      </c>
      <c r="AT57" s="91" t="n">
        <f aca="false">SUM(AN57*0.03)+AN57</f>
        <v>1107.25</v>
      </c>
      <c r="AU57" s="164" t="n">
        <f aca="false">SUM(AT57*12)</f>
        <v>13287</v>
      </c>
      <c r="AW57" s="166" t="n">
        <f aca="false">SUM(AX57/12)</f>
        <v>0</v>
      </c>
      <c r="AX57" s="167" t="n">
        <v>0</v>
      </c>
      <c r="AY57" s="168" t="n">
        <f aca="false">SUM(AZ57/12)</f>
        <v>114.183333333333</v>
      </c>
      <c r="AZ57" s="169" t="n">
        <v>1370.2</v>
      </c>
      <c r="BA57" s="170" t="n">
        <f aca="false">SUM(BB57/12)</f>
        <v>130.433333333333</v>
      </c>
      <c r="BB57" s="91" t="n">
        <v>1565.2</v>
      </c>
      <c r="BC57" s="171" t="n">
        <f aca="false">SUM(BD57/12)</f>
        <v>50</v>
      </c>
      <c r="BD57" s="166" t="n">
        <v>600</v>
      </c>
      <c r="BE57" s="164" t="n">
        <f aca="false">SUM(BF57/12)</f>
        <v>200</v>
      </c>
      <c r="BF57" s="166" t="n">
        <v>2400</v>
      </c>
      <c r="BG57" s="160" t="n">
        <f aca="false">SUM(AN58*0.06)</f>
        <v>62.7</v>
      </c>
      <c r="BH57" s="164" t="n">
        <f aca="false">SUM(BG57*12)</f>
        <v>752.4</v>
      </c>
      <c r="BI57" s="164" t="n">
        <f aca="false">SUM(AW57+BA57+BC57+BE57+BG57)</f>
        <v>443.133333333333</v>
      </c>
      <c r="BJ57" s="166" t="n">
        <f aca="false">SUM(AX57+BB57+BD57+BF57+BH57)</f>
        <v>5317.6</v>
      </c>
      <c r="BK57" s="166" t="n">
        <f aca="false">SUM(AN57-BI57)</f>
        <v>631.866666666667</v>
      </c>
      <c r="BL57" s="166" t="n">
        <f aca="false">SUM(AO57-BJ57)</f>
        <v>7582.4</v>
      </c>
      <c r="BM57" s="166" t="n">
        <f aca="false">SUM(AT57-BI57)</f>
        <v>664.116666666667</v>
      </c>
      <c r="BN57" s="166" t="n">
        <f aca="false">SUM(BM57*12)</f>
        <v>7969.4</v>
      </c>
      <c r="BY57" s="177" t="n">
        <v>4847548454</v>
      </c>
      <c r="BZ57" s="91" t="n">
        <v>66000</v>
      </c>
      <c r="CA57" s="159" t="n">
        <v>42327</v>
      </c>
      <c r="CB57" s="178" t="s">
        <v>193</v>
      </c>
      <c r="CG57" s="179" t="n">
        <v>41452</v>
      </c>
      <c r="CH57" s="180" t="n">
        <v>8952000</v>
      </c>
      <c r="CI57" s="181" t="s">
        <v>190</v>
      </c>
      <c r="CJ57" s="182" t="s">
        <v>191</v>
      </c>
      <c r="CK57" s="182" t="s">
        <v>191</v>
      </c>
      <c r="CL57" s="182" t="s">
        <v>194</v>
      </c>
      <c r="CM57" s="182" t="s">
        <v>191</v>
      </c>
      <c r="CN57" s="182" t="s">
        <v>191</v>
      </c>
      <c r="CO57" s="182" t="s">
        <v>191</v>
      </c>
      <c r="CP57" s="182" t="s">
        <v>191</v>
      </c>
      <c r="CQ57" s="182" t="s">
        <v>191</v>
      </c>
      <c r="CR57" s="182" t="s">
        <v>191</v>
      </c>
      <c r="CS57" s="182" t="s">
        <v>191</v>
      </c>
      <c r="CT57" s="182" t="s">
        <v>191</v>
      </c>
      <c r="CU57" s="182" t="s">
        <v>191</v>
      </c>
      <c r="CV57" s="182" t="s">
        <v>191</v>
      </c>
      <c r="CW57" s="182" t="s">
        <v>191</v>
      </c>
      <c r="CX57" s="182" t="s">
        <v>191</v>
      </c>
      <c r="CY57" s="183" t="n">
        <v>551</v>
      </c>
      <c r="CZ57" s="148" t="s">
        <v>493</v>
      </c>
      <c r="DA57" s="148" t="s">
        <v>196</v>
      </c>
      <c r="DB57" s="148" t="s">
        <v>260</v>
      </c>
      <c r="DC57" s="148" t="n">
        <v>1</v>
      </c>
      <c r="DD57" s="148" t="s">
        <v>494</v>
      </c>
      <c r="DE57" s="184" t="n">
        <v>42894</v>
      </c>
      <c r="DF57" s="148" t="s">
        <v>209</v>
      </c>
      <c r="DG57" s="148" t="n">
        <v>4</v>
      </c>
      <c r="DH57" s="148" t="s">
        <v>495</v>
      </c>
      <c r="DI57" s="184" t="n">
        <v>42990</v>
      </c>
      <c r="DJ57" s="148" t="s">
        <v>229</v>
      </c>
      <c r="DK57" s="148" t="n">
        <v>3</v>
      </c>
      <c r="DL57" s="182" t="s">
        <v>191</v>
      </c>
      <c r="DM57" s="182" t="s">
        <v>191</v>
      </c>
    </row>
    <row r="58" customFormat="false" ht="14.9" hidden="false" customHeight="false" outlineLevel="0" collapsed="false">
      <c r="A58" s="145" t="n">
        <v>57</v>
      </c>
      <c r="B58" s="146" t="n">
        <v>1609001119</v>
      </c>
      <c r="C58" s="147" t="s">
        <v>496</v>
      </c>
      <c r="D58" s="148" t="s">
        <v>487</v>
      </c>
      <c r="E58" s="148" t="s">
        <v>177</v>
      </c>
      <c r="F58" s="148" t="n">
        <v>30058</v>
      </c>
      <c r="G58" s="148" t="s">
        <v>354</v>
      </c>
      <c r="H58" s="149"/>
      <c r="I58" s="148" t="s">
        <v>180</v>
      </c>
      <c r="K58" s="147" t="s">
        <v>233</v>
      </c>
      <c r="L58" s="147" t="s">
        <v>204</v>
      </c>
      <c r="M58" s="148" t="s">
        <v>183</v>
      </c>
      <c r="N58" s="148" t="s">
        <v>184</v>
      </c>
      <c r="O58" s="150" t="s">
        <v>205</v>
      </c>
      <c r="P58" s="185" t="n">
        <v>1244</v>
      </c>
      <c r="Q58" s="150" t="n">
        <v>1244</v>
      </c>
      <c r="R58" s="151"/>
      <c r="S58" s="152" t="n">
        <v>8712</v>
      </c>
      <c r="T58" s="150" t="n">
        <v>1982</v>
      </c>
      <c r="U58" s="150" t="n">
        <v>1982</v>
      </c>
      <c r="V58" s="153" t="n">
        <v>43282</v>
      </c>
      <c r="W58" s="154" t="s">
        <v>186</v>
      </c>
      <c r="X58" s="154" t="s">
        <v>187</v>
      </c>
      <c r="Y58" s="150" t="n">
        <v>3</v>
      </c>
      <c r="Z58" s="150" t="n">
        <v>3</v>
      </c>
      <c r="AA58" s="155" t="n">
        <v>3</v>
      </c>
      <c r="AB58" s="155" t="n">
        <v>2</v>
      </c>
      <c r="AC58" s="156"/>
      <c r="AD58" s="150" t="n">
        <v>1</v>
      </c>
      <c r="AE58" s="157" t="s">
        <v>188</v>
      </c>
      <c r="AF58" s="157" t="s">
        <v>189</v>
      </c>
      <c r="AG58" s="157" t="s">
        <v>189</v>
      </c>
      <c r="AH58" s="158" t="s">
        <v>190</v>
      </c>
      <c r="AI58" s="158" t="s">
        <v>191</v>
      </c>
      <c r="AJ58" s="148" t="s">
        <v>192</v>
      </c>
      <c r="AK58" s="159" t="n">
        <v>42893</v>
      </c>
      <c r="AL58" s="159" t="n">
        <v>43257</v>
      </c>
      <c r="AM58" s="160" t="n">
        <f aca="false">SUM(AN58/T58)</f>
        <v>0.527245206861756</v>
      </c>
      <c r="AN58" s="91" t="n">
        <v>1045</v>
      </c>
      <c r="AO58" s="161" t="n">
        <f aca="false">SUM(AN58*12)</f>
        <v>12540</v>
      </c>
      <c r="AS58" s="160" t="n">
        <f aca="false">SUM(AT58/T58)</f>
        <v>0.543062563067609</v>
      </c>
      <c r="AT58" s="91" t="n">
        <f aca="false">SUM(AN58*0.03)+AN58</f>
        <v>1076.35</v>
      </c>
      <c r="AU58" s="164" t="n">
        <f aca="false">SUM(AT58*12)</f>
        <v>12916.2</v>
      </c>
      <c r="AW58" s="166" t="n">
        <f aca="false">SUM(AX58/12)</f>
        <v>0</v>
      </c>
      <c r="AX58" s="167" t="n">
        <v>0</v>
      </c>
      <c r="AY58" s="168" t="n">
        <f aca="false">SUM(AZ58/12)</f>
        <v>110.758333333333</v>
      </c>
      <c r="AZ58" s="169" t="n">
        <v>1329.1</v>
      </c>
      <c r="BA58" s="170" t="n">
        <f aca="false">SUM(BB58/12)</f>
        <v>110.758333333333</v>
      </c>
      <c r="BB58" s="91" t="n">
        <v>1329.1</v>
      </c>
      <c r="BC58" s="171" t="n">
        <f aca="false">SUM(BD58/12)</f>
        <v>50</v>
      </c>
      <c r="BD58" s="166" t="n">
        <v>600</v>
      </c>
      <c r="BE58" s="164" t="n">
        <f aca="false">SUM(BF58/12)</f>
        <v>200</v>
      </c>
      <c r="BF58" s="166" t="n">
        <v>2400</v>
      </c>
      <c r="BG58" s="160" t="n">
        <f aca="false">SUM(AN59*0.06)</f>
        <v>62.7</v>
      </c>
      <c r="BH58" s="164" t="n">
        <f aca="false">SUM(BG58*12)</f>
        <v>752.4</v>
      </c>
      <c r="BI58" s="164" t="n">
        <f aca="false">SUM(AW58+BA58+BC58+BE58+BG58)</f>
        <v>423.458333333333</v>
      </c>
      <c r="BJ58" s="166" t="n">
        <f aca="false">SUM(AX58+BB58+BD58+BF58+BH58)</f>
        <v>5081.5</v>
      </c>
      <c r="BK58" s="166" t="n">
        <f aca="false">SUM(AN58-BI58)</f>
        <v>621.541666666667</v>
      </c>
      <c r="BL58" s="166" t="n">
        <f aca="false">SUM(AO58-BJ58)</f>
        <v>7458.5</v>
      </c>
      <c r="BM58" s="166" t="n">
        <f aca="false">SUM(AT58-BI58)</f>
        <v>652.891666666667</v>
      </c>
      <c r="BN58" s="166" t="n">
        <f aca="false">SUM(BM58*12)</f>
        <v>7834.7</v>
      </c>
      <c r="BY58" s="177" t="n">
        <v>4847548454</v>
      </c>
      <c r="BZ58" s="91" t="n">
        <v>71000</v>
      </c>
      <c r="CA58" s="159" t="n">
        <v>42528</v>
      </c>
      <c r="CB58" s="178" t="s">
        <v>193</v>
      </c>
      <c r="CG58" s="179" t="n">
        <v>41452</v>
      </c>
      <c r="CH58" s="180" t="n">
        <v>8952000</v>
      </c>
      <c r="CI58" s="181" t="s">
        <v>190</v>
      </c>
      <c r="CJ58" s="182" t="s">
        <v>191</v>
      </c>
      <c r="CK58" s="182" t="s">
        <v>191</v>
      </c>
      <c r="CL58" s="182" t="s">
        <v>194</v>
      </c>
      <c r="CM58" s="182" t="s">
        <v>191</v>
      </c>
      <c r="CN58" s="182" t="s">
        <v>191</v>
      </c>
      <c r="CO58" s="182" t="s">
        <v>191</v>
      </c>
      <c r="CP58" s="182" t="s">
        <v>191</v>
      </c>
      <c r="CQ58" s="182" t="s">
        <v>191</v>
      </c>
      <c r="CR58" s="182" t="s">
        <v>191</v>
      </c>
      <c r="CS58" s="182" t="s">
        <v>191</v>
      </c>
      <c r="CT58" s="182" t="s">
        <v>191</v>
      </c>
      <c r="CU58" s="182" t="s">
        <v>191</v>
      </c>
      <c r="CV58" s="182" t="s">
        <v>191</v>
      </c>
      <c r="CW58" s="182" t="s">
        <v>191</v>
      </c>
      <c r="CX58" s="182" t="s">
        <v>191</v>
      </c>
      <c r="CY58" s="183" t="n">
        <v>551</v>
      </c>
      <c r="CZ58" s="148" t="s">
        <v>488</v>
      </c>
      <c r="DA58" s="148" t="s">
        <v>196</v>
      </c>
      <c r="DB58" s="148" t="s">
        <v>275</v>
      </c>
      <c r="DC58" s="148" t="n">
        <v>1</v>
      </c>
      <c r="DD58" s="148" t="s">
        <v>494</v>
      </c>
      <c r="DE58" s="184" t="n">
        <v>42894</v>
      </c>
      <c r="DF58" s="148" t="s">
        <v>243</v>
      </c>
      <c r="DG58" s="148" t="n">
        <v>4</v>
      </c>
      <c r="DH58" s="148" t="s">
        <v>495</v>
      </c>
      <c r="DI58" s="184" t="n">
        <v>42990</v>
      </c>
      <c r="DJ58" s="148" t="s">
        <v>228</v>
      </c>
      <c r="DK58" s="148" t="n">
        <v>3</v>
      </c>
      <c r="DL58" s="182" t="s">
        <v>191</v>
      </c>
      <c r="DM58" s="182" t="s">
        <v>191</v>
      </c>
    </row>
    <row r="59" customFormat="false" ht="14.9" hidden="false" customHeight="false" outlineLevel="0" collapsed="false">
      <c r="A59" s="145" t="n">
        <v>58</v>
      </c>
      <c r="B59" s="146" t="n">
        <v>1604402015</v>
      </c>
      <c r="C59" s="147" t="s">
        <v>497</v>
      </c>
      <c r="D59" s="148" t="s">
        <v>487</v>
      </c>
      <c r="E59" s="148" t="s">
        <v>177</v>
      </c>
      <c r="F59" s="148" t="n">
        <v>30038</v>
      </c>
      <c r="G59" s="148" t="s">
        <v>354</v>
      </c>
      <c r="H59" s="149"/>
      <c r="I59" s="148" t="s">
        <v>180</v>
      </c>
      <c r="K59" s="188" t="s">
        <v>444</v>
      </c>
      <c r="L59" s="188" t="s">
        <v>498</v>
      </c>
      <c r="M59" s="148" t="s">
        <v>176</v>
      </c>
      <c r="N59" s="148" t="s">
        <v>177</v>
      </c>
      <c r="O59" s="150" t="n">
        <v>30305</v>
      </c>
      <c r="P59" s="185" t="n">
        <v>1630</v>
      </c>
      <c r="Q59" s="150" t="n">
        <v>1630</v>
      </c>
      <c r="R59" s="151"/>
      <c r="S59" s="152" t="n">
        <v>13068</v>
      </c>
      <c r="T59" s="150" t="n">
        <v>1986</v>
      </c>
      <c r="U59" s="150" t="n">
        <v>1986</v>
      </c>
      <c r="V59" s="153" t="n">
        <v>43282</v>
      </c>
      <c r="W59" s="154" t="s">
        <v>186</v>
      </c>
      <c r="X59" s="154" t="s">
        <v>187</v>
      </c>
      <c r="Y59" s="150" t="n">
        <v>3</v>
      </c>
      <c r="Z59" s="150" t="n">
        <v>2</v>
      </c>
      <c r="AA59" s="155" t="n">
        <v>3</v>
      </c>
      <c r="AB59" s="155" t="n">
        <v>2</v>
      </c>
      <c r="AC59" s="156"/>
      <c r="AD59" s="150" t="n">
        <v>1</v>
      </c>
      <c r="AE59" s="157" t="s">
        <v>188</v>
      </c>
      <c r="AF59" s="157" t="s">
        <v>189</v>
      </c>
      <c r="AG59" s="157" t="s">
        <v>189</v>
      </c>
      <c r="AH59" s="158" t="s">
        <v>190</v>
      </c>
      <c r="AI59" s="158" t="s">
        <v>191</v>
      </c>
      <c r="AJ59" s="148" t="s">
        <v>192</v>
      </c>
      <c r="AK59" s="159" t="n">
        <v>42881</v>
      </c>
      <c r="AL59" s="159" t="n">
        <v>43245</v>
      </c>
      <c r="AM59" s="160" t="n">
        <f aca="false">SUM(AN59/T59)</f>
        <v>0.526183282980866</v>
      </c>
      <c r="AN59" s="91" t="n">
        <v>1045</v>
      </c>
      <c r="AO59" s="161" t="n">
        <f aca="false">SUM(AN59*12)</f>
        <v>12540</v>
      </c>
      <c r="AS59" s="160" t="n">
        <f aca="false">SUM(AT59/T59)</f>
        <v>0.541968781470292</v>
      </c>
      <c r="AT59" s="91" t="n">
        <f aca="false">SUM(AN59*0.03)+AN59</f>
        <v>1076.35</v>
      </c>
      <c r="AU59" s="164" t="n">
        <f aca="false">SUM(AT59*12)</f>
        <v>12916.2</v>
      </c>
      <c r="AW59" s="166" t="n">
        <f aca="false">SUM(AX59/12)</f>
        <v>0</v>
      </c>
      <c r="AX59" s="167" t="n">
        <v>0</v>
      </c>
      <c r="AY59" s="168" t="n">
        <f aca="false">SUM(AZ59/12)</f>
        <v>130.966666666667</v>
      </c>
      <c r="AZ59" s="169" t="n">
        <v>1571.6</v>
      </c>
      <c r="BA59" s="170" t="n">
        <f aca="false">SUM(BB59/12)</f>
        <v>130.966666666667</v>
      </c>
      <c r="BB59" s="91" t="n">
        <v>1571.6</v>
      </c>
      <c r="BC59" s="171" t="n">
        <f aca="false">SUM(BD59/12)</f>
        <v>50</v>
      </c>
      <c r="BD59" s="166" t="n">
        <v>600</v>
      </c>
      <c r="BE59" s="164" t="n">
        <f aca="false">SUM(BF59/12)</f>
        <v>200</v>
      </c>
      <c r="BF59" s="166" t="n">
        <v>2400</v>
      </c>
      <c r="BG59" s="160" t="n">
        <f aca="false">SUM(AN60*0.06)</f>
        <v>65.7</v>
      </c>
      <c r="BH59" s="164" t="n">
        <f aca="false">SUM(BG59*12)</f>
        <v>788.4</v>
      </c>
      <c r="BI59" s="164" t="n">
        <f aca="false">SUM(AW59+BA59+BC59+BE59+BG59)</f>
        <v>446.666666666667</v>
      </c>
      <c r="BJ59" s="166" t="n">
        <f aca="false">SUM(AX59+BB59+BD59+BF59+BH59)</f>
        <v>5360</v>
      </c>
      <c r="BK59" s="166" t="n">
        <f aca="false">SUM(AN59-BI59)</f>
        <v>598.333333333333</v>
      </c>
      <c r="BL59" s="166" t="n">
        <f aca="false">SUM(AO59-BJ59)</f>
        <v>7180</v>
      </c>
      <c r="BM59" s="166" t="n">
        <f aca="false">SUM(AT59-BI59)</f>
        <v>629.683333333333</v>
      </c>
      <c r="BN59" s="166" t="n">
        <f aca="false">SUM(BM59*12)</f>
        <v>7556.2</v>
      </c>
      <c r="BY59" s="177" t="n">
        <v>4847548454</v>
      </c>
      <c r="BZ59" s="91" t="n">
        <v>57500</v>
      </c>
      <c r="CA59" s="159" t="n">
        <v>42734</v>
      </c>
      <c r="CB59" s="178" t="s">
        <v>193</v>
      </c>
      <c r="CG59" s="179" t="n">
        <v>41452</v>
      </c>
      <c r="CH59" s="180" t="n">
        <v>8952000</v>
      </c>
      <c r="CI59" s="181" t="s">
        <v>190</v>
      </c>
      <c r="CJ59" s="182" t="s">
        <v>191</v>
      </c>
      <c r="CK59" s="182" t="s">
        <v>191</v>
      </c>
      <c r="CL59" s="182" t="s">
        <v>194</v>
      </c>
      <c r="CM59" s="182" t="s">
        <v>191</v>
      </c>
      <c r="CN59" s="182" t="s">
        <v>191</v>
      </c>
      <c r="CO59" s="182" t="s">
        <v>191</v>
      </c>
      <c r="CP59" s="182" t="s">
        <v>191</v>
      </c>
      <c r="CQ59" s="182" t="s">
        <v>191</v>
      </c>
      <c r="CR59" s="182" t="s">
        <v>191</v>
      </c>
      <c r="CS59" s="182" t="s">
        <v>191</v>
      </c>
      <c r="CT59" s="182" t="s">
        <v>191</v>
      </c>
      <c r="CU59" s="182" t="s">
        <v>191</v>
      </c>
      <c r="CV59" s="182" t="s">
        <v>191</v>
      </c>
      <c r="CW59" s="182" t="s">
        <v>191</v>
      </c>
      <c r="CX59" s="182" t="s">
        <v>191</v>
      </c>
      <c r="CY59" s="183" t="n">
        <v>551</v>
      </c>
      <c r="CZ59" s="148" t="s">
        <v>499</v>
      </c>
      <c r="DA59" s="148" t="s">
        <v>196</v>
      </c>
      <c r="DB59" s="148" t="s">
        <v>250</v>
      </c>
      <c r="DC59" s="148" t="n">
        <v>2</v>
      </c>
      <c r="DD59" s="148" t="s">
        <v>365</v>
      </c>
      <c r="DE59" s="184" t="n">
        <v>42894</v>
      </c>
      <c r="DF59" s="148" t="s">
        <v>242</v>
      </c>
      <c r="DG59" s="148" t="n">
        <v>2</v>
      </c>
      <c r="DH59" s="148" t="s">
        <v>366</v>
      </c>
      <c r="DI59" s="184" t="n">
        <v>42990</v>
      </c>
      <c r="DJ59" s="148" t="s">
        <v>307</v>
      </c>
      <c r="DK59" s="148" t="n">
        <v>4</v>
      </c>
      <c r="DL59" s="182" t="s">
        <v>191</v>
      </c>
      <c r="DM59" s="182" t="s">
        <v>191</v>
      </c>
    </row>
    <row r="60" customFormat="false" ht="14.9" hidden="false" customHeight="false" outlineLevel="0" collapsed="false">
      <c r="A60" s="145" t="n">
        <v>59</v>
      </c>
      <c r="B60" s="146" t="n">
        <v>1606002058</v>
      </c>
      <c r="C60" s="147" t="s">
        <v>500</v>
      </c>
      <c r="D60" s="148" t="s">
        <v>487</v>
      </c>
      <c r="E60" s="148" t="s">
        <v>177</v>
      </c>
      <c r="F60" s="148" t="n">
        <v>30058</v>
      </c>
      <c r="G60" s="148" t="s">
        <v>354</v>
      </c>
      <c r="H60" s="149"/>
      <c r="I60" s="148" t="s">
        <v>180</v>
      </c>
      <c r="K60" s="147" t="s">
        <v>501</v>
      </c>
      <c r="L60" s="147" t="s">
        <v>204</v>
      </c>
      <c r="M60" s="148" t="s">
        <v>183</v>
      </c>
      <c r="N60" s="148" t="s">
        <v>184</v>
      </c>
      <c r="O60" s="150" t="s">
        <v>205</v>
      </c>
      <c r="P60" s="185" t="n">
        <v>1458</v>
      </c>
      <c r="Q60" s="150" t="n">
        <v>1458</v>
      </c>
      <c r="R60" s="151"/>
      <c r="S60" s="152" t="n">
        <v>17424</v>
      </c>
      <c r="T60" s="150" t="n">
        <v>1983</v>
      </c>
      <c r="U60" s="150" t="n">
        <v>1983</v>
      </c>
      <c r="V60" s="153" t="n">
        <v>43282</v>
      </c>
      <c r="W60" s="154" t="s">
        <v>186</v>
      </c>
      <c r="X60" s="154" t="s">
        <v>187</v>
      </c>
      <c r="Y60" s="150" t="n">
        <v>4</v>
      </c>
      <c r="Z60" s="150" t="n">
        <v>2.5</v>
      </c>
      <c r="AA60" s="155" t="n">
        <v>3</v>
      </c>
      <c r="AB60" s="155" t="n">
        <v>2</v>
      </c>
      <c r="AC60" s="156"/>
      <c r="AD60" s="150" t="n">
        <v>1</v>
      </c>
      <c r="AE60" s="157" t="s">
        <v>188</v>
      </c>
      <c r="AF60" s="157" t="s">
        <v>189</v>
      </c>
      <c r="AG60" s="157" t="s">
        <v>189</v>
      </c>
      <c r="AH60" s="158" t="s">
        <v>190</v>
      </c>
      <c r="AI60" s="158" t="s">
        <v>191</v>
      </c>
      <c r="AJ60" s="148" t="s">
        <v>192</v>
      </c>
      <c r="AK60" s="159" t="n">
        <v>42836</v>
      </c>
      <c r="AL60" s="159" t="n">
        <v>43200</v>
      </c>
      <c r="AM60" s="160" t="n">
        <f aca="false">SUM(AN60/T60)</f>
        <v>0.552193645990923</v>
      </c>
      <c r="AN60" s="91" t="n">
        <v>1095</v>
      </c>
      <c r="AO60" s="161" t="n">
        <f aca="false">SUM(AN60*12)</f>
        <v>13140</v>
      </c>
      <c r="AS60" s="160" t="n">
        <f aca="false">SUM(AT60/T60)</f>
        <v>0.568759455370651</v>
      </c>
      <c r="AT60" s="91" t="n">
        <f aca="false">SUM(AN60*0.03)+AN60</f>
        <v>1127.85</v>
      </c>
      <c r="AU60" s="164" t="n">
        <f aca="false">SUM(AT60*12)</f>
        <v>13534.2</v>
      </c>
      <c r="AW60" s="166" t="n">
        <f aca="false">SUM(AX60/12)</f>
        <v>0</v>
      </c>
      <c r="AX60" s="167" t="n">
        <v>0</v>
      </c>
      <c r="AY60" s="168" t="n">
        <f aca="false">SUM(AZ60/12)</f>
        <v>96.9083333333333</v>
      </c>
      <c r="AZ60" s="169" t="n">
        <v>1162.9</v>
      </c>
      <c r="BA60" s="170" t="n">
        <f aca="false">SUM(BB60/12)</f>
        <v>96.9083333333333</v>
      </c>
      <c r="BB60" s="91" t="n">
        <v>1162.9</v>
      </c>
      <c r="BC60" s="171" t="n">
        <f aca="false">SUM(BD60/12)</f>
        <v>50</v>
      </c>
      <c r="BD60" s="166" t="n">
        <v>600</v>
      </c>
      <c r="BE60" s="164" t="n">
        <f aca="false">SUM(BF60/12)</f>
        <v>200</v>
      </c>
      <c r="BF60" s="166" t="n">
        <v>2400</v>
      </c>
      <c r="BG60" s="160" t="n">
        <f aca="false">SUM(AN61*0.06)</f>
        <v>62.7</v>
      </c>
      <c r="BH60" s="164" t="n">
        <f aca="false">SUM(BG60*12)</f>
        <v>752.4</v>
      </c>
      <c r="BI60" s="164" t="n">
        <f aca="false">SUM(AW60+BA60+BC60+BE60+BG60)</f>
        <v>409.608333333333</v>
      </c>
      <c r="BJ60" s="166" t="n">
        <f aca="false">SUM(AX60+BB60+BD60+BF60+BH60)</f>
        <v>4915.3</v>
      </c>
      <c r="BK60" s="166" t="n">
        <f aca="false">SUM(AN60-BI60)</f>
        <v>685.391666666667</v>
      </c>
      <c r="BL60" s="166" t="n">
        <f aca="false">SUM(AO60-BJ60)</f>
        <v>8224.7</v>
      </c>
      <c r="BM60" s="166" t="n">
        <f aca="false">SUM(AT60-BI60)</f>
        <v>718.241666666667</v>
      </c>
      <c r="BN60" s="166" t="n">
        <f aca="false">SUM(BM60*12)</f>
        <v>8618.9</v>
      </c>
      <c r="BY60" s="177" t="n">
        <v>4847548454</v>
      </c>
      <c r="BZ60" s="91" t="n">
        <v>68000</v>
      </c>
      <c r="CA60" s="159" t="n">
        <v>42747</v>
      </c>
      <c r="CB60" s="178" t="s">
        <v>193</v>
      </c>
      <c r="CG60" s="179" t="n">
        <v>41452</v>
      </c>
      <c r="CH60" s="180" t="n">
        <v>8952000</v>
      </c>
      <c r="CI60" s="181" t="s">
        <v>190</v>
      </c>
      <c r="CJ60" s="182" t="s">
        <v>191</v>
      </c>
      <c r="CK60" s="182" t="s">
        <v>191</v>
      </c>
      <c r="CL60" s="182" t="s">
        <v>194</v>
      </c>
      <c r="CM60" s="182" t="s">
        <v>191</v>
      </c>
      <c r="CN60" s="182" t="s">
        <v>191</v>
      </c>
      <c r="CO60" s="182" t="s">
        <v>191</v>
      </c>
      <c r="CP60" s="182" t="s">
        <v>191</v>
      </c>
      <c r="CQ60" s="182" t="s">
        <v>191</v>
      </c>
      <c r="CR60" s="182" t="s">
        <v>191</v>
      </c>
      <c r="CS60" s="182" t="s">
        <v>191</v>
      </c>
      <c r="CT60" s="182" t="s">
        <v>191</v>
      </c>
      <c r="CU60" s="182" t="s">
        <v>191</v>
      </c>
      <c r="CV60" s="182" t="s">
        <v>191</v>
      </c>
      <c r="CW60" s="182" t="s">
        <v>191</v>
      </c>
      <c r="CX60" s="182" t="s">
        <v>191</v>
      </c>
      <c r="CY60" s="183" t="n">
        <v>551</v>
      </c>
      <c r="CZ60" s="148" t="s">
        <v>488</v>
      </c>
      <c r="DA60" s="148" t="s">
        <v>196</v>
      </c>
      <c r="DB60" s="148" t="s">
        <v>211</v>
      </c>
      <c r="DC60" s="148" t="n">
        <v>1</v>
      </c>
      <c r="DD60" s="148" t="s">
        <v>489</v>
      </c>
      <c r="DE60" s="184" t="n">
        <v>42894</v>
      </c>
      <c r="DF60" s="148" t="s">
        <v>228</v>
      </c>
      <c r="DG60" s="148" t="n">
        <v>3</v>
      </c>
      <c r="DH60" s="148" t="s">
        <v>490</v>
      </c>
      <c r="DI60" s="184" t="n">
        <v>42990</v>
      </c>
      <c r="DJ60" s="148" t="s">
        <v>250</v>
      </c>
      <c r="DK60" s="148" t="n">
        <v>3</v>
      </c>
      <c r="DL60" s="182" t="s">
        <v>191</v>
      </c>
      <c r="DM60" s="182" t="s">
        <v>191</v>
      </c>
    </row>
    <row r="61" customFormat="false" ht="14.9" hidden="false" customHeight="false" outlineLevel="0" collapsed="false">
      <c r="A61" s="145" t="n">
        <v>60</v>
      </c>
      <c r="B61" s="146" t="n">
        <v>1605305007</v>
      </c>
      <c r="C61" s="147" t="s">
        <v>502</v>
      </c>
      <c r="D61" s="148" t="s">
        <v>487</v>
      </c>
      <c r="E61" s="148" t="s">
        <v>177</v>
      </c>
      <c r="F61" s="148" t="n">
        <v>30038</v>
      </c>
      <c r="G61" s="148" t="s">
        <v>354</v>
      </c>
      <c r="H61" s="149"/>
      <c r="I61" s="148" t="s">
        <v>180</v>
      </c>
      <c r="K61" s="147" t="s">
        <v>444</v>
      </c>
      <c r="L61" s="147" t="s">
        <v>204</v>
      </c>
      <c r="M61" s="148" t="s">
        <v>183</v>
      </c>
      <c r="N61" s="148" t="s">
        <v>184</v>
      </c>
      <c r="O61" s="150" t="s">
        <v>205</v>
      </c>
      <c r="P61" s="185" t="n">
        <v>1580</v>
      </c>
      <c r="Q61" s="150" t="n">
        <v>1580</v>
      </c>
      <c r="R61" s="151"/>
      <c r="S61" s="152" t="n">
        <v>8712</v>
      </c>
      <c r="T61" s="150" t="n">
        <v>1985</v>
      </c>
      <c r="U61" s="150" t="n">
        <v>1985</v>
      </c>
      <c r="V61" s="153" t="n">
        <v>43282</v>
      </c>
      <c r="W61" s="154" t="s">
        <v>186</v>
      </c>
      <c r="X61" s="154" t="s">
        <v>187</v>
      </c>
      <c r="Y61" s="150" t="n">
        <v>3</v>
      </c>
      <c r="Z61" s="150" t="n">
        <v>2</v>
      </c>
      <c r="AA61" s="155" t="n">
        <v>3</v>
      </c>
      <c r="AB61" s="155" t="n">
        <v>2</v>
      </c>
      <c r="AC61" s="156"/>
      <c r="AD61" s="150" t="n">
        <v>1</v>
      </c>
      <c r="AE61" s="157" t="s">
        <v>188</v>
      </c>
      <c r="AF61" s="157" t="s">
        <v>189</v>
      </c>
      <c r="AG61" s="157" t="s">
        <v>189</v>
      </c>
      <c r="AH61" s="158" t="s">
        <v>190</v>
      </c>
      <c r="AI61" s="158" t="s">
        <v>191</v>
      </c>
      <c r="AJ61" s="148" t="s">
        <v>192</v>
      </c>
      <c r="AK61" s="159" t="n">
        <v>42794</v>
      </c>
      <c r="AL61" s="159" t="n">
        <v>43158</v>
      </c>
      <c r="AM61" s="160" t="n">
        <f aca="false">SUM(AN61/T61)</f>
        <v>0.526448362720403</v>
      </c>
      <c r="AN61" s="91" t="n">
        <v>1045</v>
      </c>
      <c r="AO61" s="161" t="n">
        <f aca="false">SUM(AN61*12)</f>
        <v>12540</v>
      </c>
      <c r="AS61" s="160" t="n">
        <f aca="false">SUM(AT61/T61)</f>
        <v>0.542241813602015</v>
      </c>
      <c r="AT61" s="91" t="n">
        <f aca="false">SUM(AN61*0.03)+AN61</f>
        <v>1076.35</v>
      </c>
      <c r="AU61" s="164" t="n">
        <f aca="false">SUM(AT61*12)</f>
        <v>12916.2</v>
      </c>
      <c r="AW61" s="166" t="n">
        <f aca="false">SUM(AX61/12)</f>
        <v>0</v>
      </c>
      <c r="AX61" s="167" t="n">
        <v>0</v>
      </c>
      <c r="AY61" s="168" t="n">
        <f aca="false">SUM(AZ61/12)</f>
        <v>126.688333333333</v>
      </c>
      <c r="AZ61" s="169" t="n">
        <v>1520.26</v>
      </c>
      <c r="BA61" s="170" t="n">
        <f aca="false">SUM(BB61/12)</f>
        <v>129.755833333333</v>
      </c>
      <c r="BB61" s="91" t="n">
        <v>1557.07</v>
      </c>
      <c r="BC61" s="171" t="n">
        <f aca="false">SUM(BD61/12)</f>
        <v>50</v>
      </c>
      <c r="BD61" s="166" t="n">
        <v>600</v>
      </c>
      <c r="BE61" s="164" t="n">
        <f aca="false">SUM(BF61/12)</f>
        <v>200</v>
      </c>
      <c r="BF61" s="166" t="n">
        <v>2400</v>
      </c>
      <c r="BG61" s="160" t="n">
        <f aca="false">SUM(AN62*0.06)</f>
        <v>65.7</v>
      </c>
      <c r="BH61" s="164" t="n">
        <f aca="false">SUM(BG61*12)</f>
        <v>788.4</v>
      </c>
      <c r="BI61" s="164" t="n">
        <f aca="false">SUM(AW61+BA61+BC61+BE61+BG61)</f>
        <v>445.455833333333</v>
      </c>
      <c r="BJ61" s="166" t="n">
        <f aca="false">SUM(AX61+BB61+BD61+BF61+BH61)</f>
        <v>5345.47</v>
      </c>
      <c r="BK61" s="166" t="n">
        <f aca="false">SUM(AN61-BI61)</f>
        <v>599.544166666667</v>
      </c>
      <c r="BL61" s="166" t="n">
        <f aca="false">SUM(AO61-BJ61)</f>
        <v>7194.53</v>
      </c>
      <c r="BM61" s="166" t="n">
        <f aca="false">SUM(AT61-BI61)</f>
        <v>630.894166666667</v>
      </c>
      <c r="BN61" s="166" t="n">
        <f aca="false">SUM(BM61*12)</f>
        <v>7570.73</v>
      </c>
      <c r="BY61" s="177" t="n">
        <v>4847548454</v>
      </c>
      <c r="BZ61" s="91" t="n">
        <v>97500</v>
      </c>
      <c r="CA61" s="159" t="n">
        <v>42716</v>
      </c>
      <c r="CB61" s="178" t="s">
        <v>193</v>
      </c>
      <c r="CG61" s="179" t="n">
        <v>41452</v>
      </c>
      <c r="CH61" s="180" t="n">
        <v>8952000</v>
      </c>
      <c r="CI61" s="181" t="s">
        <v>190</v>
      </c>
      <c r="CJ61" s="182" t="s">
        <v>191</v>
      </c>
      <c r="CK61" s="182" t="s">
        <v>191</v>
      </c>
      <c r="CL61" s="182" t="s">
        <v>194</v>
      </c>
      <c r="CM61" s="182" t="s">
        <v>191</v>
      </c>
      <c r="CN61" s="182" t="s">
        <v>191</v>
      </c>
      <c r="CO61" s="182" t="s">
        <v>191</v>
      </c>
      <c r="CP61" s="182" t="s">
        <v>191</v>
      </c>
      <c r="CQ61" s="182" t="s">
        <v>191</v>
      </c>
      <c r="CR61" s="182" t="s">
        <v>191</v>
      </c>
      <c r="CS61" s="182" t="s">
        <v>191</v>
      </c>
      <c r="CT61" s="182" t="s">
        <v>191</v>
      </c>
      <c r="CU61" s="182" t="s">
        <v>191</v>
      </c>
      <c r="CV61" s="182" t="s">
        <v>191</v>
      </c>
      <c r="CW61" s="182" t="s">
        <v>191</v>
      </c>
      <c r="CX61" s="182" t="s">
        <v>191</v>
      </c>
      <c r="CY61" s="183" t="n">
        <v>551</v>
      </c>
      <c r="CZ61" s="148" t="s">
        <v>499</v>
      </c>
      <c r="DA61" s="148" t="s">
        <v>196</v>
      </c>
      <c r="DB61" s="148" t="s">
        <v>250</v>
      </c>
      <c r="DC61" s="148" t="n">
        <v>2</v>
      </c>
      <c r="DD61" s="148" t="s">
        <v>365</v>
      </c>
      <c r="DE61" s="184" t="n">
        <v>42894</v>
      </c>
      <c r="DF61" s="148" t="s">
        <v>223</v>
      </c>
      <c r="DG61" s="148" t="n">
        <v>2</v>
      </c>
      <c r="DH61" s="148" t="s">
        <v>366</v>
      </c>
      <c r="DI61" s="184" t="n">
        <v>42990</v>
      </c>
      <c r="DJ61" s="148" t="s">
        <v>261</v>
      </c>
      <c r="DK61" s="148" t="n">
        <v>4</v>
      </c>
      <c r="DL61" s="182" t="s">
        <v>191</v>
      </c>
      <c r="DM61" s="182" t="s">
        <v>191</v>
      </c>
    </row>
    <row r="62" customFormat="false" ht="14.9" hidden="false" customHeight="false" outlineLevel="0" collapsed="false">
      <c r="A62" s="145" t="n">
        <v>61</v>
      </c>
      <c r="B62" s="146" t="n">
        <v>1606102069</v>
      </c>
      <c r="C62" s="147" t="s">
        <v>503</v>
      </c>
      <c r="D62" s="148" t="s">
        <v>487</v>
      </c>
      <c r="E62" s="148" t="s">
        <v>177</v>
      </c>
      <c r="F62" s="148" t="n">
        <v>30058</v>
      </c>
      <c r="G62" s="148" t="s">
        <v>354</v>
      </c>
      <c r="H62" s="149"/>
      <c r="I62" s="148" t="s">
        <v>180</v>
      </c>
      <c r="K62" s="147" t="s">
        <v>240</v>
      </c>
      <c r="L62" s="147" t="s">
        <v>204</v>
      </c>
      <c r="M62" s="148" t="s">
        <v>183</v>
      </c>
      <c r="N62" s="148" t="s">
        <v>184</v>
      </c>
      <c r="O62" s="150" t="s">
        <v>205</v>
      </c>
      <c r="P62" s="185" t="n">
        <v>1638</v>
      </c>
      <c r="Q62" s="150" t="n">
        <v>1638</v>
      </c>
      <c r="R62" s="151"/>
      <c r="S62" s="152" t="n">
        <v>10019</v>
      </c>
      <c r="T62" s="150" t="n">
        <v>1989</v>
      </c>
      <c r="U62" s="150" t="n">
        <v>1989</v>
      </c>
      <c r="V62" s="153" t="n">
        <v>43282</v>
      </c>
      <c r="W62" s="154" t="s">
        <v>186</v>
      </c>
      <c r="X62" s="154" t="s">
        <v>187</v>
      </c>
      <c r="Y62" s="150" t="n">
        <v>3</v>
      </c>
      <c r="Z62" s="150" t="n">
        <v>2</v>
      </c>
      <c r="AA62" s="155" t="n">
        <v>3</v>
      </c>
      <c r="AB62" s="155" t="n">
        <v>2</v>
      </c>
      <c r="AC62" s="156"/>
      <c r="AD62" s="150" t="n">
        <v>2</v>
      </c>
      <c r="AE62" s="157" t="s">
        <v>188</v>
      </c>
      <c r="AF62" s="157" t="s">
        <v>189</v>
      </c>
      <c r="AG62" s="157" t="s">
        <v>189</v>
      </c>
      <c r="AH62" s="158" t="s">
        <v>190</v>
      </c>
      <c r="AI62" s="158" t="s">
        <v>191</v>
      </c>
      <c r="AJ62" s="148" t="s">
        <v>192</v>
      </c>
      <c r="AK62" s="159" t="n">
        <v>42854</v>
      </c>
      <c r="AL62" s="159" t="n">
        <v>43218</v>
      </c>
      <c r="AM62" s="160" t="n">
        <f aca="false">SUM(AN62/T62)</f>
        <v>0.55052790346908</v>
      </c>
      <c r="AN62" s="91" t="n">
        <v>1095</v>
      </c>
      <c r="AO62" s="161" t="n">
        <f aca="false">SUM(AN62*12)</f>
        <v>13140</v>
      </c>
      <c r="AS62" s="160" t="n">
        <f aca="false">SUM(AT62/T62)</f>
        <v>0.567043740573152</v>
      </c>
      <c r="AT62" s="91" t="n">
        <f aca="false">SUM(AN62*0.03)+AN62</f>
        <v>1127.85</v>
      </c>
      <c r="AU62" s="164" t="n">
        <f aca="false">SUM(AT62*12)</f>
        <v>13534.2</v>
      </c>
      <c r="AW62" s="166" t="n">
        <f aca="false">SUM(AX62/12)</f>
        <v>0</v>
      </c>
      <c r="AX62" s="167" t="n">
        <v>0</v>
      </c>
      <c r="AY62" s="168" t="n">
        <f aca="false">SUM(AZ62/12)</f>
        <v>76.7</v>
      </c>
      <c r="AZ62" s="169" t="n">
        <v>920.4</v>
      </c>
      <c r="BA62" s="170" t="n">
        <f aca="false">SUM(BB62/12)</f>
        <v>76.7</v>
      </c>
      <c r="BB62" s="91" t="n">
        <v>920.4</v>
      </c>
      <c r="BC62" s="171" t="n">
        <f aca="false">SUM(BD62/12)</f>
        <v>50</v>
      </c>
      <c r="BD62" s="166" t="n">
        <v>600</v>
      </c>
      <c r="BE62" s="164" t="n">
        <f aca="false">SUM(BF62/12)</f>
        <v>200</v>
      </c>
      <c r="BF62" s="166" t="n">
        <v>2400</v>
      </c>
      <c r="BG62" s="160" t="n">
        <f aca="false">SUM(AN63*0.06)</f>
        <v>65.7</v>
      </c>
      <c r="BH62" s="164" t="n">
        <f aca="false">SUM(BG62*12)</f>
        <v>788.4</v>
      </c>
      <c r="BI62" s="164" t="n">
        <f aca="false">SUM(AW62+BA62+BC62+BE62+BG62)</f>
        <v>392.4</v>
      </c>
      <c r="BJ62" s="166" t="n">
        <f aca="false">SUM(AX62+BB62+BD62+BF62+BH62)</f>
        <v>4708.8</v>
      </c>
      <c r="BK62" s="166" t="n">
        <f aca="false">SUM(AN62-BI62)</f>
        <v>702.6</v>
      </c>
      <c r="BL62" s="166" t="n">
        <f aca="false">SUM(AO62-BJ62)</f>
        <v>8431.2</v>
      </c>
      <c r="BM62" s="166" t="n">
        <f aca="false">SUM(AT62-BI62)</f>
        <v>735.45</v>
      </c>
      <c r="BN62" s="166" t="n">
        <f aca="false">SUM(BM62*12)</f>
        <v>8825.4</v>
      </c>
      <c r="BY62" s="177" t="n">
        <v>4847548454</v>
      </c>
      <c r="BZ62" s="91" t="n">
        <v>67000</v>
      </c>
      <c r="CA62" s="159" t="n">
        <v>42584</v>
      </c>
      <c r="CB62" s="178" t="s">
        <v>193</v>
      </c>
      <c r="CG62" s="179" t="n">
        <v>41452</v>
      </c>
      <c r="CH62" s="180" t="n">
        <v>8952000</v>
      </c>
      <c r="CI62" s="181" t="s">
        <v>190</v>
      </c>
      <c r="CJ62" s="182" t="s">
        <v>191</v>
      </c>
      <c r="CK62" s="182" t="s">
        <v>191</v>
      </c>
      <c r="CL62" s="182" t="s">
        <v>194</v>
      </c>
      <c r="CM62" s="182" t="s">
        <v>191</v>
      </c>
      <c r="CN62" s="182" t="s">
        <v>191</v>
      </c>
      <c r="CO62" s="182" t="s">
        <v>191</v>
      </c>
      <c r="CP62" s="182" t="s">
        <v>191</v>
      </c>
      <c r="CQ62" s="182" t="s">
        <v>191</v>
      </c>
      <c r="CR62" s="182" t="s">
        <v>191</v>
      </c>
      <c r="CS62" s="182" t="s">
        <v>191</v>
      </c>
      <c r="CT62" s="182" t="s">
        <v>191</v>
      </c>
      <c r="CU62" s="182" t="s">
        <v>191</v>
      </c>
      <c r="CV62" s="182" t="s">
        <v>191</v>
      </c>
      <c r="CW62" s="182" t="s">
        <v>191</v>
      </c>
      <c r="CX62" s="182" t="s">
        <v>191</v>
      </c>
      <c r="CY62" s="183" t="n">
        <v>551</v>
      </c>
      <c r="CZ62" s="148" t="s">
        <v>493</v>
      </c>
      <c r="DA62" s="148" t="s">
        <v>196</v>
      </c>
      <c r="DB62" s="148" t="s">
        <v>256</v>
      </c>
      <c r="DC62" s="148" t="n">
        <v>1</v>
      </c>
      <c r="DD62" s="148" t="s">
        <v>489</v>
      </c>
      <c r="DE62" s="184" t="n">
        <v>42894</v>
      </c>
      <c r="DF62" s="148" t="s">
        <v>229</v>
      </c>
      <c r="DG62" s="148" t="n">
        <v>3</v>
      </c>
      <c r="DH62" s="148" t="s">
        <v>490</v>
      </c>
      <c r="DI62" s="184" t="n">
        <v>42990</v>
      </c>
      <c r="DJ62" s="148" t="s">
        <v>256</v>
      </c>
      <c r="DK62" s="148" t="n">
        <v>3</v>
      </c>
      <c r="DL62" s="182" t="s">
        <v>191</v>
      </c>
      <c r="DM62" s="182" t="s">
        <v>191</v>
      </c>
    </row>
    <row r="63" customFormat="false" ht="14.9" hidden="false" customHeight="false" outlineLevel="0" collapsed="false">
      <c r="A63" s="145" t="n">
        <v>62</v>
      </c>
      <c r="B63" s="146" t="n">
        <v>1606001017</v>
      </c>
      <c r="C63" s="147" t="s">
        <v>504</v>
      </c>
      <c r="D63" s="148" t="s">
        <v>487</v>
      </c>
      <c r="E63" s="148" t="s">
        <v>177</v>
      </c>
      <c r="F63" s="148" t="n">
        <v>30058</v>
      </c>
      <c r="G63" s="148" t="s">
        <v>354</v>
      </c>
      <c r="H63" s="149"/>
      <c r="I63" s="148" t="s">
        <v>180</v>
      </c>
      <c r="K63" s="147" t="s">
        <v>240</v>
      </c>
      <c r="L63" s="147" t="s">
        <v>204</v>
      </c>
      <c r="M63" s="148" t="s">
        <v>183</v>
      </c>
      <c r="N63" s="148" t="s">
        <v>184</v>
      </c>
      <c r="O63" s="150" t="s">
        <v>205</v>
      </c>
      <c r="P63" s="185" t="n">
        <v>1332</v>
      </c>
      <c r="Q63" s="150" t="n">
        <v>1332</v>
      </c>
      <c r="R63" s="151"/>
      <c r="S63" s="152" t="n">
        <v>13068</v>
      </c>
      <c r="T63" s="150" t="n">
        <v>1979</v>
      </c>
      <c r="U63" s="150" t="n">
        <v>1979</v>
      </c>
      <c r="V63" s="153" t="n">
        <v>43282</v>
      </c>
      <c r="W63" s="154" t="s">
        <v>186</v>
      </c>
      <c r="X63" s="154" t="s">
        <v>187</v>
      </c>
      <c r="Y63" s="150" t="n">
        <v>3</v>
      </c>
      <c r="Z63" s="150" t="n">
        <v>3</v>
      </c>
      <c r="AA63" s="155" t="n">
        <v>3</v>
      </c>
      <c r="AB63" s="155" t="n">
        <v>1</v>
      </c>
      <c r="AC63" s="156"/>
      <c r="AD63" s="150" t="n">
        <v>1</v>
      </c>
      <c r="AE63" s="157" t="s">
        <v>188</v>
      </c>
      <c r="AF63" s="157" t="s">
        <v>189</v>
      </c>
      <c r="AG63" s="157" t="s">
        <v>189</v>
      </c>
      <c r="AH63" s="158" t="s">
        <v>190</v>
      </c>
      <c r="AI63" s="158" t="s">
        <v>191</v>
      </c>
      <c r="AJ63" s="148" t="s">
        <v>192</v>
      </c>
      <c r="AK63" s="159" t="n">
        <v>42826</v>
      </c>
      <c r="AL63" s="159" t="n">
        <v>43190</v>
      </c>
      <c r="AM63" s="160" t="n">
        <f aca="false">SUM(AN63/T63)</f>
        <v>0.553309752400202</v>
      </c>
      <c r="AN63" s="91" t="n">
        <v>1095</v>
      </c>
      <c r="AO63" s="161" t="n">
        <f aca="false">SUM(AN63*12)</f>
        <v>13140</v>
      </c>
      <c r="AS63" s="160" t="n">
        <f aca="false">SUM(AT63/T63)</f>
        <v>0.569909044972208</v>
      </c>
      <c r="AT63" s="91" t="n">
        <f aca="false">SUM(AN63*0.03)+AN63</f>
        <v>1127.85</v>
      </c>
      <c r="AU63" s="164" t="n">
        <f aca="false">SUM(AT63*12)</f>
        <v>13534.2</v>
      </c>
      <c r="AW63" s="166" t="n">
        <f aca="false">SUM(AX63/12)</f>
        <v>0</v>
      </c>
      <c r="AX63" s="167" t="n">
        <v>0</v>
      </c>
      <c r="AY63" s="168" t="n">
        <f aca="false">SUM(AZ63/12)</f>
        <v>68.2583333333333</v>
      </c>
      <c r="AZ63" s="169" t="n">
        <v>819.1</v>
      </c>
      <c r="BA63" s="170" t="n">
        <f aca="false">SUM(BB63/12)</f>
        <v>68.2583333333333</v>
      </c>
      <c r="BB63" s="91" t="n">
        <v>819.1</v>
      </c>
      <c r="BC63" s="171" t="n">
        <f aca="false">SUM(BD63/12)</f>
        <v>50</v>
      </c>
      <c r="BD63" s="166" t="n">
        <v>600</v>
      </c>
      <c r="BE63" s="164" t="n">
        <f aca="false">SUM(BF63/12)</f>
        <v>200</v>
      </c>
      <c r="BF63" s="166" t="n">
        <v>2400</v>
      </c>
      <c r="BG63" s="160" t="n">
        <f aca="false">SUM(AN64*0.06)</f>
        <v>65.7</v>
      </c>
      <c r="BH63" s="164" t="n">
        <f aca="false">SUM(BG63*12)</f>
        <v>788.4</v>
      </c>
      <c r="BI63" s="164" t="n">
        <f aca="false">SUM(AW63+BA63+BC63+BE63+BG63)</f>
        <v>383.958333333333</v>
      </c>
      <c r="BJ63" s="166" t="n">
        <f aca="false">SUM(AX63+BB63+BD63+BF63+BH63)</f>
        <v>4607.5</v>
      </c>
      <c r="BK63" s="166" t="n">
        <f aca="false">SUM(AN63-BI63)</f>
        <v>711.041666666667</v>
      </c>
      <c r="BL63" s="166" t="n">
        <f aca="false">SUM(AO63-BJ63)</f>
        <v>8532.5</v>
      </c>
      <c r="BM63" s="166" t="n">
        <f aca="false">SUM(AT63-BI63)</f>
        <v>743.891666666667</v>
      </c>
      <c r="BN63" s="166" t="n">
        <f aca="false">SUM(BM63*12)</f>
        <v>8926.7</v>
      </c>
      <c r="BY63" s="177" t="n">
        <v>4847548454</v>
      </c>
      <c r="BZ63" s="91" t="n">
        <v>75001</v>
      </c>
      <c r="CA63" s="159" t="n">
        <v>42584</v>
      </c>
      <c r="CB63" s="178" t="s">
        <v>193</v>
      </c>
      <c r="CG63" s="179" t="n">
        <v>41452</v>
      </c>
      <c r="CH63" s="180" t="n">
        <v>8952000</v>
      </c>
      <c r="CI63" s="181" t="s">
        <v>190</v>
      </c>
      <c r="CJ63" s="182" t="s">
        <v>191</v>
      </c>
      <c r="CK63" s="182" t="s">
        <v>191</v>
      </c>
      <c r="CL63" s="182" t="s">
        <v>194</v>
      </c>
      <c r="CM63" s="182" t="s">
        <v>191</v>
      </c>
      <c r="CN63" s="182" t="s">
        <v>191</v>
      </c>
      <c r="CO63" s="182" t="s">
        <v>191</v>
      </c>
      <c r="CP63" s="182" t="s">
        <v>191</v>
      </c>
      <c r="CQ63" s="182" t="s">
        <v>191</v>
      </c>
      <c r="CR63" s="182" t="s">
        <v>191</v>
      </c>
      <c r="CS63" s="182" t="s">
        <v>191</v>
      </c>
      <c r="CT63" s="182" t="s">
        <v>191</v>
      </c>
      <c r="CU63" s="182" t="s">
        <v>191</v>
      </c>
      <c r="CV63" s="182" t="s">
        <v>191</v>
      </c>
      <c r="CW63" s="182" t="s">
        <v>191</v>
      </c>
      <c r="CX63" s="182" t="s">
        <v>191</v>
      </c>
      <c r="CY63" s="183" t="n">
        <v>551</v>
      </c>
      <c r="CZ63" s="148" t="s">
        <v>493</v>
      </c>
      <c r="DA63" s="148" t="s">
        <v>196</v>
      </c>
      <c r="DB63" s="148" t="s">
        <v>256</v>
      </c>
      <c r="DC63" s="148" t="n">
        <v>1</v>
      </c>
      <c r="DD63" s="148" t="s">
        <v>489</v>
      </c>
      <c r="DE63" s="184" t="n">
        <v>42894</v>
      </c>
      <c r="DF63" s="148" t="s">
        <v>248</v>
      </c>
      <c r="DG63" s="148" t="n">
        <v>3</v>
      </c>
      <c r="DH63" s="148" t="s">
        <v>490</v>
      </c>
      <c r="DI63" s="184" t="n">
        <v>42990</v>
      </c>
      <c r="DJ63" s="148" t="s">
        <v>209</v>
      </c>
      <c r="DK63" s="148" t="n">
        <v>3</v>
      </c>
      <c r="DL63" s="182" t="s">
        <v>191</v>
      </c>
      <c r="DM63" s="182" t="s">
        <v>191</v>
      </c>
    </row>
    <row r="64" customFormat="false" ht="14.9" hidden="false" customHeight="false" outlineLevel="0" collapsed="false">
      <c r="A64" s="145" t="n">
        <v>63</v>
      </c>
      <c r="B64" s="146" t="n">
        <v>1610303152</v>
      </c>
      <c r="C64" s="147" t="s">
        <v>505</v>
      </c>
      <c r="D64" s="148" t="s">
        <v>487</v>
      </c>
      <c r="E64" s="148" t="s">
        <v>177</v>
      </c>
      <c r="F64" s="148" t="n">
        <v>30058</v>
      </c>
      <c r="G64" s="148" t="s">
        <v>354</v>
      </c>
      <c r="H64" s="149"/>
      <c r="I64" s="148" t="s">
        <v>180</v>
      </c>
      <c r="K64" s="147" t="s">
        <v>233</v>
      </c>
      <c r="L64" s="147" t="s">
        <v>204</v>
      </c>
      <c r="M64" s="148" t="s">
        <v>183</v>
      </c>
      <c r="N64" s="148" t="s">
        <v>184</v>
      </c>
      <c r="O64" s="150" t="s">
        <v>205</v>
      </c>
      <c r="P64" s="185" t="n">
        <v>1440</v>
      </c>
      <c r="Q64" s="187" t="n">
        <v>1820</v>
      </c>
      <c r="R64" s="151"/>
      <c r="S64" s="152" t="n">
        <v>4356</v>
      </c>
      <c r="T64" s="150" t="n">
        <v>1985</v>
      </c>
      <c r="U64" s="150" t="n">
        <v>1985</v>
      </c>
      <c r="V64" s="153" t="n">
        <v>43282</v>
      </c>
      <c r="W64" s="154" t="s">
        <v>186</v>
      </c>
      <c r="X64" s="154" t="s">
        <v>187</v>
      </c>
      <c r="Y64" s="150" t="n">
        <v>3</v>
      </c>
      <c r="Z64" s="150" t="n">
        <v>2</v>
      </c>
      <c r="AA64" s="155" t="n">
        <v>3</v>
      </c>
      <c r="AB64" s="155" t="n">
        <v>2</v>
      </c>
      <c r="AC64" s="156"/>
      <c r="AD64" s="150" t="n">
        <v>1</v>
      </c>
      <c r="AE64" s="157" t="s">
        <v>188</v>
      </c>
      <c r="AF64" s="157" t="s">
        <v>189</v>
      </c>
      <c r="AG64" s="157" t="s">
        <v>189</v>
      </c>
      <c r="AH64" s="158" t="s">
        <v>190</v>
      </c>
      <c r="AI64" s="158" t="s">
        <v>191</v>
      </c>
      <c r="AJ64" s="148" t="s">
        <v>192</v>
      </c>
      <c r="AK64" s="159" t="n">
        <v>42705</v>
      </c>
      <c r="AL64" s="159" t="n">
        <v>43069</v>
      </c>
      <c r="AM64" s="160" t="n">
        <f aca="false">SUM(AN64/T64)</f>
        <v>0.551637279596977</v>
      </c>
      <c r="AN64" s="91" t="n">
        <v>1095</v>
      </c>
      <c r="AO64" s="161" t="n">
        <f aca="false">SUM(AN64*12)</f>
        <v>13140</v>
      </c>
      <c r="AS64" s="160" t="n">
        <f aca="false">SUM(AT64/T64)</f>
        <v>0.568186397984887</v>
      </c>
      <c r="AT64" s="91" t="n">
        <f aca="false">SUM(AN64*0.03)+AN64</f>
        <v>1127.85</v>
      </c>
      <c r="AU64" s="164" t="n">
        <f aca="false">SUM(AT64*12)</f>
        <v>13534.2</v>
      </c>
      <c r="AW64" s="166" t="n">
        <f aca="false">SUM(AX64/12)</f>
        <v>0</v>
      </c>
      <c r="AX64" s="167" t="n">
        <v>0</v>
      </c>
      <c r="AY64" s="168" t="n">
        <f aca="false">SUM(AZ64/12)</f>
        <v>112.106666666667</v>
      </c>
      <c r="AZ64" s="169" t="n">
        <v>1345.28</v>
      </c>
      <c r="BA64" s="170" t="n">
        <f aca="false">SUM(BB64/12)</f>
        <v>112.106666666667</v>
      </c>
      <c r="BB64" s="91" t="n">
        <v>1345.28</v>
      </c>
      <c r="BC64" s="171" t="n">
        <f aca="false">SUM(BD64/12)</f>
        <v>50</v>
      </c>
      <c r="BD64" s="166" t="n">
        <v>600</v>
      </c>
      <c r="BE64" s="164" t="n">
        <f aca="false">SUM(BF64/12)</f>
        <v>200</v>
      </c>
      <c r="BF64" s="166" t="n">
        <v>2400</v>
      </c>
      <c r="BG64" s="160" t="n">
        <f aca="false">SUM(AN65*0.06)</f>
        <v>60.9</v>
      </c>
      <c r="BH64" s="164" t="n">
        <f aca="false">SUM(BG64*12)</f>
        <v>730.8</v>
      </c>
      <c r="BI64" s="164" t="n">
        <f aca="false">SUM(AW64+BA64+BC64+BE64+BG64)</f>
        <v>423.006666666667</v>
      </c>
      <c r="BJ64" s="166" t="n">
        <f aca="false">SUM(AX64+BB64+BD64+BF64+BH64)</f>
        <v>5076.08</v>
      </c>
      <c r="BK64" s="166" t="n">
        <f aca="false">SUM(AN64-BI64)</f>
        <v>671.993333333333</v>
      </c>
      <c r="BL64" s="166" t="n">
        <f aca="false">SUM(AO64-BJ64)</f>
        <v>8063.92</v>
      </c>
      <c r="BM64" s="166" t="n">
        <f aca="false">SUM(AT64-BI64)</f>
        <v>704.843333333333</v>
      </c>
      <c r="BN64" s="166" t="n">
        <f aca="false">SUM(BM64*12)</f>
        <v>8458.12</v>
      </c>
      <c r="BY64" s="177" t="n">
        <v>4847548454</v>
      </c>
      <c r="BZ64" s="91" t="n">
        <v>50000</v>
      </c>
      <c r="CA64" s="159" t="n">
        <v>42611</v>
      </c>
      <c r="CB64" s="178" t="s">
        <v>193</v>
      </c>
      <c r="CG64" s="179" t="n">
        <v>41452</v>
      </c>
      <c r="CH64" s="180" t="n">
        <v>8952000</v>
      </c>
      <c r="CI64" s="181" t="s">
        <v>190</v>
      </c>
      <c r="CJ64" s="182" t="s">
        <v>191</v>
      </c>
      <c r="CK64" s="182" t="s">
        <v>191</v>
      </c>
      <c r="CL64" s="182" t="s">
        <v>194</v>
      </c>
      <c r="CM64" s="182" t="s">
        <v>191</v>
      </c>
      <c r="CN64" s="182" t="s">
        <v>191</v>
      </c>
      <c r="CO64" s="182" t="s">
        <v>191</v>
      </c>
      <c r="CP64" s="182" t="s">
        <v>191</v>
      </c>
      <c r="CQ64" s="182" t="s">
        <v>191</v>
      </c>
      <c r="CR64" s="182" t="s">
        <v>191</v>
      </c>
      <c r="CS64" s="182" t="s">
        <v>191</v>
      </c>
      <c r="CT64" s="182" t="s">
        <v>191</v>
      </c>
      <c r="CU64" s="182" t="s">
        <v>191</v>
      </c>
      <c r="CV64" s="182" t="s">
        <v>191</v>
      </c>
      <c r="CW64" s="182" t="s">
        <v>191</v>
      </c>
      <c r="CX64" s="182" t="s">
        <v>191</v>
      </c>
      <c r="CY64" s="183" t="n">
        <v>551</v>
      </c>
      <c r="CZ64" s="148" t="s">
        <v>488</v>
      </c>
      <c r="DA64" s="148" t="s">
        <v>196</v>
      </c>
      <c r="DB64" s="148" t="s">
        <v>307</v>
      </c>
      <c r="DC64" s="148" t="n">
        <v>1</v>
      </c>
      <c r="DD64" s="148" t="s">
        <v>494</v>
      </c>
      <c r="DE64" s="184" t="n">
        <v>42894</v>
      </c>
      <c r="DF64" s="148" t="s">
        <v>250</v>
      </c>
      <c r="DG64" s="148" t="n">
        <v>4</v>
      </c>
      <c r="DH64" s="148" t="s">
        <v>495</v>
      </c>
      <c r="DI64" s="184" t="n">
        <v>42990</v>
      </c>
      <c r="DJ64" s="148" t="s">
        <v>229</v>
      </c>
      <c r="DK64" s="148" t="n">
        <v>3</v>
      </c>
      <c r="DL64" s="182" t="s">
        <v>191</v>
      </c>
      <c r="DM64" s="182" t="s">
        <v>191</v>
      </c>
    </row>
    <row r="65" customFormat="false" ht="14.9" hidden="false" customHeight="false" outlineLevel="0" collapsed="false">
      <c r="A65" s="145" t="n">
        <v>64</v>
      </c>
      <c r="B65" s="146" t="n">
        <v>1610202142</v>
      </c>
      <c r="C65" s="147" t="s">
        <v>506</v>
      </c>
      <c r="D65" s="148" t="s">
        <v>487</v>
      </c>
      <c r="E65" s="148" t="s">
        <v>177</v>
      </c>
      <c r="F65" s="148" t="n">
        <v>30058</v>
      </c>
      <c r="G65" s="148" t="s">
        <v>354</v>
      </c>
      <c r="H65" s="149"/>
      <c r="I65" s="148" t="s">
        <v>180</v>
      </c>
      <c r="K65" s="147" t="s">
        <v>456</v>
      </c>
      <c r="L65" s="196" t="s">
        <v>204</v>
      </c>
      <c r="M65" s="148" t="s">
        <v>183</v>
      </c>
      <c r="N65" s="148" t="s">
        <v>184</v>
      </c>
      <c r="O65" s="150" t="s">
        <v>313</v>
      </c>
      <c r="P65" s="185" t="n">
        <v>1440</v>
      </c>
      <c r="Q65" s="150" t="n">
        <v>1440</v>
      </c>
      <c r="R65" s="151"/>
      <c r="S65" s="152" t="n">
        <v>6970</v>
      </c>
      <c r="T65" s="150" t="n">
        <v>1989</v>
      </c>
      <c r="U65" s="150" t="n">
        <v>1989</v>
      </c>
      <c r="V65" s="153" t="n">
        <v>43282</v>
      </c>
      <c r="W65" s="154" t="s">
        <v>186</v>
      </c>
      <c r="X65" s="154" t="s">
        <v>187</v>
      </c>
      <c r="Y65" s="150" t="n">
        <v>3</v>
      </c>
      <c r="Z65" s="150" t="n">
        <v>2</v>
      </c>
      <c r="AA65" s="155" t="n">
        <v>3</v>
      </c>
      <c r="AB65" s="155" t="n">
        <v>2</v>
      </c>
      <c r="AC65" s="156"/>
      <c r="AD65" s="150" t="n">
        <v>1</v>
      </c>
      <c r="AE65" s="157" t="s">
        <v>188</v>
      </c>
      <c r="AF65" s="157" t="s">
        <v>189</v>
      </c>
      <c r="AG65" s="157" t="s">
        <v>189</v>
      </c>
      <c r="AH65" s="158" t="s">
        <v>190</v>
      </c>
      <c r="AI65" s="158" t="s">
        <v>191</v>
      </c>
      <c r="AJ65" s="148" t="s">
        <v>192</v>
      </c>
      <c r="AK65" s="159" t="n">
        <v>42675</v>
      </c>
      <c r="AL65" s="159" t="n">
        <v>43039</v>
      </c>
      <c r="AM65" s="160" t="n">
        <f aca="false">SUM(AN65/T65)</f>
        <v>0.510306686777275</v>
      </c>
      <c r="AN65" s="91" t="n">
        <v>1015</v>
      </c>
      <c r="AO65" s="161" t="n">
        <f aca="false">SUM(AN65*12)</f>
        <v>12180</v>
      </c>
      <c r="AS65" s="160" t="n">
        <f aca="false">SUM(AT65/T65)</f>
        <v>0.525615887380593</v>
      </c>
      <c r="AT65" s="91" t="n">
        <f aca="false">SUM(AN65*0.03)+AN65</f>
        <v>1045.45</v>
      </c>
      <c r="AU65" s="164" t="n">
        <f aca="false">SUM(AT65*12)</f>
        <v>12545.4</v>
      </c>
      <c r="AW65" s="166" t="n">
        <f aca="false">SUM(AX65/12)</f>
        <v>0</v>
      </c>
      <c r="AX65" s="167" t="n">
        <v>0</v>
      </c>
      <c r="AY65" s="168" t="n">
        <f aca="false">SUM(AZ65/12)</f>
        <v>104.143333333333</v>
      </c>
      <c r="AZ65" s="169" t="n">
        <v>1249.72</v>
      </c>
      <c r="BA65" s="170" t="n">
        <f aca="false">SUM(BB65/12)</f>
        <v>113.451666666667</v>
      </c>
      <c r="BB65" s="91" t="n">
        <v>1361.42</v>
      </c>
      <c r="BC65" s="171" t="n">
        <f aca="false">SUM(BD65/12)</f>
        <v>50</v>
      </c>
      <c r="BD65" s="166" t="n">
        <v>600</v>
      </c>
      <c r="BE65" s="164" t="n">
        <f aca="false">SUM(BF65/12)</f>
        <v>200</v>
      </c>
      <c r="BF65" s="166" t="n">
        <v>2400</v>
      </c>
      <c r="BG65" s="160" t="n">
        <f aca="false">SUM(AN66*0.06)</f>
        <v>62.7</v>
      </c>
      <c r="BH65" s="164" t="n">
        <f aca="false">SUM(BG65*12)</f>
        <v>752.4</v>
      </c>
      <c r="BI65" s="164" t="n">
        <f aca="false">SUM(AW65+BA65+BC65+BE65+BG65)</f>
        <v>426.151666666667</v>
      </c>
      <c r="BJ65" s="166" t="n">
        <f aca="false">SUM(AX65+BB65+BD65+BF65+BH65)</f>
        <v>5113.82</v>
      </c>
      <c r="BK65" s="166" t="n">
        <f aca="false">SUM(AN65-BI65)</f>
        <v>588.848333333333</v>
      </c>
      <c r="BL65" s="166" t="n">
        <f aca="false">SUM(AO65-BJ65)</f>
        <v>7066.18</v>
      </c>
      <c r="BM65" s="166" t="n">
        <f aca="false">SUM(AT65-BI65)</f>
        <v>619.298333333333</v>
      </c>
      <c r="BN65" s="166" t="n">
        <f aca="false">SUM(BM65*12)</f>
        <v>7431.58</v>
      </c>
      <c r="BY65" s="177" t="n">
        <v>4847548454</v>
      </c>
      <c r="BZ65" s="91" t="n">
        <v>85000</v>
      </c>
      <c r="CA65" s="159" t="n">
        <v>42411</v>
      </c>
      <c r="CB65" s="178" t="s">
        <v>193</v>
      </c>
      <c r="CG65" s="179" t="n">
        <v>41452</v>
      </c>
      <c r="CH65" s="180" t="n">
        <v>8952000</v>
      </c>
      <c r="CI65" s="181" t="s">
        <v>190</v>
      </c>
      <c r="CJ65" s="182" t="s">
        <v>191</v>
      </c>
      <c r="CK65" s="182" t="s">
        <v>191</v>
      </c>
      <c r="CL65" s="182" t="s">
        <v>194</v>
      </c>
      <c r="CM65" s="182" t="s">
        <v>191</v>
      </c>
      <c r="CN65" s="182" t="s">
        <v>191</v>
      </c>
      <c r="CO65" s="182" t="s">
        <v>191</v>
      </c>
      <c r="CP65" s="182" t="s">
        <v>191</v>
      </c>
      <c r="CQ65" s="182" t="s">
        <v>191</v>
      </c>
      <c r="CR65" s="182" t="s">
        <v>191</v>
      </c>
      <c r="CS65" s="182" t="s">
        <v>191</v>
      </c>
      <c r="CT65" s="182" t="s">
        <v>191</v>
      </c>
      <c r="CU65" s="182" t="s">
        <v>191</v>
      </c>
      <c r="CV65" s="182" t="s">
        <v>191</v>
      </c>
      <c r="CW65" s="182" t="s">
        <v>191</v>
      </c>
      <c r="CX65" s="182" t="s">
        <v>191</v>
      </c>
      <c r="CY65" s="183" t="n">
        <v>551</v>
      </c>
      <c r="CZ65" s="148" t="s">
        <v>493</v>
      </c>
      <c r="DA65" s="148" t="s">
        <v>196</v>
      </c>
      <c r="DB65" s="148" t="s">
        <v>346</v>
      </c>
      <c r="DC65" s="148" t="n">
        <v>1</v>
      </c>
      <c r="DD65" s="148" t="s">
        <v>494</v>
      </c>
      <c r="DE65" s="184" t="n">
        <v>42894</v>
      </c>
      <c r="DF65" s="148" t="s">
        <v>256</v>
      </c>
      <c r="DG65" s="148" t="n">
        <v>4</v>
      </c>
      <c r="DH65" s="148" t="s">
        <v>495</v>
      </c>
      <c r="DI65" s="184" t="n">
        <v>42990</v>
      </c>
      <c r="DJ65" s="148" t="s">
        <v>248</v>
      </c>
      <c r="DK65" s="148" t="n">
        <v>3</v>
      </c>
      <c r="DL65" s="182" t="s">
        <v>191</v>
      </c>
      <c r="DM65" s="182" t="s">
        <v>191</v>
      </c>
    </row>
    <row r="66" customFormat="false" ht="14.9" hidden="false" customHeight="false" outlineLevel="0" collapsed="false">
      <c r="A66" s="145" t="n">
        <v>65</v>
      </c>
      <c r="B66" s="146" t="n">
        <v>1612301124</v>
      </c>
      <c r="C66" s="147" t="s">
        <v>507</v>
      </c>
      <c r="D66" s="148" t="s">
        <v>487</v>
      </c>
      <c r="E66" s="148" t="s">
        <v>177</v>
      </c>
      <c r="F66" s="148" t="n">
        <v>30058</v>
      </c>
      <c r="G66" s="148" t="s">
        <v>354</v>
      </c>
      <c r="H66" s="149"/>
      <c r="I66" s="148" t="s">
        <v>180</v>
      </c>
      <c r="K66" s="147" t="s">
        <v>429</v>
      </c>
      <c r="L66" s="147" t="s">
        <v>204</v>
      </c>
      <c r="M66" s="148" t="s">
        <v>183</v>
      </c>
      <c r="N66" s="148" t="s">
        <v>184</v>
      </c>
      <c r="O66" s="150" t="s">
        <v>205</v>
      </c>
      <c r="P66" s="185" t="n">
        <v>1785</v>
      </c>
      <c r="Q66" s="150" t="n">
        <v>1785</v>
      </c>
      <c r="R66" s="151"/>
      <c r="S66" s="155"/>
      <c r="T66" s="150" t="n">
        <v>1991</v>
      </c>
      <c r="U66" s="150" t="n">
        <v>1991</v>
      </c>
      <c r="V66" s="153" t="n">
        <v>43282</v>
      </c>
      <c r="W66" s="154" t="s">
        <v>186</v>
      </c>
      <c r="X66" s="154" t="s">
        <v>187</v>
      </c>
      <c r="Y66" s="150" t="n">
        <v>3</v>
      </c>
      <c r="Z66" s="150" t="n">
        <v>2</v>
      </c>
      <c r="AA66" s="155" t="n">
        <v>3</v>
      </c>
      <c r="AB66" s="155" t="n">
        <v>2</v>
      </c>
      <c r="AC66" s="156"/>
      <c r="AD66" s="150" t="n">
        <v>1</v>
      </c>
      <c r="AE66" s="157" t="s">
        <v>188</v>
      </c>
      <c r="AF66" s="157" t="s">
        <v>189</v>
      </c>
      <c r="AG66" s="157" t="s">
        <v>189</v>
      </c>
      <c r="AH66" s="158" t="s">
        <v>190</v>
      </c>
      <c r="AI66" s="158" t="s">
        <v>191</v>
      </c>
      <c r="AJ66" s="148" t="s">
        <v>192</v>
      </c>
      <c r="AK66" s="159" t="n">
        <v>42804</v>
      </c>
      <c r="AL66" s="159" t="n">
        <v>43168</v>
      </c>
      <c r="AM66" s="160" t="n">
        <f aca="false">SUM(AN66/T66)</f>
        <v>0.524861878453039</v>
      </c>
      <c r="AN66" s="91" t="n">
        <v>1045</v>
      </c>
      <c r="AO66" s="161" t="n">
        <f aca="false">SUM(AN66*12)</f>
        <v>12540</v>
      </c>
      <c r="AS66" s="160" t="n">
        <f aca="false">SUM(AT66/T66)</f>
        <v>0.54060773480663</v>
      </c>
      <c r="AT66" s="91" t="n">
        <f aca="false">SUM(AN66*0.03)+AN66</f>
        <v>1076.35</v>
      </c>
      <c r="AU66" s="164" t="n">
        <f aca="false">SUM(AT66*12)</f>
        <v>12916.2</v>
      </c>
      <c r="AW66" s="166" t="n">
        <f aca="false">SUM(AX66/12)</f>
        <v>0</v>
      </c>
      <c r="AX66" s="167" t="n">
        <v>0</v>
      </c>
      <c r="AY66" s="168" t="n">
        <f aca="false">SUM(AZ66/12)</f>
        <v>83.8266666666667</v>
      </c>
      <c r="AZ66" s="169" t="n">
        <v>1005.92</v>
      </c>
      <c r="BA66" s="170" t="n">
        <f aca="false">SUM(BB66/12)</f>
        <v>83.8266666666667</v>
      </c>
      <c r="BB66" s="91" t="n">
        <v>1005.92</v>
      </c>
      <c r="BC66" s="171" t="n">
        <f aca="false">SUM(BD66/12)</f>
        <v>50</v>
      </c>
      <c r="BD66" s="166" t="n">
        <v>600</v>
      </c>
      <c r="BE66" s="164" t="n">
        <f aca="false">SUM(BF66/12)</f>
        <v>200</v>
      </c>
      <c r="BF66" s="166" t="n">
        <v>2400</v>
      </c>
      <c r="BG66" s="160" t="n">
        <f aca="false">SUM(AN67*0.06)</f>
        <v>65.7</v>
      </c>
      <c r="BH66" s="164" t="n">
        <f aca="false">SUM(BG66*12)</f>
        <v>788.4</v>
      </c>
      <c r="BI66" s="164" t="n">
        <f aca="false">SUM(AW66+BA66+BC66+BE66+BG66)</f>
        <v>399.526666666667</v>
      </c>
      <c r="BJ66" s="166" t="n">
        <f aca="false">SUM(AX66+BB66+BD66+BF66+BH66)</f>
        <v>4794.32</v>
      </c>
      <c r="BK66" s="166" t="n">
        <f aca="false">SUM(AN66-BI66)</f>
        <v>645.473333333333</v>
      </c>
      <c r="BL66" s="166" t="n">
        <f aca="false">SUM(AO66-BJ66)</f>
        <v>7745.68</v>
      </c>
      <c r="BM66" s="166" t="n">
        <f aca="false">SUM(AT66-BI66)</f>
        <v>676.823333333333</v>
      </c>
      <c r="BN66" s="166" t="n">
        <f aca="false">SUM(BM66*12)</f>
        <v>8121.88</v>
      </c>
      <c r="BY66" s="177" t="n">
        <v>4847548454</v>
      </c>
      <c r="BZ66" s="91" t="n">
        <v>63500</v>
      </c>
      <c r="CA66" s="159" t="n">
        <v>42643</v>
      </c>
      <c r="CB66" s="178" t="s">
        <v>193</v>
      </c>
      <c r="CG66" s="179" t="n">
        <v>41452</v>
      </c>
      <c r="CH66" s="180" t="n">
        <v>8952000</v>
      </c>
      <c r="CI66" s="181" t="s">
        <v>190</v>
      </c>
      <c r="CJ66" s="182" t="s">
        <v>191</v>
      </c>
      <c r="CK66" s="182" t="s">
        <v>191</v>
      </c>
      <c r="CL66" s="182" t="s">
        <v>194</v>
      </c>
      <c r="CM66" s="182" t="s">
        <v>191</v>
      </c>
      <c r="CN66" s="182" t="s">
        <v>191</v>
      </c>
      <c r="CO66" s="182" t="s">
        <v>191</v>
      </c>
      <c r="CP66" s="182" t="s">
        <v>191</v>
      </c>
      <c r="CQ66" s="182" t="s">
        <v>191</v>
      </c>
      <c r="CR66" s="182" t="s">
        <v>191</v>
      </c>
      <c r="CS66" s="182" t="s">
        <v>191</v>
      </c>
      <c r="CT66" s="182" t="s">
        <v>191</v>
      </c>
      <c r="CU66" s="182" t="s">
        <v>191</v>
      </c>
      <c r="CV66" s="182" t="s">
        <v>191</v>
      </c>
      <c r="CW66" s="182" t="s">
        <v>191</v>
      </c>
      <c r="CX66" s="182" t="s">
        <v>191</v>
      </c>
      <c r="CY66" s="183" t="n">
        <v>551</v>
      </c>
      <c r="CZ66" s="148" t="s">
        <v>493</v>
      </c>
      <c r="DA66" s="148" t="s">
        <v>196</v>
      </c>
      <c r="DB66" s="148" t="s">
        <v>260</v>
      </c>
      <c r="DC66" s="148" t="n">
        <v>1</v>
      </c>
      <c r="DD66" s="148" t="s">
        <v>494</v>
      </c>
      <c r="DE66" s="184" t="n">
        <v>42894</v>
      </c>
      <c r="DF66" s="148" t="s">
        <v>197</v>
      </c>
      <c r="DG66" s="148" t="n">
        <v>4</v>
      </c>
      <c r="DH66" s="148" t="s">
        <v>495</v>
      </c>
      <c r="DI66" s="184" t="n">
        <v>42990</v>
      </c>
      <c r="DJ66" s="148" t="s">
        <v>228</v>
      </c>
      <c r="DK66" s="148" t="n">
        <v>3</v>
      </c>
      <c r="DL66" s="182" t="s">
        <v>191</v>
      </c>
      <c r="DM66" s="182" t="s">
        <v>191</v>
      </c>
    </row>
    <row r="67" customFormat="false" ht="14.9" hidden="false" customHeight="false" outlineLevel="0" collapsed="false">
      <c r="A67" s="145" t="n">
        <v>66</v>
      </c>
      <c r="B67" s="146" t="n">
        <v>1612201075</v>
      </c>
      <c r="C67" s="147" t="s">
        <v>508</v>
      </c>
      <c r="D67" s="148" t="s">
        <v>487</v>
      </c>
      <c r="E67" s="148" t="s">
        <v>177</v>
      </c>
      <c r="F67" s="148" t="n">
        <v>30058</v>
      </c>
      <c r="G67" s="148" t="s">
        <v>354</v>
      </c>
      <c r="H67" s="149"/>
      <c r="I67" s="148" t="s">
        <v>180</v>
      </c>
      <c r="K67" s="147" t="s">
        <v>233</v>
      </c>
      <c r="L67" s="147" t="s">
        <v>204</v>
      </c>
      <c r="M67" s="148" t="s">
        <v>183</v>
      </c>
      <c r="N67" s="148" t="s">
        <v>184</v>
      </c>
      <c r="O67" s="150" t="s">
        <v>205</v>
      </c>
      <c r="P67" s="185" t="n">
        <v>1200</v>
      </c>
      <c r="Q67" s="150" t="n">
        <v>1200</v>
      </c>
      <c r="R67" s="151"/>
      <c r="S67" s="152" t="n">
        <v>19602</v>
      </c>
      <c r="T67" s="150" t="n">
        <v>2001</v>
      </c>
      <c r="U67" s="150" t="n">
        <v>2001</v>
      </c>
      <c r="V67" s="153" t="n">
        <v>43282</v>
      </c>
      <c r="W67" s="154" t="s">
        <v>186</v>
      </c>
      <c r="X67" s="154" t="s">
        <v>187</v>
      </c>
      <c r="Y67" s="150" t="n">
        <v>3</v>
      </c>
      <c r="Z67" s="150" t="n">
        <v>2</v>
      </c>
      <c r="AA67" s="155" t="n">
        <v>3</v>
      </c>
      <c r="AB67" s="155" t="n">
        <v>1</v>
      </c>
      <c r="AC67" s="156"/>
      <c r="AD67" s="150" t="n">
        <v>1</v>
      </c>
      <c r="AE67" s="157" t="s">
        <v>188</v>
      </c>
      <c r="AF67" s="157" t="s">
        <v>189</v>
      </c>
      <c r="AG67" s="157" t="s">
        <v>189</v>
      </c>
      <c r="AH67" s="158" t="s">
        <v>190</v>
      </c>
      <c r="AI67" s="158" t="s">
        <v>191</v>
      </c>
      <c r="AJ67" s="148" t="s">
        <v>192</v>
      </c>
      <c r="AK67" s="159" t="n">
        <v>42675</v>
      </c>
      <c r="AL67" s="159" t="n">
        <v>43039</v>
      </c>
      <c r="AM67" s="160" t="n">
        <f aca="false">SUM(AN67/T67)</f>
        <v>0.547226386806597</v>
      </c>
      <c r="AN67" s="91" t="n">
        <v>1095</v>
      </c>
      <c r="AO67" s="161" t="n">
        <f aca="false">SUM(AN67*12)</f>
        <v>13140</v>
      </c>
      <c r="AS67" s="160" t="n">
        <f aca="false">SUM(AT67/T67)</f>
        <v>0.563643178410795</v>
      </c>
      <c r="AT67" s="91" t="n">
        <f aca="false">SUM(AN67*0.03)+AN67</f>
        <v>1127.85</v>
      </c>
      <c r="AU67" s="164" t="n">
        <f aca="false">SUM(AT67*12)</f>
        <v>13534.2</v>
      </c>
      <c r="AW67" s="166" t="n">
        <f aca="false">SUM(AX67/12)</f>
        <v>0</v>
      </c>
      <c r="AX67" s="167" t="n">
        <v>0</v>
      </c>
      <c r="AY67" s="168" t="n">
        <f aca="false">SUM(AZ67/12)</f>
        <v>80.43</v>
      </c>
      <c r="AZ67" s="169" t="n">
        <v>965.16</v>
      </c>
      <c r="BA67" s="170" t="n">
        <f aca="false">SUM(BB67/12)</f>
        <v>80.43</v>
      </c>
      <c r="BB67" s="91" t="n">
        <v>965.16</v>
      </c>
      <c r="BC67" s="171" t="n">
        <f aca="false">SUM(BD67/12)</f>
        <v>50</v>
      </c>
      <c r="BD67" s="166" t="n">
        <v>600</v>
      </c>
      <c r="BE67" s="164" t="n">
        <f aca="false">SUM(BF67/12)</f>
        <v>200</v>
      </c>
      <c r="BF67" s="166" t="n">
        <v>2400</v>
      </c>
      <c r="BG67" s="160" t="n">
        <f aca="false">SUM(AN68*0.06)</f>
        <v>65.7</v>
      </c>
      <c r="BH67" s="164" t="n">
        <f aca="false">SUM(BG67*12)</f>
        <v>788.4</v>
      </c>
      <c r="BI67" s="164" t="n">
        <f aca="false">SUM(AW67+BA67+BC67+BE67+BG67)</f>
        <v>396.13</v>
      </c>
      <c r="BJ67" s="166" t="n">
        <f aca="false">SUM(AX67+BB67+BD67+BF67+BH67)</f>
        <v>4753.56</v>
      </c>
      <c r="BK67" s="166" t="n">
        <f aca="false">SUM(AN67-BI67)</f>
        <v>698.87</v>
      </c>
      <c r="BL67" s="166" t="n">
        <f aca="false">SUM(AO67-BJ67)</f>
        <v>8386.44</v>
      </c>
      <c r="BM67" s="166" t="n">
        <f aca="false">SUM(AT67-BI67)</f>
        <v>731.72</v>
      </c>
      <c r="BN67" s="166" t="n">
        <f aca="false">SUM(BM67*12)</f>
        <v>8780.64</v>
      </c>
      <c r="BY67" s="177" t="n">
        <v>4847548454</v>
      </c>
      <c r="BZ67" s="91" t="n">
        <v>70000</v>
      </c>
      <c r="CA67" s="159" t="n">
        <v>42528</v>
      </c>
      <c r="CB67" s="178" t="s">
        <v>193</v>
      </c>
      <c r="CG67" s="179" t="n">
        <v>41452</v>
      </c>
      <c r="CH67" s="180" t="n">
        <v>8952000</v>
      </c>
      <c r="CI67" s="181" t="s">
        <v>190</v>
      </c>
      <c r="CJ67" s="182" t="s">
        <v>191</v>
      </c>
      <c r="CK67" s="182" t="s">
        <v>191</v>
      </c>
      <c r="CL67" s="182" t="s">
        <v>194</v>
      </c>
      <c r="CM67" s="182" t="s">
        <v>191</v>
      </c>
      <c r="CN67" s="182" t="s">
        <v>191</v>
      </c>
      <c r="CO67" s="182" t="s">
        <v>191</v>
      </c>
      <c r="CP67" s="182" t="s">
        <v>191</v>
      </c>
      <c r="CQ67" s="182" t="s">
        <v>191</v>
      </c>
      <c r="CR67" s="182" t="s">
        <v>191</v>
      </c>
      <c r="CS67" s="182" t="s">
        <v>191</v>
      </c>
      <c r="CT67" s="182" t="s">
        <v>191</v>
      </c>
      <c r="CU67" s="182" t="s">
        <v>191</v>
      </c>
      <c r="CV67" s="182" t="s">
        <v>191</v>
      </c>
      <c r="CW67" s="182" t="s">
        <v>191</v>
      </c>
      <c r="CX67" s="182" t="s">
        <v>191</v>
      </c>
      <c r="CY67" s="183" t="n">
        <v>551</v>
      </c>
      <c r="CZ67" s="148" t="s">
        <v>509</v>
      </c>
      <c r="DA67" s="148" t="s">
        <v>196</v>
      </c>
      <c r="DB67" s="148" t="s">
        <v>223</v>
      </c>
      <c r="DC67" s="148" t="n">
        <v>1</v>
      </c>
      <c r="DD67" s="148" t="s">
        <v>494</v>
      </c>
      <c r="DE67" s="184" t="n">
        <v>42894</v>
      </c>
      <c r="DF67" s="148" t="s">
        <v>201</v>
      </c>
      <c r="DG67" s="148" t="n">
        <v>4</v>
      </c>
      <c r="DH67" s="148" t="s">
        <v>495</v>
      </c>
      <c r="DI67" s="184" t="n">
        <v>42990</v>
      </c>
      <c r="DJ67" s="148" t="s">
        <v>228</v>
      </c>
      <c r="DK67" s="148" t="n">
        <v>3</v>
      </c>
      <c r="DL67" s="182" t="s">
        <v>191</v>
      </c>
      <c r="DM67" s="182" t="s">
        <v>191</v>
      </c>
    </row>
    <row r="68" customFormat="false" ht="14.9" hidden="false" customHeight="false" outlineLevel="0" collapsed="false">
      <c r="A68" s="145" t="n">
        <v>67</v>
      </c>
      <c r="B68" s="146" t="s">
        <v>510</v>
      </c>
      <c r="C68" s="147" t="s">
        <v>511</v>
      </c>
      <c r="D68" s="148" t="s">
        <v>512</v>
      </c>
      <c r="E68" s="148" t="s">
        <v>177</v>
      </c>
      <c r="F68" s="148" t="n">
        <v>30253</v>
      </c>
      <c r="G68" s="148" t="s">
        <v>513</v>
      </c>
      <c r="H68" s="149"/>
      <c r="I68" s="148" t="s">
        <v>180</v>
      </c>
      <c r="K68" s="147" t="s">
        <v>300</v>
      </c>
      <c r="L68" s="147" t="s">
        <v>204</v>
      </c>
      <c r="M68" s="148" t="s">
        <v>183</v>
      </c>
      <c r="N68" s="148" t="s">
        <v>184</v>
      </c>
      <c r="O68" s="150" t="s">
        <v>205</v>
      </c>
      <c r="P68" s="203" t="n">
        <v>1224</v>
      </c>
      <c r="Q68" s="194" t="n">
        <v>1224</v>
      </c>
      <c r="R68" s="151"/>
      <c r="S68" s="155"/>
      <c r="T68" s="150" t="n">
        <v>1988</v>
      </c>
      <c r="U68" s="150" t="n">
        <v>1988</v>
      </c>
      <c r="V68" s="153" t="n">
        <v>43282</v>
      </c>
      <c r="W68" s="154" t="s">
        <v>186</v>
      </c>
      <c r="X68" s="154" t="s">
        <v>187</v>
      </c>
      <c r="Y68" s="150" t="n">
        <v>3</v>
      </c>
      <c r="Z68" s="150" t="n">
        <v>2</v>
      </c>
      <c r="AA68" s="155" t="n">
        <v>3</v>
      </c>
      <c r="AB68" s="155" t="n">
        <v>2</v>
      </c>
      <c r="AC68" s="156"/>
      <c r="AD68" s="150" t="n">
        <v>1</v>
      </c>
      <c r="AE68" s="157" t="s">
        <v>188</v>
      </c>
      <c r="AF68" s="157" t="s">
        <v>189</v>
      </c>
      <c r="AG68" s="157" t="s">
        <v>189</v>
      </c>
      <c r="AH68" s="158" t="s">
        <v>190</v>
      </c>
      <c r="AI68" s="158" t="s">
        <v>191</v>
      </c>
      <c r="AJ68" s="148" t="s">
        <v>192</v>
      </c>
      <c r="AK68" s="159" t="n">
        <v>42826</v>
      </c>
      <c r="AL68" s="159" t="n">
        <v>43190</v>
      </c>
      <c r="AM68" s="160" t="n">
        <f aca="false">SUM(AN68/T68)</f>
        <v>0.550804828973843</v>
      </c>
      <c r="AN68" s="91" t="n">
        <v>1095</v>
      </c>
      <c r="AO68" s="161" t="n">
        <f aca="false">SUM(AN68*12)</f>
        <v>13140</v>
      </c>
      <c r="AS68" s="160" t="n">
        <f aca="false">SUM(AT68/T68)</f>
        <v>0.567328973843058</v>
      </c>
      <c r="AT68" s="91" t="n">
        <f aca="false">SUM(AN68*0.03)+AN68</f>
        <v>1127.85</v>
      </c>
      <c r="AU68" s="164" t="n">
        <f aca="false">SUM(AT68*12)</f>
        <v>13534.2</v>
      </c>
      <c r="AW68" s="166" t="n">
        <f aca="false">SUM(AX68/12)</f>
        <v>0</v>
      </c>
      <c r="AX68" s="167" t="n">
        <v>0</v>
      </c>
      <c r="AY68" s="168" t="n">
        <f aca="false">SUM(AZ68/12)</f>
        <v>84.9008333333333</v>
      </c>
      <c r="AZ68" s="169" t="n">
        <v>1018.81</v>
      </c>
      <c r="BA68" s="170" t="n">
        <f aca="false">SUM(BB68/12)</f>
        <v>96.5425</v>
      </c>
      <c r="BB68" s="91" t="n">
        <v>1158.51</v>
      </c>
      <c r="BC68" s="171" t="n">
        <f aca="false">SUM(BD68/12)</f>
        <v>50</v>
      </c>
      <c r="BD68" s="166" t="n">
        <v>600</v>
      </c>
      <c r="BE68" s="164" t="n">
        <f aca="false">SUM(BF68/12)</f>
        <v>200</v>
      </c>
      <c r="BF68" s="166" t="n">
        <v>2400</v>
      </c>
      <c r="BG68" s="160" t="n">
        <f aca="false">SUM(AN69*0.06)</f>
        <v>62.7</v>
      </c>
      <c r="BH68" s="164" t="n">
        <f aca="false">SUM(BG68*12)</f>
        <v>752.4</v>
      </c>
      <c r="BI68" s="164" t="n">
        <f aca="false">SUM(AW68+BA68+BC68+BE68+BG68)</f>
        <v>409.2425</v>
      </c>
      <c r="BJ68" s="166" t="n">
        <f aca="false">SUM(AX68+BB68+BD68+BF68+BH68)</f>
        <v>4910.91</v>
      </c>
      <c r="BK68" s="166" t="n">
        <f aca="false">SUM(AN68-BI68)</f>
        <v>685.7575</v>
      </c>
      <c r="BL68" s="166" t="n">
        <f aca="false">SUM(AO68-BJ68)</f>
        <v>8229.09</v>
      </c>
      <c r="BM68" s="166" t="n">
        <f aca="false">SUM(AT68-BI68)</f>
        <v>718.6075</v>
      </c>
      <c r="BN68" s="166" t="n">
        <f aca="false">SUM(BM68*12)</f>
        <v>8623.29</v>
      </c>
      <c r="BY68" s="177" t="n">
        <v>4847548454</v>
      </c>
      <c r="BZ68" s="91" t="n">
        <v>76300</v>
      </c>
      <c r="CA68" s="159" t="n">
        <v>42655</v>
      </c>
      <c r="CB68" s="178" t="s">
        <v>193</v>
      </c>
      <c r="CG68" s="179" t="n">
        <v>41452</v>
      </c>
      <c r="CH68" s="180" t="n">
        <v>8952000</v>
      </c>
      <c r="CI68" s="181" t="s">
        <v>190</v>
      </c>
      <c r="CJ68" s="182" t="s">
        <v>191</v>
      </c>
      <c r="CK68" s="182" t="s">
        <v>191</v>
      </c>
      <c r="CL68" s="182" t="s">
        <v>194</v>
      </c>
      <c r="CM68" s="182" t="s">
        <v>191</v>
      </c>
      <c r="CN68" s="182" t="s">
        <v>191</v>
      </c>
      <c r="CO68" s="182" t="s">
        <v>191</v>
      </c>
      <c r="CP68" s="182" t="s">
        <v>191</v>
      </c>
      <c r="CQ68" s="182" t="s">
        <v>191</v>
      </c>
      <c r="CR68" s="182" t="s">
        <v>191</v>
      </c>
      <c r="CS68" s="182" t="s">
        <v>191</v>
      </c>
      <c r="CT68" s="182" t="s">
        <v>191</v>
      </c>
      <c r="CU68" s="182" t="s">
        <v>191</v>
      </c>
      <c r="CV68" s="182" t="s">
        <v>191</v>
      </c>
      <c r="CW68" s="182" t="s">
        <v>191</v>
      </c>
      <c r="CX68" s="182" t="s">
        <v>191</v>
      </c>
      <c r="CY68" s="183" t="n">
        <v>551</v>
      </c>
      <c r="CZ68" s="148" t="s">
        <v>514</v>
      </c>
      <c r="DA68" s="148" t="s">
        <v>196</v>
      </c>
      <c r="DB68" s="148" t="s">
        <v>260</v>
      </c>
      <c r="DC68" s="148" t="n">
        <v>4</v>
      </c>
      <c r="DD68" s="148" t="s">
        <v>515</v>
      </c>
      <c r="DE68" s="184" t="n">
        <v>42894</v>
      </c>
      <c r="DF68" s="148" t="s">
        <v>201</v>
      </c>
      <c r="DG68" s="148" t="n">
        <v>5</v>
      </c>
      <c r="DH68" s="148" t="s">
        <v>516</v>
      </c>
      <c r="DI68" s="184" t="n">
        <v>42990</v>
      </c>
      <c r="DJ68" s="148" t="s">
        <v>223</v>
      </c>
      <c r="DK68" s="148" t="n">
        <v>5</v>
      </c>
      <c r="DL68" s="182" t="s">
        <v>191</v>
      </c>
      <c r="DM68" s="182" t="s">
        <v>191</v>
      </c>
    </row>
    <row r="69" customFormat="false" ht="14.9" hidden="false" customHeight="false" outlineLevel="0" collapsed="false">
      <c r="A69" s="145" t="n">
        <v>68</v>
      </c>
      <c r="B69" s="146" t="s">
        <v>517</v>
      </c>
      <c r="C69" s="147" t="s">
        <v>518</v>
      </c>
      <c r="D69" s="148" t="s">
        <v>512</v>
      </c>
      <c r="E69" s="148" t="s">
        <v>177</v>
      </c>
      <c r="F69" s="148" t="n">
        <v>30252</v>
      </c>
      <c r="G69" s="148" t="s">
        <v>513</v>
      </c>
      <c r="H69" s="149"/>
      <c r="I69" s="148" t="s">
        <v>180</v>
      </c>
      <c r="K69" s="147" t="s">
        <v>240</v>
      </c>
      <c r="L69" s="147" t="s">
        <v>204</v>
      </c>
      <c r="M69" s="148" t="s">
        <v>183</v>
      </c>
      <c r="N69" s="148" t="s">
        <v>184</v>
      </c>
      <c r="O69" s="150" t="s">
        <v>205</v>
      </c>
      <c r="P69" s="203" t="n">
        <v>1303</v>
      </c>
      <c r="Q69" s="194" t="n">
        <v>1303</v>
      </c>
      <c r="R69" s="151"/>
      <c r="S69" s="155" t="n">
        <v>13</v>
      </c>
      <c r="T69" s="150" t="n">
        <v>2001</v>
      </c>
      <c r="U69" s="150" t="n">
        <v>2001</v>
      </c>
      <c r="V69" s="153" t="n">
        <v>43282</v>
      </c>
      <c r="W69" s="154" t="s">
        <v>186</v>
      </c>
      <c r="X69" s="154" t="s">
        <v>187</v>
      </c>
      <c r="Y69" s="150" t="n">
        <v>3</v>
      </c>
      <c r="Z69" s="150" t="n">
        <v>2.5</v>
      </c>
      <c r="AA69" s="155" t="n">
        <v>3</v>
      </c>
      <c r="AB69" s="155" t="n">
        <v>2</v>
      </c>
      <c r="AC69" s="156"/>
      <c r="AD69" s="150" t="n">
        <v>2</v>
      </c>
      <c r="AE69" s="157" t="s">
        <v>188</v>
      </c>
      <c r="AF69" s="157" t="s">
        <v>189</v>
      </c>
      <c r="AG69" s="157" t="s">
        <v>189</v>
      </c>
      <c r="AH69" s="158" t="s">
        <v>190</v>
      </c>
      <c r="AI69" s="158" t="s">
        <v>191</v>
      </c>
      <c r="AJ69" s="148" t="s">
        <v>192</v>
      </c>
      <c r="AK69" s="159" t="n">
        <v>42598</v>
      </c>
      <c r="AL69" s="159" t="n">
        <v>42962</v>
      </c>
      <c r="AM69" s="160" t="n">
        <f aca="false">SUM(AN69/T69)</f>
        <v>0.52223888055972</v>
      </c>
      <c r="AN69" s="91" t="n">
        <v>1045</v>
      </c>
      <c r="AO69" s="161" t="n">
        <f aca="false">SUM(AN69*12)</f>
        <v>12540</v>
      </c>
      <c r="AS69" s="160" t="n">
        <f aca="false">SUM(AT69/T69)</f>
        <v>0.537906046976512</v>
      </c>
      <c r="AT69" s="91" t="n">
        <f aca="false">SUM(AN69*0.03)+AN69</f>
        <v>1076.35</v>
      </c>
      <c r="AU69" s="164" t="n">
        <f aca="false">SUM(AT69*12)</f>
        <v>12916.2</v>
      </c>
      <c r="AW69" s="166" t="n">
        <f aca="false">SUM(AX69/12)</f>
        <v>23.75</v>
      </c>
      <c r="AX69" s="167" t="n">
        <v>285</v>
      </c>
      <c r="AY69" s="168" t="n">
        <f aca="false">SUM(AZ69/12)</f>
        <v>97.6908333333333</v>
      </c>
      <c r="AZ69" s="169" t="n">
        <v>1172.29</v>
      </c>
      <c r="BA69" s="170" t="n">
        <f aca="false">SUM(BB69/12)</f>
        <v>124.055833333333</v>
      </c>
      <c r="BB69" s="91" t="n">
        <v>1488.67</v>
      </c>
      <c r="BC69" s="171" t="n">
        <f aca="false">SUM(BD69/12)</f>
        <v>50</v>
      </c>
      <c r="BD69" s="166" t="n">
        <v>600</v>
      </c>
      <c r="BE69" s="164" t="n">
        <f aca="false">SUM(BF69/12)</f>
        <v>200</v>
      </c>
      <c r="BF69" s="166" t="n">
        <v>2400</v>
      </c>
      <c r="BG69" s="160" t="n">
        <f aca="false">SUM(AN70*0.06)</f>
        <v>62.7</v>
      </c>
      <c r="BH69" s="164" t="n">
        <f aca="false">SUM(BG69*12)</f>
        <v>752.4</v>
      </c>
      <c r="BI69" s="164" t="n">
        <f aca="false">SUM(AW69+BA69+BC69+BE69+BG69)</f>
        <v>460.505833333333</v>
      </c>
      <c r="BJ69" s="166" t="n">
        <f aca="false">SUM(AX69+BB69+BD69+BF69+BH69)</f>
        <v>5526.07</v>
      </c>
      <c r="BK69" s="166" t="n">
        <f aca="false">SUM(AN69-BI69)</f>
        <v>584.494166666667</v>
      </c>
      <c r="BL69" s="166" t="n">
        <f aca="false">SUM(AO69-BJ69)</f>
        <v>7013.93</v>
      </c>
      <c r="BM69" s="166" t="n">
        <f aca="false">SUM(AT69-BI69)</f>
        <v>615.844166666667</v>
      </c>
      <c r="BN69" s="166" t="n">
        <f aca="false">SUM(BM69*12)</f>
        <v>7390.13</v>
      </c>
      <c r="BY69" s="177" t="n">
        <v>4847548454</v>
      </c>
      <c r="BZ69" s="91" t="n">
        <v>70000</v>
      </c>
      <c r="CA69" s="159" t="n">
        <v>42398</v>
      </c>
      <c r="CB69" s="178" t="s">
        <v>193</v>
      </c>
      <c r="CG69" s="179" t="n">
        <v>41452</v>
      </c>
      <c r="CH69" s="180" t="n">
        <v>8952000</v>
      </c>
      <c r="CI69" s="181" t="s">
        <v>190</v>
      </c>
      <c r="CJ69" s="182" t="s">
        <v>191</v>
      </c>
      <c r="CK69" s="182" t="s">
        <v>191</v>
      </c>
      <c r="CL69" s="182" t="s">
        <v>194</v>
      </c>
      <c r="CM69" s="182" t="s">
        <v>191</v>
      </c>
      <c r="CN69" s="182" t="s">
        <v>191</v>
      </c>
      <c r="CO69" s="182" t="s">
        <v>191</v>
      </c>
      <c r="CP69" s="182" t="s">
        <v>191</v>
      </c>
      <c r="CQ69" s="182" t="s">
        <v>191</v>
      </c>
      <c r="CR69" s="182" t="s">
        <v>191</v>
      </c>
      <c r="CS69" s="182" t="s">
        <v>191</v>
      </c>
      <c r="CT69" s="182" t="s">
        <v>191</v>
      </c>
      <c r="CU69" s="182" t="s">
        <v>191</v>
      </c>
      <c r="CV69" s="182" t="s">
        <v>191</v>
      </c>
      <c r="CW69" s="182" t="s">
        <v>191</v>
      </c>
      <c r="CX69" s="182" t="s">
        <v>191</v>
      </c>
      <c r="CY69" s="183" t="n">
        <v>551</v>
      </c>
      <c r="CZ69" s="148" t="s">
        <v>519</v>
      </c>
      <c r="DA69" s="148" t="s">
        <v>389</v>
      </c>
      <c r="DB69" s="148" t="s">
        <v>270</v>
      </c>
      <c r="DC69" s="148" t="n">
        <v>5</v>
      </c>
      <c r="DD69" s="148" t="s">
        <v>520</v>
      </c>
      <c r="DE69" s="184" t="n">
        <v>42894</v>
      </c>
      <c r="DF69" s="148" t="s">
        <v>207</v>
      </c>
      <c r="DG69" s="148" t="n">
        <v>3</v>
      </c>
      <c r="DH69" s="148" t="s">
        <v>521</v>
      </c>
      <c r="DI69" s="184" t="n">
        <v>42990</v>
      </c>
      <c r="DJ69" s="148" t="s">
        <v>256</v>
      </c>
      <c r="DK69" s="148" t="n">
        <v>3</v>
      </c>
      <c r="DL69" s="182" t="s">
        <v>191</v>
      </c>
      <c r="DM69" s="182" t="s">
        <v>191</v>
      </c>
    </row>
    <row r="70" customFormat="false" ht="14.9" hidden="false" customHeight="false" outlineLevel="0" collapsed="false">
      <c r="A70" s="145" t="n">
        <v>69</v>
      </c>
      <c r="B70" s="146" t="s">
        <v>522</v>
      </c>
      <c r="C70" s="147" t="s">
        <v>523</v>
      </c>
      <c r="D70" s="148" t="s">
        <v>512</v>
      </c>
      <c r="E70" s="148" t="s">
        <v>177</v>
      </c>
      <c r="F70" s="148" t="n">
        <v>30253</v>
      </c>
      <c r="G70" s="148" t="s">
        <v>513</v>
      </c>
      <c r="H70" s="149"/>
      <c r="I70" s="148" t="s">
        <v>180</v>
      </c>
      <c r="K70" s="147" t="s">
        <v>318</v>
      </c>
      <c r="L70" s="147" t="s">
        <v>204</v>
      </c>
      <c r="M70" s="148" t="s">
        <v>183</v>
      </c>
      <c r="N70" s="148" t="s">
        <v>184</v>
      </c>
      <c r="O70" s="150" t="s">
        <v>205</v>
      </c>
      <c r="P70" s="203" t="n">
        <v>1299</v>
      </c>
      <c r="Q70" s="194" t="n">
        <v>1299</v>
      </c>
      <c r="R70" s="151"/>
      <c r="S70" s="155"/>
      <c r="T70" s="194" t="n">
        <v>2002</v>
      </c>
      <c r="U70" s="150" t="n">
        <v>2002</v>
      </c>
      <c r="V70" s="153" t="n">
        <v>43282</v>
      </c>
      <c r="W70" s="154" t="s">
        <v>186</v>
      </c>
      <c r="X70" s="154" t="s">
        <v>187</v>
      </c>
      <c r="Y70" s="150" t="n">
        <v>3</v>
      </c>
      <c r="Z70" s="150" t="n">
        <v>2.5</v>
      </c>
      <c r="AA70" s="150" t="n">
        <v>3</v>
      </c>
      <c r="AB70" s="150" t="n">
        <v>2.5</v>
      </c>
      <c r="AC70" s="156"/>
      <c r="AD70" s="150" t="n">
        <v>2</v>
      </c>
      <c r="AE70" s="157" t="s">
        <v>188</v>
      </c>
      <c r="AF70" s="157" t="s">
        <v>189</v>
      </c>
      <c r="AG70" s="157" t="s">
        <v>189</v>
      </c>
      <c r="AH70" s="158" t="s">
        <v>190</v>
      </c>
      <c r="AI70" s="158" t="s">
        <v>191</v>
      </c>
      <c r="AJ70" s="148" t="s">
        <v>192</v>
      </c>
      <c r="AK70" s="159" t="n">
        <v>42822</v>
      </c>
      <c r="AL70" s="159" t="n">
        <v>43186</v>
      </c>
      <c r="AM70" s="160" t="n">
        <f aca="false">SUM(AN70/T70)</f>
        <v>0.521978021978022</v>
      </c>
      <c r="AN70" s="91" t="n">
        <v>1045</v>
      </c>
      <c r="AO70" s="161" t="n">
        <f aca="false">SUM(AN70*12)</f>
        <v>12540</v>
      </c>
      <c r="AS70" s="160" t="n">
        <f aca="false">SUM(AT70/T70)</f>
        <v>0.537637362637363</v>
      </c>
      <c r="AT70" s="91" t="n">
        <f aca="false">SUM(AN70*0.03)+AN70</f>
        <v>1076.35</v>
      </c>
      <c r="AU70" s="164" t="n">
        <f aca="false">SUM(AT70*12)</f>
        <v>12916.2</v>
      </c>
      <c r="AW70" s="166" t="n">
        <f aca="false">SUM(AX70/12)</f>
        <v>16.6666666666667</v>
      </c>
      <c r="AX70" s="167" t="n">
        <v>200</v>
      </c>
      <c r="AY70" s="168" t="n">
        <f aca="false">SUM(AZ70/12)</f>
        <v>97.9433333333333</v>
      </c>
      <c r="AZ70" s="169" t="n">
        <v>1175.32</v>
      </c>
      <c r="BA70" s="170" t="n">
        <f aca="false">SUM(BB70/12)</f>
        <v>89.5083333333333</v>
      </c>
      <c r="BB70" s="91" t="n">
        <v>1074.1</v>
      </c>
      <c r="BC70" s="171" t="n">
        <f aca="false">SUM(BD70/12)</f>
        <v>50</v>
      </c>
      <c r="BD70" s="166" t="n">
        <v>600</v>
      </c>
      <c r="BE70" s="164" t="n">
        <f aca="false">SUM(BF70/12)</f>
        <v>200</v>
      </c>
      <c r="BF70" s="166" t="n">
        <v>2400</v>
      </c>
      <c r="BG70" s="160" t="n">
        <f aca="false">SUM(AN71*0.06)</f>
        <v>62.7</v>
      </c>
      <c r="BH70" s="164" t="n">
        <f aca="false">SUM(BG70*12)</f>
        <v>752.4</v>
      </c>
      <c r="BI70" s="164" t="n">
        <f aca="false">SUM(AW70+BA70+BC70+BE70+BG70)</f>
        <v>418.875</v>
      </c>
      <c r="BJ70" s="166" t="n">
        <f aca="false">SUM(AX70+BB70+BD70+BF70+BH70)</f>
        <v>5026.5</v>
      </c>
      <c r="BK70" s="166" t="n">
        <f aca="false">SUM(AN70-BI70)</f>
        <v>626.125</v>
      </c>
      <c r="BL70" s="166" t="n">
        <f aca="false">SUM(AO70-BJ70)</f>
        <v>7513.5</v>
      </c>
      <c r="BM70" s="166" t="n">
        <f aca="false">SUM(AT70-BI70)</f>
        <v>657.475</v>
      </c>
      <c r="BN70" s="166" t="n">
        <f aca="false">SUM(BM70*12)</f>
        <v>7889.7</v>
      </c>
      <c r="BY70" s="177" t="n">
        <v>4847548454</v>
      </c>
      <c r="BZ70" s="91" t="n">
        <v>70000</v>
      </c>
      <c r="CA70" s="159" t="n">
        <v>42695</v>
      </c>
      <c r="CB70" s="178" t="s">
        <v>193</v>
      </c>
      <c r="CG70" s="179" t="n">
        <v>41452</v>
      </c>
      <c r="CH70" s="180" t="n">
        <v>8952000</v>
      </c>
      <c r="CI70" s="181" t="s">
        <v>190</v>
      </c>
      <c r="CJ70" s="182" t="s">
        <v>191</v>
      </c>
      <c r="CK70" s="182" t="s">
        <v>191</v>
      </c>
      <c r="CL70" s="182" t="s">
        <v>194</v>
      </c>
      <c r="CM70" s="182" t="s">
        <v>191</v>
      </c>
      <c r="CN70" s="182" t="s">
        <v>191</v>
      </c>
      <c r="CO70" s="182" t="s">
        <v>191</v>
      </c>
      <c r="CP70" s="182" t="s">
        <v>191</v>
      </c>
      <c r="CQ70" s="182" t="s">
        <v>191</v>
      </c>
      <c r="CR70" s="182" t="s">
        <v>191</v>
      </c>
      <c r="CS70" s="182" t="s">
        <v>191</v>
      </c>
      <c r="CT70" s="182" t="s">
        <v>191</v>
      </c>
      <c r="CU70" s="182" t="s">
        <v>191</v>
      </c>
      <c r="CV70" s="182" t="s">
        <v>191</v>
      </c>
      <c r="CW70" s="182" t="s">
        <v>191</v>
      </c>
      <c r="CX70" s="182" t="s">
        <v>191</v>
      </c>
      <c r="CY70" s="183" t="n">
        <v>551</v>
      </c>
      <c r="CZ70" s="148" t="s">
        <v>524</v>
      </c>
      <c r="DA70" s="148" t="s">
        <v>196</v>
      </c>
      <c r="DB70" s="148" t="s">
        <v>228</v>
      </c>
      <c r="DC70" s="148" t="n">
        <v>5</v>
      </c>
      <c r="DD70" s="148" t="s">
        <v>520</v>
      </c>
      <c r="DE70" s="184" t="n">
        <v>42894</v>
      </c>
      <c r="DF70" s="148" t="s">
        <v>260</v>
      </c>
      <c r="DG70" s="148" t="n">
        <v>3</v>
      </c>
      <c r="DH70" s="148" t="s">
        <v>521</v>
      </c>
      <c r="DI70" s="184" t="n">
        <v>42990</v>
      </c>
      <c r="DJ70" s="148" t="s">
        <v>275</v>
      </c>
      <c r="DK70" s="148" t="n">
        <v>3</v>
      </c>
      <c r="DL70" s="182" t="s">
        <v>191</v>
      </c>
      <c r="DM70" s="182" t="s">
        <v>191</v>
      </c>
    </row>
    <row r="71" customFormat="false" ht="14.9" hidden="false" customHeight="false" outlineLevel="0" collapsed="false">
      <c r="A71" s="145" t="n">
        <v>70</v>
      </c>
      <c r="B71" s="146" t="s">
        <v>525</v>
      </c>
      <c r="C71" s="147" t="s">
        <v>526</v>
      </c>
      <c r="D71" s="148" t="s">
        <v>512</v>
      </c>
      <c r="E71" s="148" t="s">
        <v>177</v>
      </c>
      <c r="F71" s="148" t="n">
        <v>30253</v>
      </c>
      <c r="G71" s="148" t="s">
        <v>513</v>
      </c>
      <c r="H71" s="149"/>
      <c r="I71" s="148" t="s">
        <v>180</v>
      </c>
      <c r="K71" s="147" t="s">
        <v>321</v>
      </c>
      <c r="L71" s="147" t="s">
        <v>204</v>
      </c>
      <c r="M71" s="148" t="s">
        <v>183</v>
      </c>
      <c r="N71" s="148" t="s">
        <v>184</v>
      </c>
      <c r="O71" s="150" t="s">
        <v>205</v>
      </c>
      <c r="P71" s="203" t="n">
        <v>1233</v>
      </c>
      <c r="Q71" s="194" t="n">
        <v>1233</v>
      </c>
      <c r="R71" s="151"/>
      <c r="S71" s="152" t="n">
        <v>74052</v>
      </c>
      <c r="T71" s="150" t="n">
        <v>1990</v>
      </c>
      <c r="U71" s="150" t="n">
        <v>1990</v>
      </c>
      <c r="V71" s="153" t="n">
        <v>43282</v>
      </c>
      <c r="W71" s="154" t="s">
        <v>186</v>
      </c>
      <c r="X71" s="154" t="s">
        <v>187</v>
      </c>
      <c r="Y71" s="150" t="n">
        <v>3</v>
      </c>
      <c r="Z71" s="150" t="n">
        <v>2</v>
      </c>
      <c r="AA71" s="155" t="n">
        <v>3</v>
      </c>
      <c r="AB71" s="155" t="n">
        <v>1</v>
      </c>
      <c r="AC71" s="156"/>
      <c r="AD71" s="150" t="n">
        <v>1</v>
      </c>
      <c r="AE71" s="157" t="s">
        <v>188</v>
      </c>
      <c r="AF71" s="157" t="s">
        <v>189</v>
      </c>
      <c r="AG71" s="157" t="s">
        <v>189</v>
      </c>
      <c r="AH71" s="158" t="s">
        <v>190</v>
      </c>
      <c r="AI71" s="158" t="s">
        <v>191</v>
      </c>
      <c r="AJ71" s="148" t="s">
        <v>192</v>
      </c>
      <c r="AK71" s="159" t="n">
        <v>42804</v>
      </c>
      <c r="AL71" s="159" t="n">
        <v>43168</v>
      </c>
      <c r="AM71" s="160" t="n">
        <f aca="false">SUM(AN71/T71)</f>
        <v>0.525125628140704</v>
      </c>
      <c r="AN71" s="91" t="n">
        <v>1045</v>
      </c>
      <c r="AO71" s="161" t="n">
        <f aca="false">SUM(AN71*12)</f>
        <v>12540</v>
      </c>
      <c r="AS71" s="160" t="n">
        <f aca="false">SUM(AT71/T71)</f>
        <v>0.540879396984925</v>
      </c>
      <c r="AT71" s="91" t="n">
        <f aca="false">SUM(AN71*0.03)+AN71</f>
        <v>1076.35</v>
      </c>
      <c r="AU71" s="164" t="n">
        <f aca="false">SUM(AT71*12)</f>
        <v>12916.2</v>
      </c>
      <c r="AW71" s="166" t="n">
        <f aca="false">SUM(AX71/12)</f>
        <v>0</v>
      </c>
      <c r="AX71" s="167" t="n">
        <v>0</v>
      </c>
      <c r="AY71" s="168" t="n">
        <f aca="false">SUM(AZ71/12)</f>
        <v>71.1983333333333</v>
      </c>
      <c r="AZ71" s="169" t="n">
        <v>854.38</v>
      </c>
      <c r="BA71" s="170" t="n">
        <f aca="false">SUM(BB71/12)</f>
        <v>96.925</v>
      </c>
      <c r="BB71" s="91" t="n">
        <v>1163.1</v>
      </c>
      <c r="BC71" s="171" t="n">
        <f aca="false">SUM(BD71/12)</f>
        <v>50</v>
      </c>
      <c r="BD71" s="166" t="n">
        <v>600</v>
      </c>
      <c r="BE71" s="164" t="n">
        <f aca="false">SUM(BF71/12)</f>
        <v>200</v>
      </c>
      <c r="BF71" s="166" t="n">
        <v>2400</v>
      </c>
      <c r="BG71" s="160" t="n">
        <f aca="false">SUM(AN72*0.06)</f>
        <v>59.7</v>
      </c>
      <c r="BH71" s="164" t="n">
        <f aca="false">SUM(BG71*12)</f>
        <v>716.4</v>
      </c>
      <c r="BI71" s="164" t="n">
        <f aca="false">SUM(AW71+BA71+BC71+BE71+BG71)</f>
        <v>406.625</v>
      </c>
      <c r="BJ71" s="166" t="n">
        <f aca="false">SUM(AX71+BB71+BD71+BF71+BH71)</f>
        <v>4879.5</v>
      </c>
      <c r="BK71" s="166" t="n">
        <f aca="false">SUM(AN71-BI71)</f>
        <v>638.375</v>
      </c>
      <c r="BL71" s="166" t="n">
        <f aca="false">SUM(AO71-BJ71)</f>
        <v>7660.5</v>
      </c>
      <c r="BM71" s="166" t="n">
        <f aca="false">SUM(AT71-BI71)</f>
        <v>669.725</v>
      </c>
      <c r="BN71" s="166" t="n">
        <f aca="false">SUM(BM71*12)</f>
        <v>8036.7</v>
      </c>
      <c r="BY71" s="177" t="n">
        <v>4847548454</v>
      </c>
      <c r="BZ71" s="91" t="n">
        <v>167100</v>
      </c>
      <c r="CA71" s="159" t="n">
        <v>42734</v>
      </c>
      <c r="CB71" s="178" t="s">
        <v>193</v>
      </c>
      <c r="CG71" s="179" t="n">
        <v>41452</v>
      </c>
      <c r="CH71" s="180" t="n">
        <v>8952000</v>
      </c>
      <c r="CI71" s="181" t="s">
        <v>190</v>
      </c>
      <c r="CJ71" s="182" t="s">
        <v>191</v>
      </c>
      <c r="CK71" s="182" t="s">
        <v>191</v>
      </c>
      <c r="CL71" s="182" t="s">
        <v>194</v>
      </c>
      <c r="CM71" s="182" t="s">
        <v>191</v>
      </c>
      <c r="CN71" s="182" t="s">
        <v>191</v>
      </c>
      <c r="CO71" s="182" t="s">
        <v>191</v>
      </c>
      <c r="CP71" s="182" t="s">
        <v>191</v>
      </c>
      <c r="CQ71" s="182" t="s">
        <v>191</v>
      </c>
      <c r="CR71" s="182" t="s">
        <v>191</v>
      </c>
      <c r="CS71" s="182" t="s">
        <v>191</v>
      </c>
      <c r="CT71" s="182" t="s">
        <v>191</v>
      </c>
      <c r="CU71" s="182" t="s">
        <v>191</v>
      </c>
      <c r="CV71" s="182" t="s">
        <v>191</v>
      </c>
      <c r="CW71" s="182" t="s">
        <v>191</v>
      </c>
      <c r="CX71" s="182" t="s">
        <v>191</v>
      </c>
      <c r="CY71" s="183" t="n">
        <v>551</v>
      </c>
      <c r="CZ71" s="148" t="s">
        <v>527</v>
      </c>
      <c r="DA71" s="148" t="s">
        <v>196</v>
      </c>
      <c r="DB71" s="148" t="s">
        <v>223</v>
      </c>
      <c r="DC71" s="148" t="n">
        <v>3</v>
      </c>
      <c r="DD71" s="148" t="s">
        <v>515</v>
      </c>
      <c r="DE71" s="184" t="n">
        <v>42894</v>
      </c>
      <c r="DF71" s="148" t="s">
        <v>528</v>
      </c>
      <c r="DG71" s="148" t="n">
        <v>5</v>
      </c>
      <c r="DH71" s="148" t="s">
        <v>516</v>
      </c>
      <c r="DI71" s="184" t="n">
        <v>42990</v>
      </c>
      <c r="DJ71" s="148" t="s">
        <v>529</v>
      </c>
      <c r="DK71" s="148" t="n">
        <v>5</v>
      </c>
      <c r="DL71" s="182" t="s">
        <v>191</v>
      </c>
      <c r="DM71" s="182" t="s">
        <v>191</v>
      </c>
    </row>
    <row r="72" customFormat="false" ht="14.9" hidden="false" customHeight="false" outlineLevel="0" collapsed="false">
      <c r="A72" s="145" t="n">
        <v>71</v>
      </c>
      <c r="B72" s="146" t="s">
        <v>530</v>
      </c>
      <c r="C72" s="192" t="s">
        <v>531</v>
      </c>
      <c r="D72" s="148" t="s">
        <v>512</v>
      </c>
      <c r="E72" s="148" t="s">
        <v>177</v>
      </c>
      <c r="F72" s="148" t="n">
        <v>30253</v>
      </c>
      <c r="G72" s="148" t="s">
        <v>513</v>
      </c>
      <c r="H72" s="149"/>
      <c r="I72" s="148" t="s">
        <v>180</v>
      </c>
      <c r="K72" s="192" t="s">
        <v>532</v>
      </c>
      <c r="L72" s="188" t="s">
        <v>533</v>
      </c>
      <c r="M72" s="189" t="s">
        <v>534</v>
      </c>
      <c r="N72" s="189" t="s">
        <v>177</v>
      </c>
      <c r="O72" s="187" t="n">
        <v>30254</v>
      </c>
      <c r="P72" s="203" t="n">
        <v>1440</v>
      </c>
      <c r="Q72" s="194" t="n">
        <v>1440</v>
      </c>
      <c r="R72" s="151"/>
      <c r="S72" s="155"/>
      <c r="T72" s="150" t="n">
        <v>2002</v>
      </c>
      <c r="U72" s="150" t="n">
        <v>2002</v>
      </c>
      <c r="V72" s="153" t="n">
        <v>43282</v>
      </c>
      <c r="W72" s="154" t="s">
        <v>186</v>
      </c>
      <c r="X72" s="154" t="s">
        <v>187</v>
      </c>
      <c r="Y72" s="150" t="n">
        <v>3</v>
      </c>
      <c r="Z72" s="150" t="n">
        <v>2.5</v>
      </c>
      <c r="AA72" s="155" t="n">
        <v>3</v>
      </c>
      <c r="AB72" s="155" t="n">
        <v>2</v>
      </c>
      <c r="AC72" s="156"/>
      <c r="AD72" s="150" t="n">
        <v>2</v>
      </c>
      <c r="AE72" s="157" t="s">
        <v>188</v>
      </c>
      <c r="AF72" s="157" t="s">
        <v>189</v>
      </c>
      <c r="AG72" s="157" t="s">
        <v>189</v>
      </c>
      <c r="AH72" s="158" t="s">
        <v>190</v>
      </c>
      <c r="AI72" s="158" t="s">
        <v>191</v>
      </c>
      <c r="AJ72" s="148" t="s">
        <v>192</v>
      </c>
      <c r="AK72" s="159" t="n">
        <v>42887</v>
      </c>
      <c r="AL72" s="159" t="n">
        <v>43251</v>
      </c>
      <c r="AM72" s="160" t="n">
        <f aca="false">SUM(AN72/T72)</f>
        <v>0.497002997002997</v>
      </c>
      <c r="AN72" s="91" t="n">
        <v>995</v>
      </c>
      <c r="AO72" s="161" t="n">
        <f aca="false">SUM(AN72*12)</f>
        <v>11940</v>
      </c>
      <c r="AS72" s="160" t="n">
        <f aca="false">SUM(AT72/T72)</f>
        <v>0.511913086913087</v>
      </c>
      <c r="AT72" s="91" t="n">
        <f aca="false">SUM(AN72*0.03)+AN72</f>
        <v>1024.85</v>
      </c>
      <c r="AU72" s="164" t="n">
        <f aca="false">SUM(AT72*12)</f>
        <v>12298.2</v>
      </c>
      <c r="AW72" s="166" t="n">
        <f aca="false">SUM(AX72/12)</f>
        <v>16.6666666666667</v>
      </c>
      <c r="AX72" s="167" t="n">
        <v>200</v>
      </c>
      <c r="AY72" s="168" t="n">
        <f aca="false">SUM(AZ72/12)</f>
        <v>98.3258333333333</v>
      </c>
      <c r="AZ72" s="169" t="n">
        <v>1179.91</v>
      </c>
      <c r="BA72" s="170" t="n">
        <f aca="false">SUM(BB72/12)</f>
        <v>94.3683333333333</v>
      </c>
      <c r="BB72" s="91" t="n">
        <v>1132.42</v>
      </c>
      <c r="BC72" s="171" t="n">
        <f aca="false">SUM(BD72/12)</f>
        <v>50</v>
      </c>
      <c r="BD72" s="166" t="n">
        <v>600</v>
      </c>
      <c r="BE72" s="164" t="n">
        <f aca="false">SUM(BF72/12)</f>
        <v>200</v>
      </c>
      <c r="BF72" s="166" t="n">
        <v>2400</v>
      </c>
      <c r="BG72" s="160" t="n">
        <f aca="false">SUM(AN73*0.06)</f>
        <v>65.7</v>
      </c>
      <c r="BH72" s="164" t="n">
        <f aca="false">SUM(BG72*12)</f>
        <v>788.4</v>
      </c>
      <c r="BI72" s="164" t="n">
        <f aca="false">SUM(AW72+BA72+BC72+BE72+BG72)</f>
        <v>426.735</v>
      </c>
      <c r="BJ72" s="166" t="n">
        <f aca="false">SUM(AX72+BB72+BD72+BF72+BH72)</f>
        <v>5120.82</v>
      </c>
      <c r="BK72" s="166" t="n">
        <f aca="false">SUM(AN72-BI72)</f>
        <v>568.265</v>
      </c>
      <c r="BL72" s="166" t="n">
        <f aca="false">SUM(AO72-BJ72)</f>
        <v>6819.18</v>
      </c>
      <c r="BM72" s="166" t="n">
        <f aca="false">SUM(AT72-BI72)</f>
        <v>598.115</v>
      </c>
      <c r="BN72" s="166" t="n">
        <f aca="false">SUM(BM72*12)</f>
        <v>7177.38</v>
      </c>
      <c r="BY72" s="177" t="n">
        <v>4847548454</v>
      </c>
      <c r="BZ72" s="91" t="n">
        <v>40000</v>
      </c>
      <c r="CA72" s="159" t="n">
        <v>40025</v>
      </c>
      <c r="CB72" s="178" t="s">
        <v>193</v>
      </c>
      <c r="CG72" s="179" t="n">
        <v>41452</v>
      </c>
      <c r="CH72" s="180" t="n">
        <v>8952000</v>
      </c>
      <c r="CI72" s="181" t="s">
        <v>190</v>
      </c>
      <c r="CJ72" s="182" t="s">
        <v>191</v>
      </c>
      <c r="CK72" s="182" t="s">
        <v>191</v>
      </c>
      <c r="CL72" s="182" t="s">
        <v>194</v>
      </c>
      <c r="CM72" s="182" t="s">
        <v>191</v>
      </c>
      <c r="CN72" s="182" t="s">
        <v>191</v>
      </c>
      <c r="CO72" s="182" t="s">
        <v>191</v>
      </c>
      <c r="CP72" s="182" t="s">
        <v>191</v>
      </c>
      <c r="CQ72" s="182" t="s">
        <v>191</v>
      </c>
      <c r="CR72" s="182" t="s">
        <v>191</v>
      </c>
      <c r="CS72" s="182" t="s">
        <v>191</v>
      </c>
      <c r="CT72" s="182" t="s">
        <v>191</v>
      </c>
      <c r="CU72" s="182" t="s">
        <v>191</v>
      </c>
      <c r="CV72" s="182" t="s">
        <v>191</v>
      </c>
      <c r="CW72" s="182" t="s">
        <v>191</v>
      </c>
      <c r="CX72" s="182" t="s">
        <v>191</v>
      </c>
      <c r="CY72" s="183" t="n">
        <v>551</v>
      </c>
      <c r="CZ72" s="148" t="s">
        <v>524</v>
      </c>
      <c r="DA72" s="148" t="s">
        <v>196</v>
      </c>
      <c r="DB72" s="148" t="s">
        <v>211</v>
      </c>
      <c r="DC72" s="148" t="n">
        <v>5</v>
      </c>
      <c r="DD72" s="148" t="s">
        <v>520</v>
      </c>
      <c r="DE72" s="184" t="n">
        <v>42894</v>
      </c>
      <c r="DF72" s="148" t="s">
        <v>260</v>
      </c>
      <c r="DG72" s="148" t="n">
        <v>3</v>
      </c>
      <c r="DH72" s="148" t="s">
        <v>521</v>
      </c>
      <c r="DI72" s="184" t="n">
        <v>42990</v>
      </c>
      <c r="DJ72" s="148" t="s">
        <v>307</v>
      </c>
      <c r="DK72" s="148" t="n">
        <v>3</v>
      </c>
      <c r="DL72" s="182" t="s">
        <v>191</v>
      </c>
      <c r="DM72" s="182" t="s">
        <v>191</v>
      </c>
    </row>
    <row r="73" customFormat="false" ht="14.9" hidden="false" customHeight="false" outlineLevel="0" collapsed="false">
      <c r="A73" s="145" t="n">
        <v>72</v>
      </c>
      <c r="B73" s="146" t="s">
        <v>535</v>
      </c>
      <c r="C73" s="147" t="s">
        <v>536</v>
      </c>
      <c r="D73" s="148" t="s">
        <v>512</v>
      </c>
      <c r="E73" s="148" t="s">
        <v>177</v>
      </c>
      <c r="F73" s="148" t="n">
        <v>30253</v>
      </c>
      <c r="G73" s="148" t="s">
        <v>513</v>
      </c>
      <c r="H73" s="149"/>
      <c r="I73" s="148" t="s">
        <v>180</v>
      </c>
      <c r="K73" s="147" t="s">
        <v>321</v>
      </c>
      <c r="L73" s="147" t="s">
        <v>204</v>
      </c>
      <c r="M73" s="148" t="s">
        <v>183</v>
      </c>
      <c r="N73" s="148" t="s">
        <v>184</v>
      </c>
      <c r="O73" s="150" t="s">
        <v>205</v>
      </c>
      <c r="P73" s="203" t="n">
        <v>1374</v>
      </c>
      <c r="Q73" s="194" t="n">
        <v>1374</v>
      </c>
      <c r="R73" s="151"/>
      <c r="S73" s="155"/>
      <c r="T73" s="150" t="n">
        <v>1998</v>
      </c>
      <c r="U73" s="150" t="n">
        <v>1998</v>
      </c>
      <c r="V73" s="153" t="n">
        <v>43282</v>
      </c>
      <c r="W73" s="154" t="s">
        <v>186</v>
      </c>
      <c r="X73" s="154" t="s">
        <v>187</v>
      </c>
      <c r="Y73" s="150" t="n">
        <v>3</v>
      </c>
      <c r="Z73" s="150" t="n">
        <v>2</v>
      </c>
      <c r="AA73" s="155" t="n">
        <v>3</v>
      </c>
      <c r="AB73" s="155" t="n">
        <v>1</v>
      </c>
      <c r="AC73" s="156"/>
      <c r="AD73" s="150" t="n">
        <v>1</v>
      </c>
      <c r="AE73" s="157" t="s">
        <v>188</v>
      </c>
      <c r="AF73" s="157" t="s">
        <v>189</v>
      </c>
      <c r="AG73" s="157" t="s">
        <v>189</v>
      </c>
      <c r="AH73" s="158" t="s">
        <v>190</v>
      </c>
      <c r="AI73" s="158" t="s">
        <v>191</v>
      </c>
      <c r="AJ73" s="148" t="s">
        <v>192</v>
      </c>
      <c r="AK73" s="159" t="n">
        <v>42895</v>
      </c>
      <c r="AL73" s="159" t="n">
        <v>43259</v>
      </c>
      <c r="AM73" s="160" t="n">
        <f aca="false">SUM(AN73/T73)</f>
        <v>0.548048048048048</v>
      </c>
      <c r="AN73" s="91" t="n">
        <v>1095</v>
      </c>
      <c r="AO73" s="161" t="n">
        <f aca="false">SUM(AN73*12)</f>
        <v>13140</v>
      </c>
      <c r="AS73" s="160" t="n">
        <f aca="false">SUM(AT73/T73)</f>
        <v>0.564489489489489</v>
      </c>
      <c r="AT73" s="91" t="n">
        <f aca="false">SUM(AN73*0.03)+AN73</f>
        <v>1127.85</v>
      </c>
      <c r="AU73" s="164" t="n">
        <f aca="false">SUM(AT73*12)</f>
        <v>13534.2</v>
      </c>
      <c r="AW73" s="166" t="n">
        <f aca="false">SUM(AX73/12)</f>
        <v>0</v>
      </c>
      <c r="AX73" s="167" t="n">
        <v>0</v>
      </c>
      <c r="AY73" s="168" t="n">
        <f aca="false">SUM(AZ73/12)</f>
        <v>97.0983333333333</v>
      </c>
      <c r="AZ73" s="169" t="n">
        <v>1165.18</v>
      </c>
      <c r="BA73" s="170" t="n">
        <f aca="false">SUM(BB73/12)</f>
        <v>105.415</v>
      </c>
      <c r="BB73" s="91" t="n">
        <v>1264.98</v>
      </c>
      <c r="BC73" s="171" t="n">
        <f aca="false">SUM(BD73/12)</f>
        <v>50</v>
      </c>
      <c r="BD73" s="166" t="n">
        <v>600</v>
      </c>
      <c r="BE73" s="164" t="n">
        <f aca="false">SUM(BF73/12)</f>
        <v>200</v>
      </c>
      <c r="BF73" s="166" t="n">
        <v>2400</v>
      </c>
      <c r="BG73" s="160" t="n">
        <f aca="false">SUM(AN74*0.06)</f>
        <v>65.7</v>
      </c>
      <c r="BH73" s="164" t="n">
        <f aca="false">SUM(BG73*12)</f>
        <v>788.4</v>
      </c>
      <c r="BI73" s="164" t="n">
        <f aca="false">SUM(AW73+BA73+BC73+BE73+BG73)</f>
        <v>421.115</v>
      </c>
      <c r="BJ73" s="166" t="n">
        <f aca="false">SUM(AX73+BB73+BD73+BF73+BH73)</f>
        <v>5053.38</v>
      </c>
      <c r="BK73" s="166" t="n">
        <f aca="false">SUM(AN73-BI73)</f>
        <v>673.885</v>
      </c>
      <c r="BL73" s="166" t="n">
        <f aca="false">SUM(AO73-BJ73)</f>
        <v>8086.62</v>
      </c>
      <c r="BM73" s="166" t="n">
        <f aca="false">SUM(AT73-BI73)</f>
        <v>706.735</v>
      </c>
      <c r="BN73" s="166" t="n">
        <f aca="false">SUM(BM73*12)</f>
        <v>8480.82</v>
      </c>
      <c r="BY73" s="177" t="n">
        <v>4847548454</v>
      </c>
      <c r="BZ73" s="91" t="n">
        <v>99000</v>
      </c>
      <c r="CA73" s="159" t="n">
        <v>36286</v>
      </c>
      <c r="CB73" s="178" t="s">
        <v>193</v>
      </c>
      <c r="CG73" s="179" t="n">
        <v>41452</v>
      </c>
      <c r="CH73" s="180" t="n">
        <v>8952000</v>
      </c>
      <c r="CI73" s="181" t="s">
        <v>190</v>
      </c>
      <c r="CJ73" s="182" t="s">
        <v>191</v>
      </c>
      <c r="CK73" s="182" t="s">
        <v>191</v>
      </c>
      <c r="CL73" s="182" t="s">
        <v>194</v>
      </c>
      <c r="CM73" s="182" t="s">
        <v>191</v>
      </c>
      <c r="CN73" s="182" t="s">
        <v>191</v>
      </c>
      <c r="CO73" s="182" t="s">
        <v>191</v>
      </c>
      <c r="CP73" s="182" t="s">
        <v>191</v>
      </c>
      <c r="CQ73" s="182" t="s">
        <v>191</v>
      </c>
      <c r="CR73" s="182" t="s">
        <v>191</v>
      </c>
      <c r="CS73" s="182" t="s">
        <v>191</v>
      </c>
      <c r="CT73" s="182" t="s">
        <v>191</v>
      </c>
      <c r="CU73" s="182" t="s">
        <v>191</v>
      </c>
      <c r="CV73" s="182" t="s">
        <v>191</v>
      </c>
      <c r="CW73" s="182" t="s">
        <v>191</v>
      </c>
      <c r="CX73" s="182" t="s">
        <v>191</v>
      </c>
      <c r="CY73" s="183" t="n">
        <v>551</v>
      </c>
      <c r="CZ73" s="148" t="s">
        <v>524</v>
      </c>
      <c r="DA73" s="148" t="s">
        <v>196</v>
      </c>
      <c r="DB73" s="148" t="s">
        <v>228</v>
      </c>
      <c r="DC73" s="148" t="n">
        <v>5</v>
      </c>
      <c r="DD73" s="148" t="s">
        <v>520</v>
      </c>
      <c r="DE73" s="184" t="n">
        <v>42894</v>
      </c>
      <c r="DF73" s="148" t="s">
        <v>207</v>
      </c>
      <c r="DG73" s="148" t="n">
        <v>3</v>
      </c>
      <c r="DH73" s="148" t="s">
        <v>521</v>
      </c>
      <c r="DI73" s="184" t="n">
        <v>42990</v>
      </c>
      <c r="DJ73" s="148" t="s">
        <v>256</v>
      </c>
      <c r="DK73" s="148" t="n">
        <v>3</v>
      </c>
      <c r="DL73" s="182" t="s">
        <v>191</v>
      </c>
      <c r="DM73" s="182" t="s">
        <v>191</v>
      </c>
    </row>
    <row r="74" customFormat="false" ht="14.9" hidden="false" customHeight="false" outlineLevel="0" collapsed="false">
      <c r="A74" s="145" t="n">
        <v>73</v>
      </c>
      <c r="B74" s="146" t="s">
        <v>537</v>
      </c>
      <c r="C74" s="147" t="s">
        <v>538</v>
      </c>
      <c r="D74" s="148" t="s">
        <v>539</v>
      </c>
      <c r="E74" s="148" t="s">
        <v>177</v>
      </c>
      <c r="F74" s="148" t="n">
        <v>30054</v>
      </c>
      <c r="G74" s="148" t="s">
        <v>290</v>
      </c>
      <c r="H74" s="149"/>
      <c r="I74" s="148" t="s">
        <v>180</v>
      </c>
      <c r="K74" s="147" t="s">
        <v>300</v>
      </c>
      <c r="L74" s="147" t="s">
        <v>204</v>
      </c>
      <c r="M74" s="148" t="s">
        <v>183</v>
      </c>
      <c r="N74" s="148" t="s">
        <v>184</v>
      </c>
      <c r="O74" s="150" t="s">
        <v>205</v>
      </c>
      <c r="P74" s="185" t="n">
        <v>1790</v>
      </c>
      <c r="Q74" s="150" t="n">
        <v>1790</v>
      </c>
      <c r="R74" s="151"/>
      <c r="S74" s="152" t="n">
        <v>9148</v>
      </c>
      <c r="T74" s="150" t="n">
        <v>2005</v>
      </c>
      <c r="U74" s="150" t="n">
        <v>2005</v>
      </c>
      <c r="V74" s="153" t="n">
        <v>43282</v>
      </c>
      <c r="W74" s="154" t="s">
        <v>186</v>
      </c>
      <c r="X74" s="154" t="s">
        <v>187</v>
      </c>
      <c r="Y74" s="150" t="n">
        <v>4</v>
      </c>
      <c r="Z74" s="150" t="n">
        <v>2.5</v>
      </c>
      <c r="AA74" s="155" t="n">
        <v>4</v>
      </c>
      <c r="AB74" s="155" t="n">
        <v>2</v>
      </c>
      <c r="AC74" s="156"/>
      <c r="AD74" s="150" t="n">
        <v>2</v>
      </c>
      <c r="AE74" s="157" t="s">
        <v>188</v>
      </c>
      <c r="AF74" s="157" t="s">
        <v>189</v>
      </c>
      <c r="AG74" s="157" t="s">
        <v>189</v>
      </c>
      <c r="AH74" s="158" t="s">
        <v>190</v>
      </c>
      <c r="AI74" s="158" t="s">
        <v>191</v>
      </c>
      <c r="AJ74" s="148" t="s">
        <v>192</v>
      </c>
      <c r="AK74" s="159" t="n">
        <v>42760</v>
      </c>
      <c r="AL74" s="159" t="n">
        <v>43124</v>
      </c>
      <c r="AM74" s="160" t="n">
        <f aca="false">SUM(AN74/T74)</f>
        <v>0.546134663341646</v>
      </c>
      <c r="AN74" s="91" t="n">
        <v>1095</v>
      </c>
      <c r="AO74" s="161" t="n">
        <f aca="false">SUM(AN74*12)</f>
        <v>13140</v>
      </c>
      <c r="AS74" s="160" t="n">
        <f aca="false">SUM(AT74/T74)</f>
        <v>0.562518703241895</v>
      </c>
      <c r="AT74" s="91" t="n">
        <f aca="false">SUM(AN74*0.03)+AN74</f>
        <v>1127.85</v>
      </c>
      <c r="AU74" s="164" t="n">
        <f aca="false">SUM(AT74*12)</f>
        <v>13534.2</v>
      </c>
      <c r="AW74" s="166" t="n">
        <f aca="false">SUM(AX74/12)</f>
        <v>11.25</v>
      </c>
      <c r="AX74" s="167" t="n">
        <v>135</v>
      </c>
      <c r="AY74" s="168" t="n">
        <f aca="false">SUM(AZ74/12)</f>
        <v>92.8366666666667</v>
      </c>
      <c r="AZ74" s="169" t="n">
        <v>1114.04</v>
      </c>
      <c r="BA74" s="170" t="n">
        <f aca="false">SUM(BB74/12)</f>
        <v>108.916666666667</v>
      </c>
      <c r="BB74" s="91" t="n">
        <v>1307</v>
      </c>
      <c r="BC74" s="171" t="n">
        <f aca="false">SUM(BD74/12)</f>
        <v>50</v>
      </c>
      <c r="BD74" s="166" t="n">
        <v>600</v>
      </c>
      <c r="BE74" s="164" t="n">
        <f aca="false">SUM(BF74/12)</f>
        <v>200</v>
      </c>
      <c r="BF74" s="166" t="n">
        <v>2400</v>
      </c>
      <c r="BG74" s="160" t="n">
        <f aca="false">SUM(AN75*0.06)</f>
        <v>59.7</v>
      </c>
      <c r="BH74" s="164" t="n">
        <f aca="false">SUM(BG74*12)</f>
        <v>716.4</v>
      </c>
      <c r="BI74" s="164" t="n">
        <f aca="false">SUM(AW74+BA74+BC74+BE74+BG74)</f>
        <v>429.866666666667</v>
      </c>
      <c r="BJ74" s="166" t="n">
        <f aca="false">SUM(AX74+BB74+BD74+BF74+BH74)</f>
        <v>5158.4</v>
      </c>
      <c r="BK74" s="166" t="n">
        <f aca="false">SUM(AN74-BI74)</f>
        <v>665.133333333333</v>
      </c>
      <c r="BL74" s="166" t="n">
        <f aca="false">SUM(AO74-BJ74)</f>
        <v>7981.6</v>
      </c>
      <c r="BM74" s="166" t="n">
        <f aca="false">SUM(AT74-BI74)</f>
        <v>697.983333333333</v>
      </c>
      <c r="BN74" s="166" t="n">
        <f aca="false">SUM(BM74*12)</f>
        <v>8375.8</v>
      </c>
      <c r="BY74" s="177" t="n">
        <v>4847548454</v>
      </c>
      <c r="BZ74" s="91" t="n">
        <v>86000</v>
      </c>
      <c r="CA74" s="159" t="n">
        <v>42682</v>
      </c>
      <c r="CB74" s="178" t="s">
        <v>193</v>
      </c>
      <c r="CG74" s="179" t="n">
        <v>41452</v>
      </c>
      <c r="CH74" s="180" t="n">
        <v>8952000</v>
      </c>
      <c r="CI74" s="181" t="s">
        <v>190</v>
      </c>
      <c r="CJ74" s="182" t="s">
        <v>191</v>
      </c>
      <c r="CK74" s="182" t="s">
        <v>191</v>
      </c>
      <c r="CL74" s="182" t="s">
        <v>194</v>
      </c>
      <c r="CM74" s="182" t="s">
        <v>191</v>
      </c>
      <c r="CN74" s="182" t="s">
        <v>191</v>
      </c>
      <c r="CO74" s="182" t="s">
        <v>191</v>
      </c>
      <c r="CP74" s="182" t="s">
        <v>191</v>
      </c>
      <c r="CQ74" s="182" t="s">
        <v>191</v>
      </c>
      <c r="CR74" s="182" t="s">
        <v>191</v>
      </c>
      <c r="CS74" s="182" t="s">
        <v>191</v>
      </c>
      <c r="CT74" s="182" t="s">
        <v>191</v>
      </c>
      <c r="CU74" s="182" t="s">
        <v>191</v>
      </c>
      <c r="CV74" s="182" t="s">
        <v>191</v>
      </c>
      <c r="CW74" s="182" t="s">
        <v>191</v>
      </c>
      <c r="CX74" s="182" t="s">
        <v>191</v>
      </c>
      <c r="CY74" s="183" t="n">
        <v>551</v>
      </c>
      <c r="CZ74" s="148" t="s">
        <v>540</v>
      </c>
      <c r="DA74" s="148" t="s">
        <v>196</v>
      </c>
      <c r="DB74" s="148" t="s">
        <v>207</v>
      </c>
      <c r="DC74" s="148" t="n">
        <v>5</v>
      </c>
      <c r="DD74" s="148" t="s">
        <v>541</v>
      </c>
      <c r="DE74" s="184" t="n">
        <v>42894</v>
      </c>
      <c r="DF74" s="148" t="s">
        <v>201</v>
      </c>
      <c r="DG74" s="148" t="n">
        <v>5</v>
      </c>
      <c r="DH74" s="148" t="s">
        <v>308</v>
      </c>
      <c r="DI74" s="184" t="n">
        <v>42990</v>
      </c>
      <c r="DJ74" s="148" t="s">
        <v>341</v>
      </c>
      <c r="DK74" s="148" t="n">
        <v>6</v>
      </c>
      <c r="DL74" s="182" t="s">
        <v>191</v>
      </c>
      <c r="DM74" s="182" t="s">
        <v>191</v>
      </c>
    </row>
    <row r="75" customFormat="false" ht="14.9" hidden="false" customHeight="false" outlineLevel="0" collapsed="false">
      <c r="A75" s="145" t="n">
        <v>74</v>
      </c>
      <c r="B75" s="146" t="s">
        <v>542</v>
      </c>
      <c r="C75" s="147" t="s">
        <v>543</v>
      </c>
      <c r="D75" s="148" t="s">
        <v>539</v>
      </c>
      <c r="E75" s="148" t="s">
        <v>177</v>
      </c>
      <c r="F75" s="148" t="n">
        <v>30054</v>
      </c>
      <c r="G75" s="148" t="s">
        <v>290</v>
      </c>
      <c r="H75" s="149"/>
      <c r="I75" s="148" t="s">
        <v>180</v>
      </c>
      <c r="K75" s="147" t="s">
        <v>337</v>
      </c>
      <c r="L75" s="147" t="s">
        <v>204</v>
      </c>
      <c r="M75" s="148" t="s">
        <v>183</v>
      </c>
      <c r="N75" s="148" t="s">
        <v>184</v>
      </c>
      <c r="O75" s="150" t="s">
        <v>205</v>
      </c>
      <c r="P75" s="185" t="n">
        <v>1283</v>
      </c>
      <c r="Q75" s="150" t="n">
        <v>1283</v>
      </c>
      <c r="R75" s="151"/>
      <c r="S75" s="155"/>
      <c r="T75" s="150" t="n">
        <v>2006</v>
      </c>
      <c r="U75" s="150" t="n">
        <v>2006</v>
      </c>
      <c r="V75" s="153" t="n">
        <v>43282</v>
      </c>
      <c r="W75" s="154" t="s">
        <v>186</v>
      </c>
      <c r="X75" s="154" t="s">
        <v>187</v>
      </c>
      <c r="Y75" s="150" t="n">
        <v>3</v>
      </c>
      <c r="Z75" s="150" t="n">
        <v>2</v>
      </c>
      <c r="AA75" s="155" t="n">
        <v>3</v>
      </c>
      <c r="AB75" s="155" t="n">
        <v>1</v>
      </c>
      <c r="AC75" s="156"/>
      <c r="AD75" s="150" t="n">
        <v>1</v>
      </c>
      <c r="AE75" s="157" t="s">
        <v>188</v>
      </c>
      <c r="AF75" s="157" t="s">
        <v>189</v>
      </c>
      <c r="AG75" s="157" t="s">
        <v>189</v>
      </c>
      <c r="AH75" s="158" t="s">
        <v>190</v>
      </c>
      <c r="AI75" s="158" t="s">
        <v>191</v>
      </c>
      <c r="AJ75" s="148" t="s">
        <v>192</v>
      </c>
      <c r="AK75" s="159" t="n">
        <v>42825</v>
      </c>
      <c r="AL75" s="159" t="n">
        <v>43189</v>
      </c>
      <c r="AM75" s="160" t="n">
        <f aca="false">SUM(AN75/T75)</f>
        <v>0.496011964107677</v>
      </c>
      <c r="AN75" s="91" t="n">
        <v>995</v>
      </c>
      <c r="AO75" s="161" t="n">
        <f aca="false">SUM(AN75*12)</f>
        <v>11940</v>
      </c>
      <c r="AS75" s="160" t="n">
        <f aca="false">SUM(AT75/T75)</f>
        <v>0.510892323030907</v>
      </c>
      <c r="AT75" s="91" t="n">
        <f aca="false">SUM(AN75*0.03)+AN75</f>
        <v>1024.85</v>
      </c>
      <c r="AU75" s="164" t="n">
        <f aca="false">SUM(AT75*12)</f>
        <v>12298.2</v>
      </c>
      <c r="AW75" s="166" t="n">
        <f aca="false">SUM(AX75/12)</f>
        <v>11.25</v>
      </c>
      <c r="AX75" s="167" t="n">
        <v>135</v>
      </c>
      <c r="AY75" s="168" t="n">
        <f aca="false">SUM(AZ75/12)</f>
        <v>69.6033333333333</v>
      </c>
      <c r="AZ75" s="169" t="n">
        <v>835.24</v>
      </c>
      <c r="BA75" s="170" t="n">
        <f aca="false">SUM(BB75/12)</f>
        <v>77.75</v>
      </c>
      <c r="BB75" s="91" t="n">
        <v>933</v>
      </c>
      <c r="BC75" s="171" t="n">
        <f aca="false">SUM(BD75/12)</f>
        <v>50</v>
      </c>
      <c r="BD75" s="166" t="n">
        <v>600</v>
      </c>
      <c r="BE75" s="164" t="n">
        <f aca="false">SUM(BF75/12)</f>
        <v>200</v>
      </c>
      <c r="BF75" s="166" t="n">
        <v>2400</v>
      </c>
      <c r="BG75" s="160" t="n">
        <f aca="false">SUM(AN76*0.06)</f>
        <v>62.94</v>
      </c>
      <c r="BH75" s="164" t="n">
        <f aca="false">SUM(BG75*12)</f>
        <v>755.28</v>
      </c>
      <c r="BI75" s="164" t="n">
        <f aca="false">SUM(AW75+BA75+BC75+BE75+BG75)</f>
        <v>401.94</v>
      </c>
      <c r="BJ75" s="166" t="n">
        <f aca="false">SUM(AX75+BB75+BD75+BF75+BH75)</f>
        <v>4823.28</v>
      </c>
      <c r="BK75" s="166" t="n">
        <f aca="false">SUM(AN75-BI75)</f>
        <v>593.06</v>
      </c>
      <c r="BL75" s="166" t="n">
        <f aca="false">SUM(AO75-BJ75)</f>
        <v>7116.72</v>
      </c>
      <c r="BM75" s="166" t="n">
        <f aca="false">SUM(AT75-BI75)</f>
        <v>622.91</v>
      </c>
      <c r="BN75" s="166" t="n">
        <f aca="false">SUM(BM75*12)</f>
        <v>7474.92</v>
      </c>
      <c r="BY75" s="177" t="n">
        <v>4847548454</v>
      </c>
      <c r="BZ75" s="91" t="n">
        <v>72000</v>
      </c>
      <c r="CA75" s="159" t="n">
        <v>42594</v>
      </c>
      <c r="CB75" s="178" t="s">
        <v>193</v>
      </c>
      <c r="CG75" s="179" t="n">
        <v>41452</v>
      </c>
      <c r="CH75" s="180" t="n">
        <v>8952000</v>
      </c>
      <c r="CI75" s="181" t="s">
        <v>190</v>
      </c>
      <c r="CJ75" s="182" t="s">
        <v>191</v>
      </c>
      <c r="CK75" s="182" t="s">
        <v>191</v>
      </c>
      <c r="CL75" s="182" t="s">
        <v>194</v>
      </c>
      <c r="CM75" s="182" t="s">
        <v>191</v>
      </c>
      <c r="CN75" s="182" t="s">
        <v>191</v>
      </c>
      <c r="CO75" s="182" t="s">
        <v>191</v>
      </c>
      <c r="CP75" s="182" t="s">
        <v>191</v>
      </c>
      <c r="CQ75" s="182" t="s">
        <v>191</v>
      </c>
      <c r="CR75" s="182" t="s">
        <v>191</v>
      </c>
      <c r="CS75" s="182" t="s">
        <v>191</v>
      </c>
      <c r="CT75" s="182" t="s">
        <v>191</v>
      </c>
      <c r="CU75" s="182" t="s">
        <v>191</v>
      </c>
      <c r="CV75" s="182" t="s">
        <v>191</v>
      </c>
      <c r="CW75" s="182" t="s">
        <v>191</v>
      </c>
      <c r="CX75" s="182" t="s">
        <v>191</v>
      </c>
      <c r="CY75" s="183" t="n">
        <v>551</v>
      </c>
      <c r="CZ75" s="148" t="s">
        <v>540</v>
      </c>
      <c r="DA75" s="148" t="s">
        <v>196</v>
      </c>
      <c r="DB75" s="148" t="s">
        <v>207</v>
      </c>
      <c r="DC75" s="148" t="n">
        <v>5</v>
      </c>
      <c r="DD75" s="148" t="s">
        <v>541</v>
      </c>
      <c r="DE75" s="184" t="n">
        <v>42894</v>
      </c>
      <c r="DF75" s="148" t="s">
        <v>281</v>
      </c>
      <c r="DG75" s="148" t="n">
        <v>5</v>
      </c>
      <c r="DH75" s="148" t="s">
        <v>308</v>
      </c>
      <c r="DI75" s="184" t="n">
        <v>42990</v>
      </c>
      <c r="DJ75" s="148" t="s">
        <v>258</v>
      </c>
      <c r="DK75" s="148" t="n">
        <v>6</v>
      </c>
      <c r="DL75" s="182" t="s">
        <v>191</v>
      </c>
      <c r="DM75" s="182" t="s">
        <v>191</v>
      </c>
    </row>
    <row r="76" customFormat="false" ht="14.9" hidden="false" customHeight="false" outlineLevel="0" collapsed="false">
      <c r="A76" s="145" t="n">
        <v>75</v>
      </c>
      <c r="B76" s="146" t="s">
        <v>544</v>
      </c>
      <c r="C76" s="147" t="s">
        <v>545</v>
      </c>
      <c r="D76" s="148" t="s">
        <v>546</v>
      </c>
      <c r="E76" s="148" t="s">
        <v>177</v>
      </c>
      <c r="F76" s="148" t="n">
        <v>30273</v>
      </c>
      <c r="G76" s="148" t="s">
        <v>214</v>
      </c>
      <c r="H76" s="148" t="s">
        <v>547</v>
      </c>
      <c r="I76" s="148" t="s">
        <v>180</v>
      </c>
      <c r="K76" s="147" t="s">
        <v>216</v>
      </c>
      <c r="L76" s="147" t="s">
        <v>217</v>
      </c>
      <c r="M76" s="148" t="s">
        <v>218</v>
      </c>
      <c r="N76" s="148" t="s">
        <v>184</v>
      </c>
      <c r="O76" s="150" t="n">
        <v>78759</v>
      </c>
      <c r="P76" s="185" t="n">
        <v>1284</v>
      </c>
      <c r="Q76" s="150" t="n">
        <v>1284</v>
      </c>
      <c r="R76" s="150"/>
      <c r="S76" s="152" t="n">
        <v>14113</v>
      </c>
      <c r="T76" s="150" t="n">
        <v>1986</v>
      </c>
      <c r="U76" s="150" t="n">
        <v>1986</v>
      </c>
      <c r="V76" s="153" t="n">
        <v>43282</v>
      </c>
      <c r="W76" s="154" t="s">
        <v>186</v>
      </c>
      <c r="X76" s="154" t="s">
        <v>187</v>
      </c>
      <c r="Y76" s="150" t="n">
        <v>3</v>
      </c>
      <c r="Z76" s="150" t="n">
        <v>2</v>
      </c>
      <c r="AA76" s="155" t="n">
        <v>3</v>
      </c>
      <c r="AB76" s="155" t="n">
        <v>2</v>
      </c>
      <c r="AC76" s="156"/>
      <c r="AD76" s="150" t="n">
        <v>1</v>
      </c>
      <c r="AE76" s="157" t="s">
        <v>188</v>
      </c>
      <c r="AF76" s="157" t="s">
        <v>189</v>
      </c>
      <c r="AG76" s="157" t="s">
        <v>189</v>
      </c>
      <c r="AH76" s="158" t="s">
        <v>190</v>
      </c>
      <c r="AI76" s="158" t="s">
        <v>191</v>
      </c>
      <c r="AJ76" s="148" t="s">
        <v>192</v>
      </c>
      <c r="AK76" s="159" t="n">
        <v>42811</v>
      </c>
      <c r="AL76" s="159" t="n">
        <v>43175</v>
      </c>
      <c r="AM76" s="160" t="n">
        <f aca="false">SUM(AN76/T76)</f>
        <v>0.528197381671702</v>
      </c>
      <c r="AN76" s="91" t="n">
        <v>1049</v>
      </c>
      <c r="AO76" s="161" t="n">
        <f aca="false">SUM(AN76*12)</f>
        <v>12588</v>
      </c>
      <c r="AS76" s="160" t="n">
        <f aca="false">SUM(AT76/T76)</f>
        <v>0.544043303121853</v>
      </c>
      <c r="AT76" s="91" t="n">
        <f aca="false">SUM(AN76*0.03)+AN76</f>
        <v>1080.47</v>
      </c>
      <c r="AU76" s="164" t="n">
        <f aca="false">SUM(AT76*12)</f>
        <v>12965.64</v>
      </c>
      <c r="AW76" s="166" t="n">
        <f aca="false">SUM(AX76/12)</f>
        <v>0</v>
      </c>
      <c r="AX76" s="167" t="n">
        <v>0</v>
      </c>
      <c r="AY76" s="168" t="n">
        <f aca="false">SUM(AZ76/12)</f>
        <v>86.4391666666667</v>
      </c>
      <c r="AZ76" s="169" t="n">
        <v>1037.27</v>
      </c>
      <c r="BA76" s="170" t="n">
        <f aca="false">SUM(BB76/12)</f>
        <v>86.4166666666667</v>
      </c>
      <c r="BB76" s="91" t="n">
        <v>1037</v>
      </c>
      <c r="BC76" s="171" t="n">
        <f aca="false">SUM(BD76/12)</f>
        <v>50</v>
      </c>
      <c r="BD76" s="166" t="n">
        <v>600</v>
      </c>
      <c r="BE76" s="164" t="n">
        <f aca="false">SUM(BF76/12)</f>
        <v>200</v>
      </c>
      <c r="BF76" s="166" t="n">
        <v>2400</v>
      </c>
      <c r="BG76" s="160" t="n">
        <f aca="false">SUM(AN77*0.06)</f>
        <v>62.7</v>
      </c>
      <c r="BH76" s="164" t="n">
        <f aca="false">SUM(BG76*12)</f>
        <v>752.4</v>
      </c>
      <c r="BI76" s="164" t="n">
        <f aca="false">SUM(AW76+BA76+BC76+BE76+BG76)</f>
        <v>399.116666666667</v>
      </c>
      <c r="BJ76" s="166" t="n">
        <f aca="false">SUM(AX76+BB76+BD76+BF76+BH76)</f>
        <v>4789.4</v>
      </c>
      <c r="BK76" s="166" t="n">
        <f aca="false">SUM(AN76-BI76)</f>
        <v>649.883333333333</v>
      </c>
      <c r="BL76" s="166" t="n">
        <f aca="false">SUM(AO76-BJ76)</f>
        <v>7798.6</v>
      </c>
      <c r="BM76" s="166" t="n">
        <f aca="false">SUM(AT76-BI76)</f>
        <v>681.353333333333</v>
      </c>
      <c r="BN76" s="166" t="n">
        <f aca="false">SUM(BM76*12)</f>
        <v>8176.24</v>
      </c>
      <c r="BY76" s="177" t="n">
        <v>4847548454</v>
      </c>
      <c r="BZ76" s="91" t="n">
        <v>55100</v>
      </c>
      <c r="CA76" s="159" t="n">
        <v>42691</v>
      </c>
      <c r="CB76" s="178" t="s">
        <v>193</v>
      </c>
      <c r="CG76" s="179" t="n">
        <v>41452</v>
      </c>
      <c r="CH76" s="180" t="n">
        <v>8952000</v>
      </c>
      <c r="CI76" s="181" t="s">
        <v>190</v>
      </c>
      <c r="CJ76" s="182" t="s">
        <v>191</v>
      </c>
      <c r="CK76" s="182" t="s">
        <v>191</v>
      </c>
      <c r="CL76" s="182" t="s">
        <v>194</v>
      </c>
      <c r="CM76" s="182" t="s">
        <v>191</v>
      </c>
      <c r="CN76" s="182" t="s">
        <v>191</v>
      </c>
      <c r="CO76" s="182" t="s">
        <v>191</v>
      </c>
      <c r="CP76" s="182" t="s">
        <v>191</v>
      </c>
      <c r="CQ76" s="182" t="s">
        <v>191</v>
      </c>
      <c r="CR76" s="182" t="s">
        <v>191</v>
      </c>
      <c r="CS76" s="182" t="s">
        <v>191</v>
      </c>
      <c r="CT76" s="182" t="s">
        <v>191</v>
      </c>
      <c r="CU76" s="182" t="s">
        <v>191</v>
      </c>
      <c r="CV76" s="182" t="s">
        <v>191</v>
      </c>
      <c r="CW76" s="182" t="s">
        <v>191</v>
      </c>
      <c r="CX76" s="182" t="s">
        <v>191</v>
      </c>
      <c r="CY76" s="183" t="n">
        <v>551</v>
      </c>
      <c r="CZ76" s="148" t="s">
        <v>548</v>
      </c>
      <c r="DA76" s="148" t="s">
        <v>196</v>
      </c>
      <c r="DB76" s="148" t="s">
        <v>242</v>
      </c>
      <c r="DC76" s="148" t="n">
        <v>2</v>
      </c>
      <c r="DD76" s="148" t="s">
        <v>549</v>
      </c>
      <c r="DE76" s="184" t="n">
        <v>42894</v>
      </c>
      <c r="DF76" s="148" t="s">
        <v>228</v>
      </c>
      <c r="DG76" s="148" t="n">
        <v>7</v>
      </c>
      <c r="DH76" s="148" t="s">
        <v>550</v>
      </c>
      <c r="DI76" s="184" t="n">
        <v>42990</v>
      </c>
      <c r="DJ76" s="148" t="s">
        <v>250</v>
      </c>
      <c r="DK76" s="148" t="n">
        <v>4</v>
      </c>
      <c r="DL76" s="182" t="s">
        <v>191</v>
      </c>
      <c r="DM76" s="182" t="s">
        <v>191</v>
      </c>
    </row>
    <row r="77" customFormat="false" ht="14.9" hidden="false" customHeight="false" outlineLevel="0" collapsed="false">
      <c r="A77" s="145" t="n">
        <v>76</v>
      </c>
      <c r="B77" s="146" t="s">
        <v>551</v>
      </c>
      <c r="C77" s="147" t="s">
        <v>552</v>
      </c>
      <c r="D77" s="148" t="s">
        <v>546</v>
      </c>
      <c r="E77" s="148" t="s">
        <v>177</v>
      </c>
      <c r="F77" s="148" t="n">
        <v>30273</v>
      </c>
      <c r="G77" s="148" t="s">
        <v>214</v>
      </c>
      <c r="H77" s="148" t="s">
        <v>553</v>
      </c>
      <c r="I77" s="148" t="s">
        <v>180</v>
      </c>
      <c r="K77" s="147" t="s">
        <v>456</v>
      </c>
      <c r="L77" s="147" t="s">
        <v>217</v>
      </c>
      <c r="M77" s="148" t="s">
        <v>218</v>
      </c>
      <c r="N77" s="148" t="s">
        <v>184</v>
      </c>
      <c r="O77" s="150" t="n">
        <v>78759</v>
      </c>
      <c r="P77" s="185" t="n">
        <v>1342</v>
      </c>
      <c r="Q77" s="150" t="n">
        <v>1342</v>
      </c>
      <c r="R77" s="150"/>
      <c r="S77" s="152" t="n">
        <v>43560</v>
      </c>
      <c r="T77" s="150" t="n">
        <v>1996</v>
      </c>
      <c r="U77" s="150" t="n">
        <v>1996</v>
      </c>
      <c r="V77" s="153" t="n">
        <v>43282</v>
      </c>
      <c r="W77" s="154" t="s">
        <v>186</v>
      </c>
      <c r="X77" s="154" t="s">
        <v>187</v>
      </c>
      <c r="Y77" s="150" t="n">
        <v>3</v>
      </c>
      <c r="Z77" s="150" t="n">
        <v>2</v>
      </c>
      <c r="AA77" s="155" t="n">
        <v>3</v>
      </c>
      <c r="AB77" s="155" t="n">
        <v>2</v>
      </c>
      <c r="AC77" s="156"/>
      <c r="AD77" s="150" t="n">
        <v>1</v>
      </c>
      <c r="AE77" s="157" t="s">
        <v>188</v>
      </c>
      <c r="AF77" s="157" t="s">
        <v>189</v>
      </c>
      <c r="AG77" s="157" t="s">
        <v>189</v>
      </c>
      <c r="AH77" s="158" t="s">
        <v>190</v>
      </c>
      <c r="AI77" s="158" t="s">
        <v>191</v>
      </c>
      <c r="AJ77" s="148" t="s">
        <v>192</v>
      </c>
      <c r="AK77" s="159" t="n">
        <v>42858</v>
      </c>
      <c r="AL77" s="159" t="n">
        <v>43222</v>
      </c>
      <c r="AM77" s="160" t="n">
        <f aca="false">SUM(AN77/T77)</f>
        <v>0.523547094188377</v>
      </c>
      <c r="AN77" s="91" t="n">
        <v>1045</v>
      </c>
      <c r="AO77" s="161" t="n">
        <f aca="false">SUM(AN77*12)</f>
        <v>12540</v>
      </c>
      <c r="AS77" s="160" t="n">
        <f aca="false">SUM(AT77/T77)</f>
        <v>0.539253507014028</v>
      </c>
      <c r="AT77" s="91" t="n">
        <f aca="false">SUM(AN77*0.03)+AN77</f>
        <v>1076.35</v>
      </c>
      <c r="AU77" s="164" t="n">
        <f aca="false">SUM(AT77*12)</f>
        <v>12916.2</v>
      </c>
      <c r="AW77" s="166" t="n">
        <f aca="false">SUM(AX77/12)</f>
        <v>0</v>
      </c>
      <c r="AX77" s="167" t="n">
        <v>0</v>
      </c>
      <c r="AY77" s="168" t="n">
        <f aca="false">SUM(AZ77/12)</f>
        <v>77.9358333333333</v>
      </c>
      <c r="AZ77" s="169" t="n">
        <v>935.23</v>
      </c>
      <c r="BA77" s="170" t="n">
        <f aca="false">SUM(BB77/12)</f>
        <v>77.9166666666667</v>
      </c>
      <c r="BB77" s="91" t="n">
        <v>935</v>
      </c>
      <c r="BC77" s="171" t="n">
        <f aca="false">SUM(BD77/12)</f>
        <v>50</v>
      </c>
      <c r="BD77" s="166" t="n">
        <v>600</v>
      </c>
      <c r="BE77" s="164" t="n">
        <f aca="false">SUM(BF77/12)</f>
        <v>200</v>
      </c>
      <c r="BF77" s="166" t="n">
        <v>2400</v>
      </c>
      <c r="BG77" s="160" t="n">
        <f aca="false">SUM(AN78*0.06)</f>
        <v>65.7</v>
      </c>
      <c r="BH77" s="164" t="n">
        <f aca="false">SUM(BG77*12)</f>
        <v>788.4</v>
      </c>
      <c r="BI77" s="164" t="n">
        <f aca="false">SUM(AW77+BA77+BC77+BE77+BG77)</f>
        <v>393.616666666667</v>
      </c>
      <c r="BJ77" s="166" t="n">
        <f aca="false">SUM(AX77+BB77+BD77+BF77+BH77)</f>
        <v>4723.4</v>
      </c>
      <c r="BK77" s="166" t="n">
        <f aca="false">SUM(AN77-BI77)</f>
        <v>651.383333333333</v>
      </c>
      <c r="BL77" s="166" t="n">
        <f aca="false">SUM(AO77-BJ77)</f>
        <v>7816.6</v>
      </c>
      <c r="BM77" s="166" t="n">
        <f aca="false">SUM(AT77-BI77)</f>
        <v>682.733333333333</v>
      </c>
      <c r="BN77" s="166" t="n">
        <f aca="false">SUM(BM77*12)</f>
        <v>8192.8</v>
      </c>
      <c r="BY77" s="177" t="n">
        <v>4847548454</v>
      </c>
      <c r="BZ77" s="91" t="n">
        <v>83000</v>
      </c>
      <c r="CA77" s="159" t="n">
        <v>42485</v>
      </c>
      <c r="CB77" s="178" t="s">
        <v>193</v>
      </c>
      <c r="CG77" s="179" t="n">
        <v>41452</v>
      </c>
      <c r="CH77" s="180" t="n">
        <v>8952000</v>
      </c>
      <c r="CI77" s="181" t="s">
        <v>190</v>
      </c>
      <c r="CJ77" s="182" t="s">
        <v>191</v>
      </c>
      <c r="CK77" s="182" t="s">
        <v>191</v>
      </c>
      <c r="CL77" s="182" t="s">
        <v>194</v>
      </c>
      <c r="CM77" s="182" t="s">
        <v>191</v>
      </c>
      <c r="CN77" s="182" t="s">
        <v>191</v>
      </c>
      <c r="CO77" s="182" t="s">
        <v>191</v>
      </c>
      <c r="CP77" s="182" t="s">
        <v>191</v>
      </c>
      <c r="CQ77" s="182" t="s">
        <v>191</v>
      </c>
      <c r="CR77" s="182" t="s">
        <v>191</v>
      </c>
      <c r="CS77" s="182" t="s">
        <v>191</v>
      </c>
      <c r="CT77" s="182" t="s">
        <v>191</v>
      </c>
      <c r="CU77" s="182" t="s">
        <v>191</v>
      </c>
      <c r="CV77" s="182" t="s">
        <v>191</v>
      </c>
      <c r="CW77" s="182" t="s">
        <v>191</v>
      </c>
      <c r="CX77" s="182" t="s">
        <v>191</v>
      </c>
      <c r="CY77" s="183" t="n">
        <v>551</v>
      </c>
      <c r="CZ77" s="148" t="s">
        <v>554</v>
      </c>
      <c r="DA77" s="148" t="s">
        <v>196</v>
      </c>
      <c r="DB77" s="148" t="s">
        <v>235</v>
      </c>
      <c r="DC77" s="148" t="n">
        <v>3</v>
      </c>
      <c r="DD77" s="148" t="s">
        <v>555</v>
      </c>
      <c r="DE77" s="184" t="n">
        <v>42894</v>
      </c>
      <c r="DF77" s="148" t="s">
        <v>221</v>
      </c>
      <c r="DG77" s="148" t="n">
        <v>4</v>
      </c>
      <c r="DH77" s="148" t="s">
        <v>550</v>
      </c>
      <c r="DI77" s="184" t="n">
        <v>42990</v>
      </c>
      <c r="DJ77" s="148" t="s">
        <v>270</v>
      </c>
      <c r="DK77" s="148" t="n">
        <v>4</v>
      </c>
      <c r="DL77" s="182" t="s">
        <v>191</v>
      </c>
      <c r="DM77" s="182" t="s">
        <v>191</v>
      </c>
    </row>
    <row r="78" customFormat="false" ht="14.9" hidden="false" customHeight="false" outlineLevel="0" collapsed="false">
      <c r="A78" s="145" t="n">
        <v>77</v>
      </c>
      <c r="B78" s="146" t="s">
        <v>556</v>
      </c>
      <c r="C78" s="147" t="s">
        <v>557</v>
      </c>
      <c r="D78" s="148" t="s">
        <v>546</v>
      </c>
      <c r="E78" s="148" t="s">
        <v>177</v>
      </c>
      <c r="F78" s="148" t="n">
        <v>30273</v>
      </c>
      <c r="G78" s="148" t="s">
        <v>214</v>
      </c>
      <c r="H78" s="148" t="s">
        <v>558</v>
      </c>
      <c r="I78" s="148" t="s">
        <v>180</v>
      </c>
      <c r="K78" s="147" t="s">
        <v>227</v>
      </c>
      <c r="L78" s="147" t="s">
        <v>217</v>
      </c>
      <c r="M78" s="148" t="s">
        <v>218</v>
      </c>
      <c r="N78" s="148" t="s">
        <v>184</v>
      </c>
      <c r="O78" s="150" t="n">
        <v>78759</v>
      </c>
      <c r="P78" s="194" t="n">
        <v>1442</v>
      </c>
      <c r="Q78" s="194" t="n">
        <v>1442</v>
      </c>
      <c r="R78" s="150"/>
      <c r="S78" s="155"/>
      <c r="T78" s="194" t="n">
        <v>1979</v>
      </c>
      <c r="U78" s="194" t="n">
        <v>1979</v>
      </c>
      <c r="V78" s="153" t="n">
        <v>43282</v>
      </c>
      <c r="W78" s="154" t="s">
        <v>186</v>
      </c>
      <c r="X78" s="154" t="s">
        <v>187</v>
      </c>
      <c r="Y78" s="150" t="n">
        <v>3</v>
      </c>
      <c r="Z78" s="150" t="n">
        <v>2</v>
      </c>
      <c r="AA78" s="155" t="n">
        <v>3</v>
      </c>
      <c r="AB78" s="155" t="n">
        <v>2</v>
      </c>
      <c r="AC78" s="156"/>
      <c r="AD78" s="150" t="n">
        <v>1</v>
      </c>
      <c r="AE78" s="157" t="s">
        <v>188</v>
      </c>
      <c r="AF78" s="157" t="s">
        <v>189</v>
      </c>
      <c r="AG78" s="157" t="s">
        <v>189</v>
      </c>
      <c r="AH78" s="158" t="s">
        <v>190</v>
      </c>
      <c r="AI78" s="158" t="s">
        <v>191</v>
      </c>
      <c r="AJ78" s="148" t="s">
        <v>192</v>
      </c>
      <c r="AK78" s="159" t="n">
        <v>42615</v>
      </c>
      <c r="AL78" s="159" t="n">
        <v>42979</v>
      </c>
      <c r="AM78" s="160" t="n">
        <f aca="false">SUM(AN78/T78)</f>
        <v>0.553309752400202</v>
      </c>
      <c r="AN78" s="91" t="n">
        <v>1095</v>
      </c>
      <c r="AO78" s="161" t="n">
        <f aca="false">SUM(AN78*12)</f>
        <v>13140</v>
      </c>
      <c r="AS78" s="160" t="n">
        <f aca="false">SUM(AT78/T78)</f>
        <v>0.569909044972208</v>
      </c>
      <c r="AT78" s="91" t="n">
        <f aca="false">SUM(AN78*0.03)+AN78</f>
        <v>1127.85</v>
      </c>
      <c r="AU78" s="164" t="n">
        <f aca="false">SUM(AT78*12)</f>
        <v>13534.2</v>
      </c>
      <c r="AW78" s="166" t="n">
        <f aca="false">SUM(AX78/12)</f>
        <v>0</v>
      </c>
      <c r="AX78" s="167" t="n">
        <v>0</v>
      </c>
      <c r="AY78" s="168" t="n">
        <f aca="false">SUM(AZ78/12)</f>
        <v>83.0916666666667</v>
      </c>
      <c r="AZ78" s="169" t="n">
        <v>997.1</v>
      </c>
      <c r="BA78" s="170" t="n">
        <f aca="false">SUM(BB78/12)</f>
        <v>83.0833333333333</v>
      </c>
      <c r="BB78" s="91" t="n">
        <v>997</v>
      </c>
      <c r="BC78" s="171" t="n">
        <f aca="false">SUM(BD78/12)</f>
        <v>50</v>
      </c>
      <c r="BD78" s="166" t="n">
        <v>600</v>
      </c>
      <c r="BE78" s="164" t="n">
        <f aca="false">SUM(BF78/12)</f>
        <v>200</v>
      </c>
      <c r="BF78" s="166" t="n">
        <v>2400</v>
      </c>
      <c r="BG78" s="160" t="n">
        <f aca="false">SUM(AN79*0.06)</f>
        <v>62.7</v>
      </c>
      <c r="BH78" s="164" t="n">
        <f aca="false">SUM(BG78*12)</f>
        <v>752.4</v>
      </c>
      <c r="BI78" s="164" t="n">
        <f aca="false">SUM(AW78+BA78+BC78+BE78+BG78)</f>
        <v>395.783333333333</v>
      </c>
      <c r="BJ78" s="166" t="n">
        <f aca="false">SUM(AX78+BB78+BD78+BF78+BH78)</f>
        <v>4749.4</v>
      </c>
      <c r="BK78" s="166" t="n">
        <f aca="false">SUM(AN78-BI78)</f>
        <v>699.216666666667</v>
      </c>
      <c r="BL78" s="166" t="n">
        <f aca="false">SUM(AO78-BJ78)</f>
        <v>8390.6</v>
      </c>
      <c r="BM78" s="166" t="n">
        <f aca="false">SUM(AT78-BI78)</f>
        <v>732.066666666667</v>
      </c>
      <c r="BN78" s="166" t="n">
        <f aca="false">SUM(BM78*12)</f>
        <v>8784.8</v>
      </c>
      <c r="BY78" s="177" t="n">
        <v>4847548454</v>
      </c>
      <c r="BZ78" s="91" t="n">
        <v>50000</v>
      </c>
      <c r="CA78" s="159" t="n">
        <v>42493</v>
      </c>
      <c r="CB78" s="178" t="s">
        <v>193</v>
      </c>
      <c r="CG78" s="179" t="n">
        <v>41452</v>
      </c>
      <c r="CH78" s="180" t="n">
        <v>8952000</v>
      </c>
      <c r="CI78" s="181" t="s">
        <v>190</v>
      </c>
      <c r="CJ78" s="182" t="s">
        <v>191</v>
      </c>
      <c r="CK78" s="182" t="s">
        <v>191</v>
      </c>
      <c r="CL78" s="182" t="s">
        <v>194</v>
      </c>
      <c r="CM78" s="182" t="s">
        <v>191</v>
      </c>
      <c r="CN78" s="182" t="s">
        <v>191</v>
      </c>
      <c r="CO78" s="182" t="s">
        <v>191</v>
      </c>
      <c r="CP78" s="182" t="s">
        <v>191</v>
      </c>
      <c r="CQ78" s="182" t="s">
        <v>191</v>
      </c>
      <c r="CR78" s="182" t="s">
        <v>191</v>
      </c>
      <c r="CS78" s="182" t="s">
        <v>191</v>
      </c>
      <c r="CT78" s="182" t="s">
        <v>191</v>
      </c>
      <c r="CU78" s="182" t="s">
        <v>191</v>
      </c>
      <c r="CV78" s="182" t="s">
        <v>191</v>
      </c>
      <c r="CW78" s="182" t="s">
        <v>191</v>
      </c>
      <c r="CX78" s="182" t="s">
        <v>191</v>
      </c>
      <c r="CY78" s="183" t="n">
        <v>551</v>
      </c>
      <c r="CZ78" s="148" t="s">
        <v>548</v>
      </c>
      <c r="DA78" s="148" t="s">
        <v>196</v>
      </c>
      <c r="DB78" s="148" t="s">
        <v>207</v>
      </c>
      <c r="DC78" s="148" t="n">
        <v>2</v>
      </c>
      <c r="DD78" s="148" t="s">
        <v>549</v>
      </c>
      <c r="DE78" s="184" t="n">
        <v>42894</v>
      </c>
      <c r="DF78" s="148" t="s">
        <v>281</v>
      </c>
      <c r="DG78" s="148" t="n">
        <v>7</v>
      </c>
      <c r="DH78" s="148" t="s">
        <v>550</v>
      </c>
      <c r="DI78" s="184" t="n">
        <v>42990</v>
      </c>
      <c r="DJ78" s="148" t="s">
        <v>303</v>
      </c>
      <c r="DK78" s="148" t="n">
        <v>4</v>
      </c>
      <c r="DL78" s="182" t="s">
        <v>191</v>
      </c>
      <c r="DM78" s="182" t="s">
        <v>191</v>
      </c>
    </row>
    <row r="79" customFormat="false" ht="14.9" hidden="false" customHeight="false" outlineLevel="0" collapsed="false">
      <c r="A79" s="145" t="n">
        <v>78</v>
      </c>
      <c r="B79" s="146" t="s">
        <v>559</v>
      </c>
      <c r="C79" s="147" t="s">
        <v>560</v>
      </c>
      <c r="D79" s="148" t="s">
        <v>546</v>
      </c>
      <c r="E79" s="148" t="s">
        <v>177</v>
      </c>
      <c r="F79" s="148" t="n">
        <v>30273</v>
      </c>
      <c r="G79" s="148" t="s">
        <v>214</v>
      </c>
      <c r="H79" s="148" t="s">
        <v>561</v>
      </c>
      <c r="I79" s="148" t="s">
        <v>180</v>
      </c>
      <c r="K79" s="147" t="s">
        <v>233</v>
      </c>
      <c r="L79" s="147" t="s">
        <v>217</v>
      </c>
      <c r="M79" s="148" t="s">
        <v>218</v>
      </c>
      <c r="N79" s="148" t="s">
        <v>184</v>
      </c>
      <c r="O79" s="150" t="n">
        <v>78759</v>
      </c>
      <c r="P79" s="187" t="n">
        <v>953</v>
      </c>
      <c r="Q79" s="187" t="n">
        <v>1436</v>
      </c>
      <c r="R79" s="150"/>
      <c r="S79" s="152" t="n">
        <v>17424</v>
      </c>
      <c r="T79" s="150" t="n">
        <v>1997</v>
      </c>
      <c r="U79" s="150" t="n">
        <v>1997</v>
      </c>
      <c r="V79" s="153" t="n">
        <v>43282</v>
      </c>
      <c r="W79" s="154" t="s">
        <v>186</v>
      </c>
      <c r="X79" s="154" t="s">
        <v>187</v>
      </c>
      <c r="Y79" s="150" t="n">
        <v>3</v>
      </c>
      <c r="Z79" s="150" t="n">
        <v>2</v>
      </c>
      <c r="AA79" s="155" t="n">
        <v>3</v>
      </c>
      <c r="AB79" s="155" t="n">
        <v>2</v>
      </c>
      <c r="AC79" s="156"/>
      <c r="AD79" s="150" t="n">
        <v>1</v>
      </c>
      <c r="AE79" s="157" t="s">
        <v>188</v>
      </c>
      <c r="AF79" s="157" t="s">
        <v>189</v>
      </c>
      <c r="AG79" s="157" t="s">
        <v>189</v>
      </c>
      <c r="AH79" s="158" t="s">
        <v>190</v>
      </c>
      <c r="AI79" s="158" t="s">
        <v>191</v>
      </c>
      <c r="AJ79" s="148" t="s">
        <v>192</v>
      </c>
      <c r="AK79" s="159" t="n">
        <v>42810</v>
      </c>
      <c r="AL79" s="159" t="n">
        <v>43174</v>
      </c>
      <c r="AM79" s="160" t="n">
        <f aca="false">SUM(AN79/T79)</f>
        <v>0.523284927391087</v>
      </c>
      <c r="AN79" s="91" t="n">
        <v>1045</v>
      </c>
      <c r="AO79" s="161" t="n">
        <f aca="false">SUM(AN79*12)</f>
        <v>12540</v>
      </c>
      <c r="AS79" s="160" t="n">
        <f aca="false">SUM(AT79/T79)</f>
        <v>0.538983475212819</v>
      </c>
      <c r="AT79" s="91" t="n">
        <f aca="false">SUM(AN79*0.03)+AN79</f>
        <v>1076.35</v>
      </c>
      <c r="AU79" s="164" t="n">
        <f aca="false">SUM(AT79*12)</f>
        <v>12916.2</v>
      </c>
      <c r="AW79" s="166" t="n">
        <f aca="false">SUM(AX79/12)</f>
        <v>0</v>
      </c>
      <c r="AX79" s="167" t="n">
        <v>0</v>
      </c>
      <c r="AY79" s="168" t="n">
        <f aca="false">SUM(AZ79/12)</f>
        <v>84.1975</v>
      </c>
      <c r="AZ79" s="169" t="n">
        <v>1010.37</v>
      </c>
      <c r="BA79" s="170" t="n">
        <f aca="false">SUM(BB79/12)</f>
        <v>84.1666666666667</v>
      </c>
      <c r="BB79" s="91" t="n">
        <v>1010</v>
      </c>
      <c r="BC79" s="171" t="n">
        <f aca="false">SUM(BD79/12)</f>
        <v>50</v>
      </c>
      <c r="BD79" s="166" t="n">
        <v>600</v>
      </c>
      <c r="BE79" s="164" t="n">
        <f aca="false">SUM(BF79/12)</f>
        <v>200</v>
      </c>
      <c r="BF79" s="166" t="n">
        <v>2400</v>
      </c>
      <c r="BG79" s="160" t="n">
        <f aca="false">SUM(AN80*0.06)</f>
        <v>62.7</v>
      </c>
      <c r="BH79" s="164" t="n">
        <f aca="false">SUM(BG79*12)</f>
        <v>752.4</v>
      </c>
      <c r="BI79" s="164" t="n">
        <f aca="false">SUM(AW79+BA79+BC79+BE79+BG79)</f>
        <v>396.866666666667</v>
      </c>
      <c r="BJ79" s="166" t="n">
        <f aca="false">SUM(AX79+BB79+BD79+BF79+BH79)</f>
        <v>4762.4</v>
      </c>
      <c r="BK79" s="166" t="n">
        <f aca="false">SUM(AN79-BI79)</f>
        <v>648.133333333333</v>
      </c>
      <c r="BL79" s="166" t="n">
        <f aca="false">SUM(AO79-BJ79)</f>
        <v>7777.6</v>
      </c>
      <c r="BM79" s="166" t="n">
        <f aca="false">SUM(AT79-BI79)</f>
        <v>679.483333333333</v>
      </c>
      <c r="BN79" s="166" t="n">
        <f aca="false">SUM(BM79*12)</f>
        <v>8153.8</v>
      </c>
      <c r="BY79" s="177" t="n">
        <v>4847548454</v>
      </c>
      <c r="BZ79" s="91" t="n">
        <v>70500</v>
      </c>
      <c r="CA79" s="159" t="n">
        <v>41923</v>
      </c>
      <c r="CB79" s="178" t="s">
        <v>193</v>
      </c>
      <c r="CG79" s="179" t="n">
        <v>41452</v>
      </c>
      <c r="CH79" s="180" t="n">
        <v>8952000</v>
      </c>
      <c r="CI79" s="181" t="s">
        <v>190</v>
      </c>
      <c r="CJ79" s="182" t="s">
        <v>191</v>
      </c>
      <c r="CK79" s="182" t="s">
        <v>191</v>
      </c>
      <c r="CL79" s="182" t="s">
        <v>194</v>
      </c>
      <c r="CM79" s="182" t="s">
        <v>191</v>
      </c>
      <c r="CN79" s="182" t="s">
        <v>191</v>
      </c>
      <c r="CO79" s="182" t="s">
        <v>191</v>
      </c>
      <c r="CP79" s="182" t="s">
        <v>191</v>
      </c>
      <c r="CQ79" s="182" t="s">
        <v>191</v>
      </c>
      <c r="CR79" s="182" t="s">
        <v>191</v>
      </c>
      <c r="CS79" s="182" t="s">
        <v>191</v>
      </c>
      <c r="CT79" s="182" t="s">
        <v>191</v>
      </c>
      <c r="CU79" s="182" t="s">
        <v>191</v>
      </c>
      <c r="CV79" s="182" t="s">
        <v>191</v>
      </c>
      <c r="CW79" s="182" t="s">
        <v>191</v>
      </c>
      <c r="CX79" s="182" t="s">
        <v>191</v>
      </c>
      <c r="CY79" s="183" t="n">
        <v>551</v>
      </c>
      <c r="CZ79" s="148" t="s">
        <v>548</v>
      </c>
      <c r="DA79" s="148" t="s">
        <v>196</v>
      </c>
      <c r="DB79" s="148" t="s">
        <v>221</v>
      </c>
      <c r="DC79" s="148" t="n">
        <v>2</v>
      </c>
      <c r="DD79" s="148" t="s">
        <v>549</v>
      </c>
      <c r="DE79" s="184" t="n">
        <v>42894</v>
      </c>
      <c r="DF79" s="148" t="s">
        <v>221</v>
      </c>
      <c r="DG79" s="148" t="n">
        <v>7</v>
      </c>
      <c r="DH79" s="148" t="s">
        <v>411</v>
      </c>
      <c r="DI79" s="184" t="n">
        <v>42990</v>
      </c>
      <c r="DJ79" s="148" t="s">
        <v>235</v>
      </c>
      <c r="DK79" s="148" t="n">
        <v>3</v>
      </c>
      <c r="DL79" s="182" t="s">
        <v>191</v>
      </c>
      <c r="DM79" s="182" t="s">
        <v>191</v>
      </c>
    </row>
    <row r="80" customFormat="false" ht="14.9" hidden="false" customHeight="false" outlineLevel="0" collapsed="false">
      <c r="A80" s="145" t="n">
        <v>79</v>
      </c>
      <c r="B80" s="146" t="s">
        <v>562</v>
      </c>
      <c r="C80" s="147" t="s">
        <v>563</v>
      </c>
      <c r="D80" s="148" t="s">
        <v>564</v>
      </c>
      <c r="E80" s="148" t="s">
        <v>177</v>
      </c>
      <c r="F80" s="148" t="n">
        <v>30296</v>
      </c>
      <c r="G80" s="148" t="s">
        <v>214</v>
      </c>
      <c r="H80" s="148" t="s">
        <v>565</v>
      </c>
      <c r="I80" s="148" t="s">
        <v>180</v>
      </c>
      <c r="K80" s="147" t="s">
        <v>444</v>
      </c>
      <c r="L80" s="147" t="s">
        <v>266</v>
      </c>
      <c r="M80" s="148" t="s">
        <v>218</v>
      </c>
      <c r="N80" s="148" t="s">
        <v>184</v>
      </c>
      <c r="O80" s="150" t="n">
        <v>78746</v>
      </c>
      <c r="P80" s="185" t="n">
        <v>1228</v>
      </c>
      <c r="Q80" s="150" t="n">
        <v>1228</v>
      </c>
      <c r="R80" s="150"/>
      <c r="S80" s="152" t="n">
        <v>8450</v>
      </c>
      <c r="T80" s="150" t="n">
        <v>1982</v>
      </c>
      <c r="U80" s="150" t="n">
        <v>1982</v>
      </c>
      <c r="V80" s="153" t="n">
        <v>43282</v>
      </c>
      <c r="W80" s="154" t="s">
        <v>186</v>
      </c>
      <c r="X80" s="154" t="s">
        <v>187</v>
      </c>
      <c r="Y80" s="150" t="n">
        <v>3</v>
      </c>
      <c r="Z80" s="150" t="n">
        <v>2</v>
      </c>
      <c r="AA80" s="155" t="n">
        <v>2</v>
      </c>
      <c r="AB80" s="155" t="n">
        <v>2</v>
      </c>
      <c r="AC80" s="156"/>
      <c r="AD80" s="150" t="n">
        <v>1</v>
      </c>
      <c r="AE80" s="157" t="s">
        <v>188</v>
      </c>
      <c r="AF80" s="157" t="s">
        <v>189</v>
      </c>
      <c r="AG80" s="157" t="s">
        <v>189</v>
      </c>
      <c r="AH80" s="158" t="s">
        <v>190</v>
      </c>
      <c r="AI80" s="158" t="s">
        <v>191</v>
      </c>
      <c r="AJ80" s="148" t="s">
        <v>192</v>
      </c>
      <c r="AK80" s="159" t="n">
        <v>42846</v>
      </c>
      <c r="AL80" s="159" t="n">
        <v>43210</v>
      </c>
      <c r="AM80" s="160" t="n">
        <f aca="false">SUM(AN80/T80)</f>
        <v>0.527245206861756</v>
      </c>
      <c r="AN80" s="91" t="n">
        <v>1045</v>
      </c>
      <c r="AO80" s="161" t="n">
        <f aca="false">SUM(AN80*12)</f>
        <v>12540</v>
      </c>
      <c r="AS80" s="160" t="n">
        <f aca="false">SUM(AT80/T80)</f>
        <v>0.543062563067609</v>
      </c>
      <c r="AT80" s="91" t="n">
        <f aca="false">SUM(AN80*0.03)+AN80</f>
        <v>1076.35</v>
      </c>
      <c r="AU80" s="164" t="n">
        <f aca="false">SUM(AT80*12)</f>
        <v>12916.2</v>
      </c>
      <c r="AW80" s="166" t="n">
        <f aca="false">SUM(AX80/12)</f>
        <v>0</v>
      </c>
      <c r="AX80" s="167" t="n">
        <v>0</v>
      </c>
      <c r="AY80" s="168" t="n">
        <f aca="false">SUM(AZ80/12)</f>
        <v>31.495</v>
      </c>
      <c r="AZ80" s="169" t="n">
        <v>377.94</v>
      </c>
      <c r="BA80" s="170" t="n">
        <f aca="false">SUM(BB80/12)</f>
        <v>31.4166666666667</v>
      </c>
      <c r="BB80" s="91" t="n">
        <v>377</v>
      </c>
      <c r="BC80" s="171" t="n">
        <f aca="false">SUM(BD80/12)</f>
        <v>50</v>
      </c>
      <c r="BD80" s="166" t="n">
        <v>600</v>
      </c>
      <c r="BE80" s="164" t="n">
        <f aca="false">SUM(BF80/12)</f>
        <v>200</v>
      </c>
      <c r="BF80" s="166" t="n">
        <v>2400</v>
      </c>
      <c r="BG80" s="160" t="n">
        <f aca="false">SUM(AN81*0.06)</f>
        <v>65.7</v>
      </c>
      <c r="BH80" s="164" t="n">
        <f aca="false">SUM(BG80*12)</f>
        <v>788.4</v>
      </c>
      <c r="BI80" s="164" t="n">
        <f aca="false">SUM(AW80+BA80+BC80+BE80+BG80)</f>
        <v>347.116666666667</v>
      </c>
      <c r="BJ80" s="166" t="n">
        <f aca="false">SUM(AX80+BB80+BD80+BF80+BH80)</f>
        <v>4165.4</v>
      </c>
      <c r="BK80" s="166" t="n">
        <f aca="false">SUM(AN80-BI80)</f>
        <v>697.883333333333</v>
      </c>
      <c r="BL80" s="166" t="n">
        <f aca="false">SUM(AO80-BJ80)</f>
        <v>8374.6</v>
      </c>
      <c r="BM80" s="166" t="n">
        <f aca="false">SUM(AT80-BI80)</f>
        <v>729.233333333333</v>
      </c>
      <c r="BN80" s="166" t="n">
        <f aca="false">SUM(BM80*12)</f>
        <v>8750.8</v>
      </c>
      <c r="BY80" s="177" t="n">
        <v>4847548454</v>
      </c>
      <c r="BZ80" s="91" t="n">
        <v>75000</v>
      </c>
      <c r="CA80" s="159" t="n">
        <v>42688</v>
      </c>
      <c r="CB80" s="178" t="s">
        <v>193</v>
      </c>
      <c r="CG80" s="179" t="n">
        <v>41452</v>
      </c>
      <c r="CH80" s="180" t="n">
        <v>8952000</v>
      </c>
      <c r="CI80" s="181" t="s">
        <v>190</v>
      </c>
      <c r="CJ80" s="182" t="s">
        <v>191</v>
      </c>
      <c r="CK80" s="182" t="s">
        <v>191</v>
      </c>
      <c r="CL80" s="182" t="s">
        <v>194</v>
      </c>
      <c r="CM80" s="182" t="s">
        <v>191</v>
      </c>
      <c r="CN80" s="182" t="s">
        <v>191</v>
      </c>
      <c r="CO80" s="182" t="s">
        <v>191</v>
      </c>
      <c r="CP80" s="182" t="s">
        <v>191</v>
      </c>
      <c r="CQ80" s="182" t="s">
        <v>191</v>
      </c>
      <c r="CR80" s="182" t="s">
        <v>191</v>
      </c>
      <c r="CS80" s="182" t="s">
        <v>191</v>
      </c>
      <c r="CT80" s="182" t="s">
        <v>191</v>
      </c>
      <c r="CU80" s="182" t="s">
        <v>191</v>
      </c>
      <c r="CV80" s="182" t="s">
        <v>191</v>
      </c>
      <c r="CW80" s="182" t="s">
        <v>191</v>
      </c>
      <c r="CX80" s="182" t="s">
        <v>191</v>
      </c>
      <c r="CY80" s="183" t="n">
        <v>551</v>
      </c>
      <c r="CZ80" s="148" t="s">
        <v>566</v>
      </c>
      <c r="DA80" s="148" t="s">
        <v>196</v>
      </c>
      <c r="DB80" s="148" t="s">
        <v>201</v>
      </c>
      <c r="DC80" s="148" t="n">
        <v>2</v>
      </c>
      <c r="DD80" s="148" t="s">
        <v>567</v>
      </c>
      <c r="DE80" s="184" t="n">
        <v>42894</v>
      </c>
      <c r="DF80" s="148" t="s">
        <v>207</v>
      </c>
      <c r="DG80" s="148" t="n">
        <v>6</v>
      </c>
      <c r="DH80" s="148" t="s">
        <v>452</v>
      </c>
      <c r="DI80" s="184" t="n">
        <v>42990</v>
      </c>
      <c r="DJ80" s="148" t="s">
        <v>243</v>
      </c>
      <c r="DK80" s="148" t="n">
        <v>2</v>
      </c>
      <c r="DL80" s="182" t="s">
        <v>191</v>
      </c>
      <c r="DM80" s="182" t="s">
        <v>191</v>
      </c>
    </row>
    <row r="81" customFormat="false" ht="14.9" hidden="false" customHeight="false" outlineLevel="0" collapsed="false">
      <c r="A81" s="145" t="n">
        <v>80</v>
      </c>
      <c r="B81" s="146" t="s">
        <v>568</v>
      </c>
      <c r="C81" s="147" t="s">
        <v>569</v>
      </c>
      <c r="D81" s="148" t="s">
        <v>564</v>
      </c>
      <c r="E81" s="148" t="s">
        <v>177</v>
      </c>
      <c r="F81" s="148" t="n">
        <v>30296</v>
      </c>
      <c r="G81" s="148" t="s">
        <v>214</v>
      </c>
      <c r="H81" s="148" t="s">
        <v>570</v>
      </c>
      <c r="I81" s="148" t="s">
        <v>180</v>
      </c>
      <c r="K81" s="147" t="s">
        <v>227</v>
      </c>
      <c r="L81" s="147" t="s">
        <v>266</v>
      </c>
      <c r="M81" s="148" t="s">
        <v>218</v>
      </c>
      <c r="N81" s="148" t="s">
        <v>184</v>
      </c>
      <c r="O81" s="150" t="n">
        <v>78746</v>
      </c>
      <c r="P81" s="186" t="n">
        <v>1532</v>
      </c>
      <c r="Q81" s="187" t="n">
        <v>1800</v>
      </c>
      <c r="R81" s="150"/>
      <c r="S81" s="155"/>
      <c r="T81" s="187" t="n">
        <v>2005</v>
      </c>
      <c r="U81" s="187" t="n">
        <v>1981</v>
      </c>
      <c r="V81" s="153" t="n">
        <v>43282</v>
      </c>
      <c r="W81" s="154" t="s">
        <v>186</v>
      </c>
      <c r="X81" s="154" t="s">
        <v>187</v>
      </c>
      <c r="Y81" s="150" t="n">
        <v>3</v>
      </c>
      <c r="Z81" s="150" t="n">
        <v>2.5</v>
      </c>
      <c r="AA81" s="155" t="n">
        <v>3</v>
      </c>
      <c r="AB81" s="155" t="n">
        <v>2</v>
      </c>
      <c r="AC81" s="156"/>
      <c r="AD81" s="150" t="n">
        <v>1</v>
      </c>
      <c r="AE81" s="157" t="s">
        <v>188</v>
      </c>
      <c r="AF81" s="157" t="s">
        <v>189</v>
      </c>
      <c r="AG81" s="157" t="s">
        <v>189</v>
      </c>
      <c r="AH81" s="158" t="s">
        <v>190</v>
      </c>
      <c r="AI81" s="158" t="s">
        <v>191</v>
      </c>
      <c r="AJ81" s="148" t="s">
        <v>192</v>
      </c>
      <c r="AK81" s="159" t="n">
        <v>42898</v>
      </c>
      <c r="AL81" s="159" t="n">
        <v>43262</v>
      </c>
      <c r="AM81" s="160" t="n">
        <f aca="false">SUM(AN81/T81)</f>
        <v>0.546134663341646</v>
      </c>
      <c r="AN81" s="91" t="n">
        <v>1095</v>
      </c>
      <c r="AO81" s="161" t="n">
        <f aca="false">SUM(AN81*12)</f>
        <v>13140</v>
      </c>
      <c r="AS81" s="160" t="n">
        <f aca="false">SUM(AT81/T81)</f>
        <v>0.562518703241895</v>
      </c>
      <c r="AT81" s="91" t="n">
        <f aca="false">SUM(AN81*0.03)+AN81</f>
        <v>1127.85</v>
      </c>
      <c r="AU81" s="164" t="n">
        <f aca="false">SUM(AT81*12)</f>
        <v>13534.2</v>
      </c>
      <c r="AW81" s="166" t="n">
        <f aca="false">SUM(AX81/12)</f>
        <v>0</v>
      </c>
      <c r="AX81" s="167" t="n">
        <v>0</v>
      </c>
      <c r="AY81" s="168" t="n">
        <f aca="false">SUM(AZ81/12)</f>
        <v>134.134166666667</v>
      </c>
      <c r="AZ81" s="169" t="n">
        <v>1609.61</v>
      </c>
      <c r="BA81" s="170" t="n">
        <f aca="false">SUM(BB81/12)</f>
        <v>89.75</v>
      </c>
      <c r="BB81" s="91" t="n">
        <v>1077</v>
      </c>
      <c r="BC81" s="171" t="n">
        <f aca="false">SUM(BD81/12)</f>
        <v>50</v>
      </c>
      <c r="BD81" s="166" t="n">
        <v>600</v>
      </c>
      <c r="BE81" s="164" t="n">
        <f aca="false">SUM(BF81/12)</f>
        <v>200</v>
      </c>
      <c r="BF81" s="166" t="n">
        <v>2400</v>
      </c>
      <c r="BG81" s="160" t="n">
        <f aca="false">SUM(AN82*0.06)</f>
        <v>60</v>
      </c>
      <c r="BH81" s="164" t="n">
        <f aca="false">SUM(BG81*12)</f>
        <v>720</v>
      </c>
      <c r="BI81" s="164" t="n">
        <f aca="false">SUM(AW81+BA81+BC81+BE81+BG81)</f>
        <v>399.75</v>
      </c>
      <c r="BJ81" s="166" t="n">
        <f aca="false">SUM(AX81+BB81+BD81+BF81+BH81)</f>
        <v>4797</v>
      </c>
      <c r="BK81" s="166" t="n">
        <f aca="false">SUM(AN81-BI81)</f>
        <v>695.25</v>
      </c>
      <c r="BL81" s="166" t="n">
        <f aca="false">SUM(AO81-BJ81)</f>
        <v>8343</v>
      </c>
      <c r="BM81" s="166" t="n">
        <f aca="false">SUM(AT81-BI81)</f>
        <v>728.1</v>
      </c>
      <c r="BN81" s="166" t="n">
        <f aca="false">SUM(BM81*12)</f>
        <v>8737.2</v>
      </c>
      <c r="BY81" s="177" t="n">
        <v>4847548454</v>
      </c>
      <c r="BZ81" s="191" t="n">
        <v>62000</v>
      </c>
      <c r="CA81" s="159" t="n">
        <v>41278</v>
      </c>
      <c r="CB81" s="178" t="s">
        <v>193</v>
      </c>
      <c r="CG81" s="179" t="n">
        <v>41452</v>
      </c>
      <c r="CH81" s="180" t="n">
        <v>8952000</v>
      </c>
      <c r="CI81" s="181" t="s">
        <v>190</v>
      </c>
      <c r="CJ81" s="182" t="s">
        <v>191</v>
      </c>
      <c r="CK81" s="182" t="s">
        <v>191</v>
      </c>
      <c r="CL81" s="182" t="s">
        <v>194</v>
      </c>
      <c r="CM81" s="182" t="s">
        <v>191</v>
      </c>
      <c r="CN81" s="182" t="s">
        <v>191</v>
      </c>
      <c r="CO81" s="182" t="s">
        <v>191</v>
      </c>
      <c r="CP81" s="182" t="s">
        <v>191</v>
      </c>
      <c r="CQ81" s="182" t="s">
        <v>191</v>
      </c>
      <c r="CR81" s="182" t="s">
        <v>191</v>
      </c>
      <c r="CS81" s="182" t="s">
        <v>191</v>
      </c>
      <c r="CT81" s="182" t="s">
        <v>191</v>
      </c>
      <c r="CU81" s="182" t="s">
        <v>191</v>
      </c>
      <c r="CV81" s="182" t="s">
        <v>191</v>
      </c>
      <c r="CW81" s="182" t="s">
        <v>191</v>
      </c>
      <c r="CX81" s="182" t="s">
        <v>191</v>
      </c>
      <c r="CY81" s="183" t="n">
        <v>551</v>
      </c>
      <c r="CZ81" s="148" t="s">
        <v>566</v>
      </c>
      <c r="DA81" s="148" t="s">
        <v>196</v>
      </c>
      <c r="DB81" s="148" t="s">
        <v>228</v>
      </c>
      <c r="DC81" s="148" t="n">
        <v>2</v>
      </c>
      <c r="DD81" s="148" t="s">
        <v>567</v>
      </c>
      <c r="DE81" s="184" t="n">
        <v>42894</v>
      </c>
      <c r="DF81" s="148" t="s">
        <v>346</v>
      </c>
      <c r="DG81" s="148" t="n">
        <v>6</v>
      </c>
      <c r="DH81" s="148" t="s">
        <v>440</v>
      </c>
      <c r="DI81" s="184" t="n">
        <v>42990</v>
      </c>
      <c r="DJ81" s="148" t="s">
        <v>209</v>
      </c>
      <c r="DK81" s="148" t="n">
        <v>3</v>
      </c>
      <c r="DL81" s="182" t="s">
        <v>191</v>
      </c>
      <c r="DM81" s="182" t="s">
        <v>191</v>
      </c>
    </row>
    <row r="82" customFormat="false" ht="14.9" hidden="false" customHeight="false" outlineLevel="0" collapsed="false">
      <c r="A82" s="145" t="n">
        <v>81</v>
      </c>
      <c r="B82" s="146" t="s">
        <v>571</v>
      </c>
      <c r="C82" s="147" t="s">
        <v>572</v>
      </c>
      <c r="D82" s="148" t="s">
        <v>564</v>
      </c>
      <c r="E82" s="148" t="s">
        <v>177</v>
      </c>
      <c r="F82" s="148" t="n">
        <v>30296</v>
      </c>
      <c r="G82" s="148" t="s">
        <v>214</v>
      </c>
      <c r="H82" s="148" t="s">
        <v>573</v>
      </c>
      <c r="I82" s="148" t="s">
        <v>180</v>
      </c>
      <c r="K82" s="147" t="s">
        <v>574</v>
      </c>
      <c r="L82" s="147" t="s">
        <v>575</v>
      </c>
      <c r="M82" s="148" t="s">
        <v>218</v>
      </c>
      <c r="N82" s="148" t="s">
        <v>184</v>
      </c>
      <c r="O82" s="150" t="n">
        <v>30356</v>
      </c>
      <c r="P82" s="185" t="n">
        <v>1275</v>
      </c>
      <c r="Q82" s="150" t="n">
        <v>1275</v>
      </c>
      <c r="R82" s="150"/>
      <c r="S82" s="152" t="n">
        <v>11630</v>
      </c>
      <c r="T82" s="150" t="n">
        <v>1962</v>
      </c>
      <c r="U82" s="150" t="n">
        <v>1962</v>
      </c>
      <c r="V82" s="153" t="n">
        <v>43282</v>
      </c>
      <c r="W82" s="154" t="s">
        <v>186</v>
      </c>
      <c r="X82" s="154" t="s">
        <v>187</v>
      </c>
      <c r="Y82" s="150" t="n">
        <v>4</v>
      </c>
      <c r="Z82" s="150" t="n">
        <v>1.1</v>
      </c>
      <c r="AA82" s="155" t="n">
        <v>3</v>
      </c>
      <c r="AB82" s="155" t="n">
        <v>2.5</v>
      </c>
      <c r="AC82" s="156"/>
      <c r="AD82" s="150" t="n">
        <v>1</v>
      </c>
      <c r="AE82" s="157" t="s">
        <v>188</v>
      </c>
      <c r="AF82" s="157" t="s">
        <v>189</v>
      </c>
      <c r="AG82" s="157" t="s">
        <v>189</v>
      </c>
      <c r="AH82" s="158" t="s">
        <v>190</v>
      </c>
      <c r="AI82" s="158" t="s">
        <v>191</v>
      </c>
      <c r="AJ82" s="148" t="s">
        <v>192</v>
      </c>
      <c r="AK82" s="159" t="n">
        <v>42837</v>
      </c>
      <c r="AL82" s="159" t="n">
        <v>43201</v>
      </c>
      <c r="AM82" s="160" t="n">
        <f aca="false">SUM(AN82/T82)</f>
        <v>0.509683995922528</v>
      </c>
      <c r="AN82" s="91" t="n">
        <v>1000</v>
      </c>
      <c r="AO82" s="161" t="n">
        <f aca="false">SUM(AN82*12)</f>
        <v>12000</v>
      </c>
      <c r="AS82" s="160" t="n">
        <f aca="false">SUM(AT82/T82)</f>
        <v>0.524974515800204</v>
      </c>
      <c r="AT82" s="91" t="n">
        <f aca="false">SUM(AN82*0.03)+AN82</f>
        <v>1030</v>
      </c>
      <c r="AU82" s="164" t="n">
        <f aca="false">SUM(AT82*12)</f>
        <v>12360</v>
      </c>
      <c r="AW82" s="166" t="n">
        <f aca="false">SUM(AX82/12)</f>
        <v>0</v>
      </c>
      <c r="AX82" s="167" t="n">
        <v>0</v>
      </c>
      <c r="AY82" s="168" t="n">
        <f aca="false">SUM(AZ82/12)</f>
        <v>75.6383333333333</v>
      </c>
      <c r="AZ82" s="169" t="n">
        <v>907.66</v>
      </c>
      <c r="BA82" s="170" t="n">
        <f aca="false">SUM(BB82/12)</f>
        <v>75.5833333333333</v>
      </c>
      <c r="BB82" s="91" t="n">
        <v>907</v>
      </c>
      <c r="BC82" s="171" t="n">
        <f aca="false">SUM(BD82/12)</f>
        <v>50</v>
      </c>
      <c r="BD82" s="166" t="n">
        <v>600</v>
      </c>
      <c r="BE82" s="164" t="n">
        <f aca="false">SUM(BF82/12)</f>
        <v>200</v>
      </c>
      <c r="BF82" s="166" t="n">
        <v>2400</v>
      </c>
      <c r="BG82" s="160" t="n">
        <f aca="false">SUM(AN83*0.06)</f>
        <v>60</v>
      </c>
      <c r="BH82" s="164" t="n">
        <f aca="false">SUM(BG82*12)</f>
        <v>720</v>
      </c>
      <c r="BI82" s="164" t="n">
        <f aca="false">SUM(AW82+BA82+BC82+BE82+BG82)</f>
        <v>385.583333333333</v>
      </c>
      <c r="BJ82" s="166" t="n">
        <f aca="false">SUM(AX82+BB82+BD82+BF82+BH82)</f>
        <v>4627</v>
      </c>
      <c r="BK82" s="166" t="n">
        <f aca="false">SUM(AN82-BI82)</f>
        <v>614.416666666667</v>
      </c>
      <c r="BL82" s="166" t="n">
        <f aca="false">SUM(AO82-BJ82)</f>
        <v>7373</v>
      </c>
      <c r="BM82" s="166" t="n">
        <f aca="false">SUM(AT82-BI82)</f>
        <v>644.416666666667</v>
      </c>
      <c r="BN82" s="166" t="n">
        <f aca="false">SUM(BM82*12)</f>
        <v>7733</v>
      </c>
      <c r="BY82" s="177" t="n">
        <v>4847548454</v>
      </c>
      <c r="BZ82" s="91" t="n">
        <v>45000</v>
      </c>
      <c r="CA82" s="159" t="n">
        <v>42741</v>
      </c>
      <c r="CB82" s="178" t="s">
        <v>193</v>
      </c>
      <c r="CG82" s="179" t="n">
        <v>41452</v>
      </c>
      <c r="CH82" s="180" t="n">
        <v>8952000</v>
      </c>
      <c r="CI82" s="181" t="s">
        <v>190</v>
      </c>
      <c r="CJ82" s="182" t="s">
        <v>191</v>
      </c>
      <c r="CK82" s="182" t="s">
        <v>191</v>
      </c>
      <c r="CL82" s="182" t="s">
        <v>194</v>
      </c>
      <c r="CM82" s="182" t="s">
        <v>191</v>
      </c>
      <c r="CN82" s="182" t="s">
        <v>191</v>
      </c>
      <c r="CO82" s="182" t="s">
        <v>191</v>
      </c>
      <c r="CP82" s="182" t="s">
        <v>191</v>
      </c>
      <c r="CQ82" s="182" t="s">
        <v>191</v>
      </c>
      <c r="CR82" s="182" t="s">
        <v>191</v>
      </c>
      <c r="CS82" s="182" t="s">
        <v>191</v>
      </c>
      <c r="CT82" s="182" t="s">
        <v>191</v>
      </c>
      <c r="CU82" s="182" t="s">
        <v>191</v>
      </c>
      <c r="CV82" s="182" t="s">
        <v>191</v>
      </c>
      <c r="CW82" s="182" t="s">
        <v>191</v>
      </c>
      <c r="CX82" s="182" t="s">
        <v>191</v>
      </c>
      <c r="CY82" s="183" t="n">
        <v>551</v>
      </c>
      <c r="CZ82" s="148" t="s">
        <v>241</v>
      </c>
      <c r="DA82" s="148" t="s">
        <v>196</v>
      </c>
      <c r="DB82" s="148" t="s">
        <v>207</v>
      </c>
      <c r="DC82" s="148" t="n">
        <v>2</v>
      </c>
      <c r="DD82" s="148" t="s">
        <v>220</v>
      </c>
      <c r="DE82" s="184" t="n">
        <v>42894</v>
      </c>
      <c r="DF82" s="148" t="s">
        <v>346</v>
      </c>
      <c r="DG82" s="148" t="n">
        <v>5</v>
      </c>
      <c r="DH82" s="148" t="s">
        <v>222</v>
      </c>
      <c r="DI82" s="184" t="n">
        <v>42990</v>
      </c>
      <c r="DJ82" s="148" t="s">
        <v>346</v>
      </c>
      <c r="DK82" s="148" t="n">
        <v>3</v>
      </c>
      <c r="DL82" s="182" t="s">
        <v>191</v>
      </c>
      <c r="DM82" s="182" t="s">
        <v>191</v>
      </c>
    </row>
    <row r="83" customFormat="false" ht="14.9" hidden="false" customHeight="false" outlineLevel="0" collapsed="false">
      <c r="A83" s="145" t="n">
        <v>82</v>
      </c>
      <c r="B83" s="146" t="s">
        <v>576</v>
      </c>
      <c r="C83" s="147" t="s">
        <v>577</v>
      </c>
      <c r="D83" s="148" t="s">
        <v>564</v>
      </c>
      <c r="E83" s="148" t="s">
        <v>177</v>
      </c>
      <c r="F83" s="148" t="n">
        <v>30274</v>
      </c>
      <c r="G83" s="148" t="s">
        <v>214</v>
      </c>
      <c r="H83" s="148" t="s">
        <v>578</v>
      </c>
      <c r="I83" s="148" t="s">
        <v>180</v>
      </c>
      <c r="K83" s="192" t="s">
        <v>579</v>
      </c>
      <c r="L83" s="147" t="s">
        <v>580</v>
      </c>
      <c r="M83" s="148" t="s">
        <v>581</v>
      </c>
      <c r="N83" s="148" t="s">
        <v>177</v>
      </c>
      <c r="O83" s="150" t="n">
        <v>30236</v>
      </c>
      <c r="P83" s="186" t="n">
        <v>1073</v>
      </c>
      <c r="Q83" s="187" t="n">
        <v>1500</v>
      </c>
      <c r="R83" s="150"/>
      <c r="S83" s="155"/>
      <c r="T83" s="150" t="n">
        <v>1964</v>
      </c>
      <c r="U83" s="150" t="n">
        <v>1964</v>
      </c>
      <c r="V83" s="153" t="n">
        <v>43282</v>
      </c>
      <c r="W83" s="154" t="s">
        <v>186</v>
      </c>
      <c r="X83" s="154" t="s">
        <v>187</v>
      </c>
      <c r="Y83" s="150" t="n">
        <v>3</v>
      </c>
      <c r="Z83" s="150" t="n">
        <v>2</v>
      </c>
      <c r="AA83" s="155" t="n">
        <v>3</v>
      </c>
      <c r="AB83" s="155" t="n">
        <v>1</v>
      </c>
      <c r="AC83" s="156"/>
      <c r="AD83" s="150" t="n">
        <v>1</v>
      </c>
      <c r="AE83" s="157" t="s">
        <v>188</v>
      </c>
      <c r="AF83" s="157" t="s">
        <v>189</v>
      </c>
      <c r="AG83" s="157" t="s">
        <v>189</v>
      </c>
      <c r="AH83" s="158" t="s">
        <v>190</v>
      </c>
      <c r="AI83" s="158" t="s">
        <v>191</v>
      </c>
      <c r="AJ83" s="148" t="s">
        <v>192</v>
      </c>
      <c r="AK83" s="159" t="n">
        <v>42887</v>
      </c>
      <c r="AL83" s="159" t="n">
        <v>43251</v>
      </c>
      <c r="AM83" s="160" t="n">
        <f aca="false">SUM(AN83/T83)</f>
        <v>0.509164969450102</v>
      </c>
      <c r="AN83" s="91" t="n">
        <v>1000</v>
      </c>
      <c r="AO83" s="161" t="n">
        <f aca="false">SUM(AN83*12)</f>
        <v>12000</v>
      </c>
      <c r="AS83" s="160" t="n">
        <f aca="false">SUM(AT83/T83)</f>
        <v>0.524439918533605</v>
      </c>
      <c r="AT83" s="91" t="n">
        <f aca="false">SUM(AN83*0.03)+AN83</f>
        <v>1030</v>
      </c>
      <c r="AU83" s="164" t="n">
        <f aca="false">SUM(AT83*12)</f>
        <v>12360</v>
      </c>
      <c r="AW83" s="166" t="n">
        <f aca="false">SUM(AX83/12)</f>
        <v>0</v>
      </c>
      <c r="AX83" s="167" t="n">
        <v>0</v>
      </c>
      <c r="AY83" s="168" t="n">
        <f aca="false">SUM(AZ83/12)</f>
        <v>65.8041666666667</v>
      </c>
      <c r="AZ83" s="169" t="n">
        <v>789.65</v>
      </c>
      <c r="BA83" s="170" t="n">
        <f aca="false">SUM(BB83/12)</f>
        <v>65.75</v>
      </c>
      <c r="BB83" s="91" t="n">
        <v>789</v>
      </c>
      <c r="BC83" s="171" t="n">
        <f aca="false">SUM(BD83/12)</f>
        <v>50</v>
      </c>
      <c r="BD83" s="166" t="n">
        <v>600</v>
      </c>
      <c r="BE83" s="164" t="n">
        <f aca="false">SUM(BF83/12)</f>
        <v>200</v>
      </c>
      <c r="BF83" s="166" t="n">
        <v>2400</v>
      </c>
      <c r="BG83" s="160" t="n">
        <f aca="false">SUM(AN84*0.06)</f>
        <v>59.94</v>
      </c>
      <c r="BH83" s="164" t="n">
        <f aca="false">SUM(BG83*12)</f>
        <v>719.28</v>
      </c>
      <c r="BI83" s="164" t="n">
        <f aca="false">SUM(AW83+BA83+BC83+BE83+BG83)</f>
        <v>375.69</v>
      </c>
      <c r="BJ83" s="166" t="n">
        <f aca="false">SUM(AX83+BB83+BD83+BF83+BH83)</f>
        <v>4508.28</v>
      </c>
      <c r="BK83" s="166" t="n">
        <f aca="false">SUM(AN83-BI83)</f>
        <v>624.31</v>
      </c>
      <c r="BL83" s="166" t="n">
        <f aca="false">SUM(AO83-BJ83)</f>
        <v>7491.72</v>
      </c>
      <c r="BM83" s="166" t="n">
        <f aca="false">SUM(AT83-BI83)</f>
        <v>654.31</v>
      </c>
      <c r="BN83" s="166" t="n">
        <f aca="false">SUM(BM83*12)</f>
        <v>7851.72</v>
      </c>
      <c r="BY83" s="177" t="n">
        <v>4847548454</v>
      </c>
      <c r="BZ83" s="91" t="n">
        <v>50000</v>
      </c>
      <c r="CA83" s="159" t="n">
        <v>42761</v>
      </c>
      <c r="CB83" s="178" t="s">
        <v>193</v>
      </c>
      <c r="CG83" s="179" t="n">
        <v>41452</v>
      </c>
      <c r="CH83" s="180" t="n">
        <v>8952000</v>
      </c>
      <c r="CI83" s="181" t="s">
        <v>190</v>
      </c>
      <c r="CJ83" s="182" t="s">
        <v>191</v>
      </c>
      <c r="CK83" s="182" t="s">
        <v>191</v>
      </c>
      <c r="CL83" s="182" t="s">
        <v>194</v>
      </c>
      <c r="CM83" s="182" t="s">
        <v>191</v>
      </c>
      <c r="CN83" s="182" t="s">
        <v>191</v>
      </c>
      <c r="CO83" s="182" t="s">
        <v>191</v>
      </c>
      <c r="CP83" s="182" t="s">
        <v>191</v>
      </c>
      <c r="CQ83" s="182" t="s">
        <v>191</v>
      </c>
      <c r="CR83" s="182" t="s">
        <v>191</v>
      </c>
      <c r="CS83" s="182" t="s">
        <v>191</v>
      </c>
      <c r="CT83" s="182" t="s">
        <v>191</v>
      </c>
      <c r="CU83" s="182" t="s">
        <v>191</v>
      </c>
      <c r="CV83" s="182" t="s">
        <v>191</v>
      </c>
      <c r="CW83" s="182" t="s">
        <v>191</v>
      </c>
      <c r="CX83" s="182" t="s">
        <v>191</v>
      </c>
      <c r="CY83" s="183" t="n">
        <v>551</v>
      </c>
      <c r="CZ83" s="148" t="s">
        <v>582</v>
      </c>
      <c r="DA83" s="148" t="s">
        <v>196</v>
      </c>
      <c r="DB83" s="148" t="s">
        <v>201</v>
      </c>
      <c r="DC83" s="148" t="n">
        <v>1</v>
      </c>
      <c r="DD83" s="148" t="s">
        <v>451</v>
      </c>
      <c r="DE83" s="184" t="n">
        <v>42894</v>
      </c>
      <c r="DF83" s="148" t="s">
        <v>207</v>
      </c>
      <c r="DG83" s="148" t="n">
        <v>5</v>
      </c>
      <c r="DH83" s="148" t="s">
        <v>452</v>
      </c>
      <c r="DI83" s="184" t="n">
        <v>42990</v>
      </c>
      <c r="DJ83" s="148" t="s">
        <v>248</v>
      </c>
      <c r="DK83" s="148" t="n">
        <v>2</v>
      </c>
      <c r="DL83" s="182" t="s">
        <v>191</v>
      </c>
      <c r="DM83" s="182" t="s">
        <v>191</v>
      </c>
    </row>
    <row r="84" customFormat="false" ht="14.9" hidden="false" customHeight="false" outlineLevel="0" collapsed="false">
      <c r="A84" s="145" t="n">
        <v>83</v>
      </c>
      <c r="B84" s="146" t="s">
        <v>583</v>
      </c>
      <c r="C84" s="147" t="s">
        <v>584</v>
      </c>
      <c r="D84" s="148" t="s">
        <v>564</v>
      </c>
      <c r="E84" s="148" t="s">
        <v>177</v>
      </c>
      <c r="F84" s="148" t="n">
        <v>30274</v>
      </c>
      <c r="G84" s="148" t="s">
        <v>214</v>
      </c>
      <c r="H84" s="148" t="s">
        <v>585</v>
      </c>
      <c r="I84" s="148" t="s">
        <v>180</v>
      </c>
      <c r="K84" s="147" t="s">
        <v>216</v>
      </c>
      <c r="L84" s="147" t="s">
        <v>217</v>
      </c>
      <c r="M84" s="148" t="s">
        <v>218</v>
      </c>
      <c r="N84" s="148" t="s">
        <v>184</v>
      </c>
      <c r="O84" s="150" t="n">
        <v>78761</v>
      </c>
      <c r="P84" s="186" t="n">
        <v>1216</v>
      </c>
      <c r="Q84" s="187" t="n">
        <v>1480</v>
      </c>
      <c r="R84" s="150"/>
      <c r="S84" s="152" t="n">
        <v>11325</v>
      </c>
      <c r="T84" s="150" t="n">
        <v>1976</v>
      </c>
      <c r="U84" s="150" t="n">
        <v>1976</v>
      </c>
      <c r="V84" s="153" t="n">
        <v>43282</v>
      </c>
      <c r="W84" s="154" t="s">
        <v>186</v>
      </c>
      <c r="X84" s="154" t="s">
        <v>187</v>
      </c>
      <c r="Y84" s="150" t="n">
        <v>3</v>
      </c>
      <c r="Z84" s="150" t="n">
        <v>2</v>
      </c>
      <c r="AA84" s="155" t="n">
        <v>3</v>
      </c>
      <c r="AB84" s="155" t="n">
        <v>2</v>
      </c>
      <c r="AC84" s="156"/>
      <c r="AD84" s="150" t="n">
        <v>1</v>
      </c>
      <c r="AE84" s="157" t="s">
        <v>188</v>
      </c>
      <c r="AF84" s="157" t="s">
        <v>189</v>
      </c>
      <c r="AG84" s="157" t="s">
        <v>189</v>
      </c>
      <c r="AH84" s="158" t="s">
        <v>190</v>
      </c>
      <c r="AI84" s="158" t="s">
        <v>191</v>
      </c>
      <c r="AJ84" s="148" t="s">
        <v>192</v>
      </c>
      <c r="AK84" s="159" t="n">
        <v>42833</v>
      </c>
      <c r="AL84" s="159" t="n">
        <v>43197</v>
      </c>
      <c r="AM84" s="160" t="n">
        <f aca="false">SUM(AN84/T84)</f>
        <v>0.505566801619433</v>
      </c>
      <c r="AN84" s="91" t="n">
        <v>999</v>
      </c>
      <c r="AO84" s="161" t="n">
        <f aca="false">SUM(AN84*12)</f>
        <v>11988</v>
      </c>
      <c r="AS84" s="160" t="n">
        <f aca="false">SUM(AT84/T84)</f>
        <v>0.520733805668016</v>
      </c>
      <c r="AT84" s="91" t="n">
        <f aca="false">SUM(AN84*0.03)+AN84</f>
        <v>1028.97</v>
      </c>
      <c r="AU84" s="164" t="n">
        <f aca="false">SUM(AT84*12)</f>
        <v>12347.64</v>
      </c>
      <c r="AW84" s="166" t="n">
        <f aca="false">SUM(AX84/12)</f>
        <v>0</v>
      </c>
      <c r="AX84" s="167" t="n">
        <v>0</v>
      </c>
      <c r="AY84" s="168" t="n">
        <f aca="false">SUM(AZ84/12)</f>
        <v>90.1266666666667</v>
      </c>
      <c r="AZ84" s="169" t="n">
        <v>1081.52</v>
      </c>
      <c r="BA84" s="170" t="n">
        <f aca="false">SUM(BB84/12)</f>
        <v>90.0833333333333</v>
      </c>
      <c r="BB84" s="91" t="n">
        <v>1081</v>
      </c>
      <c r="BC84" s="171" t="n">
        <f aca="false">SUM(BD84/12)</f>
        <v>50</v>
      </c>
      <c r="BD84" s="166" t="n">
        <v>600</v>
      </c>
      <c r="BE84" s="164" t="n">
        <f aca="false">SUM(BF84/12)</f>
        <v>200</v>
      </c>
      <c r="BF84" s="166" t="n">
        <v>2400</v>
      </c>
      <c r="BG84" s="160" t="n">
        <f aca="false">SUM(AN85*0.06)</f>
        <v>60</v>
      </c>
      <c r="BH84" s="164" t="n">
        <f aca="false">SUM(BG84*12)</f>
        <v>720</v>
      </c>
      <c r="BI84" s="164" t="n">
        <f aca="false">SUM(AW84+BA84+BC84+BE84+BG84)</f>
        <v>400.083333333333</v>
      </c>
      <c r="BJ84" s="166" t="n">
        <f aca="false">SUM(AX84+BB84+BD84+BF84+BH84)</f>
        <v>4801</v>
      </c>
      <c r="BK84" s="166" t="n">
        <f aca="false">SUM(AN84-BI84)</f>
        <v>598.916666666667</v>
      </c>
      <c r="BL84" s="166" t="n">
        <f aca="false">SUM(AO84-BJ84)</f>
        <v>7187</v>
      </c>
      <c r="BM84" s="166" t="n">
        <f aca="false">SUM(AT84-BI84)</f>
        <v>628.886666666667</v>
      </c>
      <c r="BN84" s="166" t="n">
        <f aca="false">SUM(BM84*12)</f>
        <v>7546.64</v>
      </c>
      <c r="BY84" s="177" t="n">
        <v>4847548454</v>
      </c>
      <c r="BZ84" s="91" t="n">
        <v>51000</v>
      </c>
      <c r="CA84" s="159" t="n">
        <v>42710</v>
      </c>
      <c r="CB84" s="178" t="s">
        <v>193</v>
      </c>
      <c r="CG84" s="179" t="n">
        <v>41452</v>
      </c>
      <c r="CH84" s="180" t="n">
        <v>8952000</v>
      </c>
      <c r="CI84" s="181" t="s">
        <v>190</v>
      </c>
      <c r="CJ84" s="182" t="s">
        <v>191</v>
      </c>
      <c r="CK84" s="182" t="s">
        <v>191</v>
      </c>
      <c r="CL84" s="182" t="s">
        <v>194</v>
      </c>
      <c r="CM84" s="182" t="s">
        <v>191</v>
      </c>
      <c r="CN84" s="182" t="s">
        <v>191</v>
      </c>
      <c r="CO84" s="182" t="s">
        <v>191</v>
      </c>
      <c r="CP84" s="182" t="s">
        <v>191</v>
      </c>
      <c r="CQ84" s="182" t="s">
        <v>191</v>
      </c>
      <c r="CR84" s="182" t="s">
        <v>191</v>
      </c>
      <c r="CS84" s="182" t="s">
        <v>191</v>
      </c>
      <c r="CT84" s="182" t="s">
        <v>191</v>
      </c>
      <c r="CU84" s="182" t="s">
        <v>191</v>
      </c>
      <c r="CV84" s="182" t="s">
        <v>191</v>
      </c>
      <c r="CW84" s="182" t="s">
        <v>191</v>
      </c>
      <c r="CX84" s="182" t="s">
        <v>191</v>
      </c>
      <c r="CY84" s="183" t="n">
        <v>551</v>
      </c>
      <c r="CZ84" s="148" t="s">
        <v>438</v>
      </c>
      <c r="DA84" s="148" t="s">
        <v>196</v>
      </c>
      <c r="DB84" s="148" t="s">
        <v>201</v>
      </c>
      <c r="DC84" s="148" t="n">
        <v>2</v>
      </c>
      <c r="DD84" s="148" t="s">
        <v>439</v>
      </c>
      <c r="DE84" s="184" t="n">
        <v>42894</v>
      </c>
      <c r="DF84" s="148" t="s">
        <v>223</v>
      </c>
      <c r="DG84" s="148" t="n">
        <v>5</v>
      </c>
      <c r="DH84" s="148" t="s">
        <v>440</v>
      </c>
      <c r="DI84" s="184" t="n">
        <v>42990</v>
      </c>
      <c r="DJ84" s="148" t="s">
        <v>201</v>
      </c>
      <c r="DK84" s="148" t="n">
        <v>3</v>
      </c>
      <c r="DL84" s="182" t="s">
        <v>191</v>
      </c>
      <c r="DM84" s="182" t="s">
        <v>191</v>
      </c>
    </row>
    <row r="85" customFormat="false" ht="14.9" hidden="false" customHeight="false" outlineLevel="0" collapsed="false">
      <c r="A85" s="145" t="n">
        <v>84</v>
      </c>
      <c r="B85" s="146" t="s">
        <v>586</v>
      </c>
      <c r="C85" s="192" t="s">
        <v>587</v>
      </c>
      <c r="D85" s="148" t="s">
        <v>564</v>
      </c>
      <c r="E85" s="148" t="s">
        <v>177</v>
      </c>
      <c r="F85" s="148" t="n">
        <v>30274</v>
      </c>
      <c r="G85" s="148" t="s">
        <v>214</v>
      </c>
      <c r="H85" s="148" t="s">
        <v>588</v>
      </c>
      <c r="I85" s="148" t="s">
        <v>180</v>
      </c>
      <c r="K85" s="192" t="s">
        <v>589</v>
      </c>
      <c r="L85" s="147" t="s">
        <v>590</v>
      </c>
      <c r="M85" s="148" t="s">
        <v>591</v>
      </c>
      <c r="N85" s="148" t="s">
        <v>592</v>
      </c>
      <c r="O85" s="150" t="n">
        <v>92735</v>
      </c>
      <c r="P85" s="186" t="n">
        <v>1076</v>
      </c>
      <c r="Q85" s="187" t="n">
        <v>1416</v>
      </c>
      <c r="R85" s="150"/>
      <c r="S85" s="155"/>
      <c r="T85" s="150" t="n">
        <v>1974</v>
      </c>
      <c r="U85" s="150" t="n">
        <v>1974</v>
      </c>
      <c r="V85" s="153" t="n">
        <v>43282</v>
      </c>
      <c r="W85" s="154" t="s">
        <v>186</v>
      </c>
      <c r="X85" s="154" t="s">
        <v>187</v>
      </c>
      <c r="Y85" s="150" t="n">
        <v>3</v>
      </c>
      <c r="Z85" s="150" t="n">
        <v>1.1</v>
      </c>
      <c r="AA85" s="155" t="n">
        <v>3</v>
      </c>
      <c r="AB85" s="155" t="n">
        <v>1.5</v>
      </c>
      <c r="AC85" s="156"/>
      <c r="AD85" s="150" t="n">
        <v>1</v>
      </c>
      <c r="AE85" s="157" t="s">
        <v>188</v>
      </c>
      <c r="AF85" s="157" t="s">
        <v>189</v>
      </c>
      <c r="AG85" s="157" t="s">
        <v>189</v>
      </c>
      <c r="AH85" s="158" t="s">
        <v>190</v>
      </c>
      <c r="AI85" s="158" t="s">
        <v>191</v>
      </c>
      <c r="AJ85" s="148" t="s">
        <v>192</v>
      </c>
      <c r="AK85" s="159" t="n">
        <v>42856</v>
      </c>
      <c r="AL85" s="159" t="n">
        <v>43220</v>
      </c>
      <c r="AM85" s="160" t="n">
        <f aca="false">SUM(AN85/T85)</f>
        <v>0.506585612968592</v>
      </c>
      <c r="AN85" s="91" t="n">
        <v>1000</v>
      </c>
      <c r="AO85" s="161" t="n">
        <f aca="false">SUM(AN85*12)</f>
        <v>12000</v>
      </c>
      <c r="AS85" s="160" t="n">
        <f aca="false">SUM(AT85/T85)</f>
        <v>0.521783181357649</v>
      </c>
      <c r="AT85" s="91" t="n">
        <f aca="false">SUM(AN85*0.03)+AN85</f>
        <v>1030</v>
      </c>
      <c r="AU85" s="164" t="n">
        <f aca="false">SUM(AT85*12)</f>
        <v>12360</v>
      </c>
      <c r="AW85" s="166" t="n">
        <f aca="false">SUM(AX85/12)</f>
        <v>0</v>
      </c>
      <c r="AX85" s="167" t="n">
        <v>0</v>
      </c>
      <c r="AY85" s="168" t="n">
        <f aca="false">SUM(AZ85/12)</f>
        <v>58.3233333333333</v>
      </c>
      <c r="AZ85" s="169" t="n">
        <v>699.88</v>
      </c>
      <c r="BA85" s="170" t="n">
        <f aca="false">SUM(BB85/12)</f>
        <v>61</v>
      </c>
      <c r="BB85" s="91" t="n">
        <v>732</v>
      </c>
      <c r="BC85" s="171" t="n">
        <f aca="false">SUM(BD85/12)</f>
        <v>50</v>
      </c>
      <c r="BD85" s="166" t="n">
        <v>600</v>
      </c>
      <c r="BE85" s="164" t="n">
        <f aca="false">SUM(BF85/12)</f>
        <v>200</v>
      </c>
      <c r="BF85" s="166" t="n">
        <v>2400</v>
      </c>
      <c r="BG85" s="160" t="n">
        <f aca="false">SUM(AN86*0.06)</f>
        <v>65.7</v>
      </c>
      <c r="BH85" s="164" t="n">
        <f aca="false">SUM(BG85*12)</f>
        <v>788.4</v>
      </c>
      <c r="BI85" s="164" t="n">
        <f aca="false">SUM(AW85+BA85+BC85+BE85+BG85)</f>
        <v>376.7</v>
      </c>
      <c r="BJ85" s="166" t="n">
        <f aca="false">SUM(AX85+BB85+BD85+BF85+BH85)</f>
        <v>4520.4</v>
      </c>
      <c r="BK85" s="166" t="n">
        <f aca="false">SUM(AN85-BI85)</f>
        <v>623.3</v>
      </c>
      <c r="BL85" s="166" t="n">
        <f aca="false">SUM(AO85-BJ85)</f>
        <v>7479.6</v>
      </c>
      <c r="BM85" s="166" t="n">
        <f aca="false">SUM(AT85-BI85)</f>
        <v>653.3</v>
      </c>
      <c r="BN85" s="166" t="n">
        <f aca="false">SUM(BM85*12)</f>
        <v>7839.6</v>
      </c>
      <c r="BY85" s="177" t="n">
        <v>4847548454</v>
      </c>
      <c r="BZ85" s="91" t="n">
        <v>58500</v>
      </c>
      <c r="CA85" s="197" t="n">
        <v>42790</v>
      </c>
      <c r="CB85" s="178" t="s">
        <v>193</v>
      </c>
      <c r="CG85" s="179" t="n">
        <v>41452</v>
      </c>
      <c r="CH85" s="180" t="n">
        <v>8952000</v>
      </c>
      <c r="CI85" s="181" t="s">
        <v>190</v>
      </c>
      <c r="CJ85" s="182" t="s">
        <v>191</v>
      </c>
      <c r="CK85" s="182" t="s">
        <v>191</v>
      </c>
      <c r="CL85" s="182" t="s">
        <v>194</v>
      </c>
      <c r="CM85" s="182" t="s">
        <v>191</v>
      </c>
      <c r="CN85" s="182" t="s">
        <v>191</v>
      </c>
      <c r="CO85" s="182" t="s">
        <v>191</v>
      </c>
      <c r="CP85" s="182" t="s">
        <v>191</v>
      </c>
      <c r="CQ85" s="182" t="s">
        <v>191</v>
      </c>
      <c r="CR85" s="182" t="s">
        <v>191</v>
      </c>
      <c r="CS85" s="182" t="s">
        <v>191</v>
      </c>
      <c r="CT85" s="182" t="s">
        <v>191</v>
      </c>
      <c r="CU85" s="182" t="s">
        <v>191</v>
      </c>
      <c r="CV85" s="182" t="s">
        <v>191</v>
      </c>
      <c r="CW85" s="182" t="s">
        <v>191</v>
      </c>
      <c r="CX85" s="182" t="s">
        <v>191</v>
      </c>
      <c r="CY85" s="183" t="n">
        <v>551</v>
      </c>
      <c r="CZ85" s="148" t="s">
        <v>457</v>
      </c>
      <c r="DA85" s="148" t="s">
        <v>196</v>
      </c>
      <c r="DB85" s="148" t="s">
        <v>248</v>
      </c>
      <c r="DC85" s="148" t="n">
        <v>5</v>
      </c>
      <c r="DD85" s="148" t="s">
        <v>440</v>
      </c>
      <c r="DE85" s="184" t="n">
        <v>42990</v>
      </c>
      <c r="DF85" s="148" t="s">
        <v>375</v>
      </c>
      <c r="DG85" s="148" t="n">
        <v>3</v>
      </c>
      <c r="DH85" s="148" t="s">
        <v>439</v>
      </c>
      <c r="DI85" s="184" t="n">
        <v>42894</v>
      </c>
      <c r="DJ85" s="148" t="s">
        <v>256</v>
      </c>
      <c r="DK85" s="148" t="n">
        <v>5</v>
      </c>
      <c r="DL85" s="182" t="s">
        <v>191</v>
      </c>
      <c r="DM85" s="182" t="s">
        <v>191</v>
      </c>
    </row>
    <row r="86" customFormat="false" ht="14.9" hidden="false" customHeight="false" outlineLevel="0" collapsed="false">
      <c r="A86" s="145" t="n">
        <v>85</v>
      </c>
      <c r="B86" s="146" t="s">
        <v>593</v>
      </c>
      <c r="C86" s="192" t="s">
        <v>594</v>
      </c>
      <c r="D86" s="148" t="s">
        <v>564</v>
      </c>
      <c r="E86" s="148" t="s">
        <v>177</v>
      </c>
      <c r="F86" s="148" t="n">
        <v>30296</v>
      </c>
      <c r="G86" s="148" t="s">
        <v>214</v>
      </c>
      <c r="H86" s="148" t="s">
        <v>595</v>
      </c>
      <c r="I86" s="148" t="s">
        <v>180</v>
      </c>
      <c r="K86" s="192" t="s">
        <v>596</v>
      </c>
      <c r="L86" s="147" t="s">
        <v>597</v>
      </c>
      <c r="M86" s="148" t="s">
        <v>598</v>
      </c>
      <c r="N86" s="148" t="s">
        <v>177</v>
      </c>
      <c r="O86" s="150" t="n">
        <v>30214</v>
      </c>
      <c r="P86" s="186" t="n">
        <v>1180</v>
      </c>
      <c r="Q86" s="187" t="n">
        <v>1544</v>
      </c>
      <c r="R86" s="150"/>
      <c r="S86" s="152" t="n">
        <v>11412</v>
      </c>
      <c r="T86" s="150" t="n">
        <v>1984</v>
      </c>
      <c r="U86" s="150" t="n">
        <v>1984</v>
      </c>
      <c r="V86" s="153" t="n">
        <v>43282</v>
      </c>
      <c r="W86" s="154" t="s">
        <v>186</v>
      </c>
      <c r="X86" s="154" t="s">
        <v>187</v>
      </c>
      <c r="Y86" s="150" t="n">
        <v>3</v>
      </c>
      <c r="Z86" s="150" t="n">
        <v>2</v>
      </c>
      <c r="AA86" s="155" t="n">
        <v>3</v>
      </c>
      <c r="AB86" s="155" t="n">
        <v>2</v>
      </c>
      <c r="AC86" s="156"/>
      <c r="AD86" s="150" t="n">
        <v>1</v>
      </c>
      <c r="AE86" s="157" t="s">
        <v>188</v>
      </c>
      <c r="AF86" s="157" t="s">
        <v>189</v>
      </c>
      <c r="AG86" s="157" t="s">
        <v>189</v>
      </c>
      <c r="AH86" s="158" t="s">
        <v>190</v>
      </c>
      <c r="AI86" s="158" t="s">
        <v>191</v>
      </c>
      <c r="AJ86" s="148" t="s">
        <v>192</v>
      </c>
      <c r="AK86" s="159" t="n">
        <v>42852</v>
      </c>
      <c r="AL86" s="159" t="n">
        <v>43190</v>
      </c>
      <c r="AM86" s="160" t="n">
        <f aca="false">SUM(AN86/T86)</f>
        <v>0.551915322580645</v>
      </c>
      <c r="AN86" s="91" t="n">
        <v>1095</v>
      </c>
      <c r="AO86" s="161" t="n">
        <f aca="false">SUM(AN86*12)</f>
        <v>13140</v>
      </c>
      <c r="AS86" s="160" t="n">
        <f aca="false">SUM(AT86/T86)</f>
        <v>0.568472782258065</v>
      </c>
      <c r="AT86" s="91" t="n">
        <f aca="false">SUM(AN86*0.03)+AN86</f>
        <v>1127.85</v>
      </c>
      <c r="AU86" s="164" t="n">
        <f aca="false">SUM(AT86*12)</f>
        <v>13534.2</v>
      </c>
      <c r="AW86" s="166" t="n">
        <f aca="false">SUM(AX86/12)</f>
        <v>0</v>
      </c>
      <c r="AX86" s="167" t="n">
        <v>0</v>
      </c>
      <c r="AY86" s="168" t="n">
        <f aca="false">SUM(AZ86/12)</f>
        <v>78.6691666666667</v>
      </c>
      <c r="AZ86" s="169" t="n">
        <v>944.03</v>
      </c>
      <c r="BA86" s="170" t="n">
        <f aca="false">SUM(BB86/12)</f>
        <v>78.6666666666667</v>
      </c>
      <c r="BB86" s="91" t="n">
        <v>944</v>
      </c>
      <c r="BC86" s="171" t="n">
        <f aca="false">SUM(BD86/12)</f>
        <v>50</v>
      </c>
      <c r="BD86" s="166" t="n">
        <v>600</v>
      </c>
      <c r="BE86" s="164" t="n">
        <f aca="false">SUM(BF86/12)</f>
        <v>200</v>
      </c>
      <c r="BF86" s="166" t="n">
        <v>2400</v>
      </c>
      <c r="BG86" s="160" t="n">
        <f aca="false">SUM(AN87*0.06)</f>
        <v>56.7</v>
      </c>
      <c r="BH86" s="164" t="n">
        <f aca="false">SUM(BG86*12)</f>
        <v>680.4</v>
      </c>
      <c r="BI86" s="164" t="n">
        <f aca="false">SUM(AW86+BA86+BC86+BE86+BG86)</f>
        <v>385.366666666667</v>
      </c>
      <c r="BJ86" s="166" t="n">
        <f aca="false">SUM(AX86+BB86+BD86+BF86+BH86)</f>
        <v>4624.4</v>
      </c>
      <c r="BK86" s="166" t="n">
        <f aca="false">SUM(AN86-BI86)</f>
        <v>709.633333333333</v>
      </c>
      <c r="BL86" s="166" t="n">
        <f aca="false">SUM(AO86-BJ86)</f>
        <v>8515.6</v>
      </c>
      <c r="BM86" s="166" t="n">
        <f aca="false">SUM(AT86-BI86)</f>
        <v>742.483333333333</v>
      </c>
      <c r="BN86" s="166" t="n">
        <f aca="false">SUM(BM86*12)</f>
        <v>8909.8</v>
      </c>
      <c r="BY86" s="177" t="n">
        <v>4847548454</v>
      </c>
      <c r="BZ86" s="91" t="n">
        <v>75500</v>
      </c>
      <c r="CA86" s="159" t="n">
        <v>42373</v>
      </c>
      <c r="CB86" s="178" t="s">
        <v>193</v>
      </c>
      <c r="CG86" s="179" t="n">
        <v>41452</v>
      </c>
      <c r="CH86" s="180" t="n">
        <v>8952000</v>
      </c>
      <c r="CI86" s="181" t="s">
        <v>190</v>
      </c>
      <c r="CJ86" s="182" t="s">
        <v>191</v>
      </c>
      <c r="CK86" s="182" t="s">
        <v>191</v>
      </c>
      <c r="CL86" s="182" t="s">
        <v>194</v>
      </c>
      <c r="CM86" s="182" t="s">
        <v>191</v>
      </c>
      <c r="CN86" s="182" t="s">
        <v>191</v>
      </c>
      <c r="CO86" s="182" t="s">
        <v>191</v>
      </c>
      <c r="CP86" s="182" t="s">
        <v>191</v>
      </c>
      <c r="CQ86" s="182" t="s">
        <v>191</v>
      </c>
      <c r="CR86" s="182" t="s">
        <v>191</v>
      </c>
      <c r="CS86" s="182" t="s">
        <v>191</v>
      </c>
      <c r="CT86" s="182" t="s">
        <v>191</v>
      </c>
      <c r="CU86" s="182" t="s">
        <v>191</v>
      </c>
      <c r="CV86" s="182" t="s">
        <v>191</v>
      </c>
      <c r="CW86" s="182" t="s">
        <v>191</v>
      </c>
      <c r="CX86" s="182" t="s">
        <v>191</v>
      </c>
      <c r="CY86" s="183" t="n">
        <v>551</v>
      </c>
      <c r="CZ86" s="148" t="s">
        <v>566</v>
      </c>
      <c r="DA86" s="148" t="s">
        <v>196</v>
      </c>
      <c r="DB86" s="148" t="s">
        <v>228</v>
      </c>
      <c r="DC86" s="148" t="n">
        <v>2</v>
      </c>
      <c r="DD86" s="148" t="s">
        <v>567</v>
      </c>
      <c r="DE86" s="184" t="n">
        <v>42894</v>
      </c>
      <c r="DF86" s="148" t="s">
        <v>201</v>
      </c>
      <c r="DG86" s="148" t="n">
        <v>6</v>
      </c>
      <c r="DH86" s="148" t="s">
        <v>440</v>
      </c>
      <c r="DI86" s="184" t="n">
        <v>42990</v>
      </c>
      <c r="DJ86" s="148" t="s">
        <v>281</v>
      </c>
      <c r="DK86" s="148" t="n">
        <v>3</v>
      </c>
      <c r="DL86" s="182" t="s">
        <v>191</v>
      </c>
      <c r="DM86" s="182" t="s">
        <v>191</v>
      </c>
    </row>
    <row r="87" customFormat="false" ht="14.9" hidden="false" customHeight="false" outlineLevel="0" collapsed="false">
      <c r="A87" s="145" t="n">
        <v>86</v>
      </c>
      <c r="B87" s="146" t="s">
        <v>599</v>
      </c>
      <c r="C87" s="147" t="s">
        <v>600</v>
      </c>
      <c r="D87" s="148" t="s">
        <v>564</v>
      </c>
      <c r="E87" s="148" t="s">
        <v>177</v>
      </c>
      <c r="F87" s="148" t="n">
        <v>30274</v>
      </c>
      <c r="G87" s="148" t="s">
        <v>214</v>
      </c>
      <c r="H87" s="148" t="s">
        <v>601</v>
      </c>
      <c r="I87" s="148" t="s">
        <v>180</v>
      </c>
      <c r="K87" s="147" t="s">
        <v>216</v>
      </c>
      <c r="L87" s="147" t="s">
        <v>217</v>
      </c>
      <c r="M87" s="148" t="s">
        <v>218</v>
      </c>
      <c r="N87" s="148" t="s">
        <v>184</v>
      </c>
      <c r="O87" s="150" t="n">
        <v>78759</v>
      </c>
      <c r="P87" s="185" t="n">
        <v>1201</v>
      </c>
      <c r="Q87" s="150" t="n">
        <v>1201</v>
      </c>
      <c r="R87" s="150"/>
      <c r="S87" s="152" t="n">
        <v>14374</v>
      </c>
      <c r="T87" s="150" t="n">
        <v>1971</v>
      </c>
      <c r="U87" s="150" t="n">
        <v>1971</v>
      </c>
      <c r="V87" s="153" t="n">
        <v>43282</v>
      </c>
      <c r="W87" s="154" t="s">
        <v>186</v>
      </c>
      <c r="X87" s="154" t="s">
        <v>187</v>
      </c>
      <c r="Y87" s="150" t="n">
        <v>3</v>
      </c>
      <c r="Z87" s="150" t="n">
        <v>1.5</v>
      </c>
      <c r="AA87" s="155" t="n">
        <v>3</v>
      </c>
      <c r="AB87" s="155" t="n">
        <v>1.5</v>
      </c>
      <c r="AC87" s="156"/>
      <c r="AD87" s="150" t="n">
        <v>1</v>
      </c>
      <c r="AE87" s="157" t="s">
        <v>188</v>
      </c>
      <c r="AF87" s="157" t="s">
        <v>189</v>
      </c>
      <c r="AG87" s="157" t="s">
        <v>189</v>
      </c>
      <c r="AH87" s="158" t="s">
        <v>190</v>
      </c>
      <c r="AI87" s="158" t="s">
        <v>191</v>
      </c>
      <c r="AJ87" s="148" t="s">
        <v>192</v>
      </c>
      <c r="AK87" s="159" t="n">
        <v>42861</v>
      </c>
      <c r="AL87" s="159" t="n">
        <v>43225</v>
      </c>
      <c r="AM87" s="160" t="n">
        <f aca="false">SUM(AN87/T87)</f>
        <v>0.479452054794521</v>
      </c>
      <c r="AN87" s="91" t="n">
        <v>945</v>
      </c>
      <c r="AO87" s="161" t="n">
        <f aca="false">SUM(AN87*12)</f>
        <v>11340</v>
      </c>
      <c r="AS87" s="160" t="n">
        <f aca="false">SUM(AT87/T87)</f>
        <v>0.493835616438356</v>
      </c>
      <c r="AT87" s="91" t="n">
        <f aca="false">SUM(AN87*0.03)+AN87</f>
        <v>973.35</v>
      </c>
      <c r="AU87" s="164" t="n">
        <f aca="false">SUM(AT87*12)</f>
        <v>11680.2</v>
      </c>
      <c r="AW87" s="166" t="n">
        <f aca="false">SUM(AX87/12)</f>
        <v>0</v>
      </c>
      <c r="AX87" s="167" t="n">
        <v>0</v>
      </c>
      <c r="AY87" s="168" t="n">
        <f aca="false">SUM(AZ87/12)</f>
        <v>20.0758333333333</v>
      </c>
      <c r="AZ87" s="169" t="n">
        <v>240.91</v>
      </c>
      <c r="BA87" s="170" t="n">
        <f aca="false">SUM(BB87/12)</f>
        <v>20</v>
      </c>
      <c r="BB87" s="91" t="n">
        <v>240</v>
      </c>
      <c r="BC87" s="171" t="n">
        <f aca="false">SUM(BD87/12)</f>
        <v>50</v>
      </c>
      <c r="BD87" s="166" t="n">
        <v>600</v>
      </c>
      <c r="BE87" s="164" t="n">
        <f aca="false">SUM(BF87/12)</f>
        <v>200</v>
      </c>
      <c r="BF87" s="166" t="n">
        <v>2400</v>
      </c>
      <c r="BG87" s="160" t="n">
        <f aca="false">SUM(AN88*0.06)</f>
        <v>56.7</v>
      </c>
      <c r="BH87" s="164" t="n">
        <f aca="false">SUM(BG87*12)</f>
        <v>680.4</v>
      </c>
      <c r="BI87" s="164" t="n">
        <f aca="false">SUM(AW87+BA87+BC87+BE87+BG87)</f>
        <v>326.7</v>
      </c>
      <c r="BJ87" s="166" t="n">
        <f aca="false">SUM(AX87+BB87+BD87+BF87+BH87)</f>
        <v>3920.4</v>
      </c>
      <c r="BK87" s="166" t="n">
        <f aca="false">SUM(AN87-BI87)</f>
        <v>618.3</v>
      </c>
      <c r="BL87" s="166" t="n">
        <f aca="false">SUM(AO87-BJ87)</f>
        <v>7419.6</v>
      </c>
      <c r="BM87" s="166" t="n">
        <f aca="false">SUM(AT87-BI87)</f>
        <v>646.65</v>
      </c>
      <c r="BN87" s="166" t="n">
        <f aca="false">SUM(BM87*12)</f>
        <v>7759.8</v>
      </c>
      <c r="BY87" s="177" t="n">
        <v>4847548454</v>
      </c>
      <c r="BZ87" s="91" t="n">
        <v>39000</v>
      </c>
      <c r="CA87" s="159" t="n">
        <v>42710</v>
      </c>
      <c r="CB87" s="178" t="s">
        <v>193</v>
      </c>
      <c r="CG87" s="179" t="n">
        <v>41452</v>
      </c>
      <c r="CH87" s="180" t="n">
        <v>8952000</v>
      </c>
      <c r="CI87" s="181" t="s">
        <v>190</v>
      </c>
      <c r="CJ87" s="182" t="s">
        <v>191</v>
      </c>
      <c r="CK87" s="182" t="s">
        <v>191</v>
      </c>
      <c r="CL87" s="182" t="s">
        <v>194</v>
      </c>
      <c r="CM87" s="182" t="s">
        <v>191</v>
      </c>
      <c r="CN87" s="182" t="s">
        <v>191</v>
      </c>
      <c r="CO87" s="182" t="s">
        <v>191</v>
      </c>
      <c r="CP87" s="182" t="s">
        <v>191</v>
      </c>
      <c r="CQ87" s="182" t="s">
        <v>191</v>
      </c>
      <c r="CR87" s="182" t="s">
        <v>191</v>
      </c>
      <c r="CS87" s="182" t="s">
        <v>191</v>
      </c>
      <c r="CT87" s="182" t="s">
        <v>191</v>
      </c>
      <c r="CU87" s="182" t="s">
        <v>191</v>
      </c>
      <c r="CV87" s="182" t="s">
        <v>191</v>
      </c>
      <c r="CW87" s="182" t="s">
        <v>191</v>
      </c>
      <c r="CX87" s="182" t="s">
        <v>191</v>
      </c>
      <c r="CY87" s="183" t="n">
        <v>551</v>
      </c>
      <c r="CZ87" s="148" t="s">
        <v>445</v>
      </c>
      <c r="DA87" s="148" t="s">
        <v>196</v>
      </c>
      <c r="DB87" s="148" t="s">
        <v>207</v>
      </c>
      <c r="DC87" s="148" t="n">
        <v>2</v>
      </c>
      <c r="DD87" s="148" t="s">
        <v>446</v>
      </c>
      <c r="DE87" s="184" t="n">
        <v>42990</v>
      </c>
      <c r="DF87" s="148" t="s">
        <v>375</v>
      </c>
      <c r="DG87" s="148" t="n">
        <v>3</v>
      </c>
      <c r="DH87" s="148" t="s">
        <v>439</v>
      </c>
      <c r="DI87" s="184" t="n">
        <v>42894</v>
      </c>
      <c r="DJ87" s="148" t="s">
        <v>201</v>
      </c>
      <c r="DK87" s="148" t="n">
        <v>5</v>
      </c>
      <c r="DL87" s="182" t="s">
        <v>191</v>
      </c>
      <c r="DM87" s="182" t="s">
        <v>191</v>
      </c>
    </row>
    <row r="88" customFormat="false" ht="14.9" hidden="false" customHeight="false" outlineLevel="0" collapsed="false">
      <c r="A88" s="145" t="n">
        <v>87</v>
      </c>
      <c r="B88" s="146" t="s">
        <v>602</v>
      </c>
      <c r="C88" s="147" t="s">
        <v>603</v>
      </c>
      <c r="D88" s="148" t="s">
        <v>564</v>
      </c>
      <c r="E88" s="148" t="s">
        <v>177</v>
      </c>
      <c r="F88" s="148" t="n">
        <v>30274</v>
      </c>
      <c r="G88" s="148" t="s">
        <v>214</v>
      </c>
      <c r="H88" s="148" t="s">
        <v>604</v>
      </c>
      <c r="I88" s="148" t="s">
        <v>180</v>
      </c>
      <c r="K88" s="147" t="s">
        <v>216</v>
      </c>
      <c r="L88" s="147" t="s">
        <v>217</v>
      </c>
      <c r="M88" s="148" t="s">
        <v>218</v>
      </c>
      <c r="N88" s="148" t="s">
        <v>184</v>
      </c>
      <c r="O88" s="150" t="n">
        <v>78761</v>
      </c>
      <c r="P88" s="185" t="n">
        <v>1382</v>
      </c>
      <c r="Q88" s="150" t="n">
        <v>1382</v>
      </c>
      <c r="R88" s="150"/>
      <c r="S88" s="155"/>
      <c r="T88" s="150" t="n">
        <v>1977</v>
      </c>
      <c r="U88" s="150" t="n">
        <v>1977</v>
      </c>
      <c r="V88" s="153" t="n">
        <v>43282</v>
      </c>
      <c r="W88" s="154" t="s">
        <v>186</v>
      </c>
      <c r="X88" s="154" t="s">
        <v>187</v>
      </c>
      <c r="Y88" s="150" t="n">
        <v>3</v>
      </c>
      <c r="Z88" s="150" t="n">
        <v>1.5</v>
      </c>
      <c r="AA88" s="155" t="n">
        <v>3</v>
      </c>
      <c r="AB88" s="155" t="n">
        <v>1.5</v>
      </c>
      <c r="AC88" s="156"/>
      <c r="AD88" s="150" t="n">
        <v>1</v>
      </c>
      <c r="AE88" s="157" t="s">
        <v>188</v>
      </c>
      <c r="AF88" s="157" t="s">
        <v>189</v>
      </c>
      <c r="AG88" s="157" t="s">
        <v>189</v>
      </c>
      <c r="AH88" s="158" t="s">
        <v>190</v>
      </c>
      <c r="AI88" s="158" t="s">
        <v>191</v>
      </c>
      <c r="AJ88" s="148" t="s">
        <v>192</v>
      </c>
      <c r="AK88" s="159" t="n">
        <v>42874</v>
      </c>
      <c r="AL88" s="159" t="n">
        <v>43238</v>
      </c>
      <c r="AM88" s="160" t="n">
        <f aca="false">SUM(AN88/T88)</f>
        <v>0.477996965098634</v>
      </c>
      <c r="AN88" s="91" t="n">
        <v>945</v>
      </c>
      <c r="AO88" s="161" t="n">
        <f aca="false">SUM(AN88*12)</f>
        <v>11340</v>
      </c>
      <c r="AS88" s="160" t="n">
        <f aca="false">SUM(AT88/T88)</f>
        <v>0.492336874051593</v>
      </c>
      <c r="AT88" s="91" t="n">
        <f aca="false">SUM(AN88*0.03)+AN88</f>
        <v>973.35</v>
      </c>
      <c r="AU88" s="164" t="n">
        <f aca="false">SUM(AT88*12)</f>
        <v>11680.2</v>
      </c>
      <c r="AW88" s="166" t="n">
        <f aca="false">SUM(AX88/12)</f>
        <v>0</v>
      </c>
      <c r="AX88" s="167" t="n">
        <v>0</v>
      </c>
      <c r="AY88" s="168" t="n">
        <f aca="false">SUM(AZ88/12)</f>
        <v>78.7475</v>
      </c>
      <c r="AZ88" s="169" t="n">
        <v>944.97</v>
      </c>
      <c r="BA88" s="170" t="n">
        <f aca="false">SUM(BB88/12)</f>
        <v>78.6666666666667</v>
      </c>
      <c r="BB88" s="91" t="n">
        <v>944</v>
      </c>
      <c r="BC88" s="171" t="n">
        <f aca="false">SUM(BD88/12)</f>
        <v>50</v>
      </c>
      <c r="BD88" s="166" t="n">
        <v>600</v>
      </c>
      <c r="BE88" s="164" t="n">
        <f aca="false">SUM(BF88/12)</f>
        <v>200</v>
      </c>
      <c r="BF88" s="166" t="n">
        <v>2400</v>
      </c>
      <c r="BG88" s="160" t="n">
        <f aca="false">SUM(AN89*0.06)</f>
        <v>64.5</v>
      </c>
      <c r="BH88" s="164" t="n">
        <f aca="false">SUM(BG88*12)</f>
        <v>774</v>
      </c>
      <c r="BI88" s="164" t="n">
        <f aca="false">SUM(AW88+BA88+BC88+BE88+BG88)</f>
        <v>393.166666666667</v>
      </c>
      <c r="BJ88" s="166" t="n">
        <f aca="false">SUM(AX88+BB88+BD88+BF88+BH88)</f>
        <v>4718</v>
      </c>
      <c r="BK88" s="166" t="n">
        <f aca="false">SUM(AN88-BI88)</f>
        <v>551.833333333333</v>
      </c>
      <c r="BL88" s="166" t="n">
        <f aca="false">SUM(AO88-BJ88)</f>
        <v>6622</v>
      </c>
      <c r="BM88" s="166" t="n">
        <f aca="false">SUM(AT88-BI88)</f>
        <v>580.183333333333</v>
      </c>
      <c r="BN88" s="166" t="n">
        <f aca="false">SUM(BM88*12)</f>
        <v>6962.2</v>
      </c>
      <c r="BY88" s="177" t="n">
        <v>4847548454</v>
      </c>
      <c r="BZ88" s="91" t="n">
        <v>41001</v>
      </c>
      <c r="CA88" s="159" t="n">
        <v>42710</v>
      </c>
      <c r="CB88" s="178" t="s">
        <v>193</v>
      </c>
      <c r="CG88" s="179" t="n">
        <v>41452</v>
      </c>
      <c r="CH88" s="180" t="n">
        <v>8952000</v>
      </c>
      <c r="CI88" s="181" t="s">
        <v>190</v>
      </c>
      <c r="CJ88" s="182" t="s">
        <v>191</v>
      </c>
      <c r="CK88" s="182" t="s">
        <v>191</v>
      </c>
      <c r="CL88" s="182" t="s">
        <v>194</v>
      </c>
      <c r="CM88" s="182" t="s">
        <v>191</v>
      </c>
      <c r="CN88" s="182" t="s">
        <v>191</v>
      </c>
      <c r="CO88" s="182" t="s">
        <v>191</v>
      </c>
      <c r="CP88" s="182" t="s">
        <v>191</v>
      </c>
      <c r="CQ88" s="182" t="s">
        <v>191</v>
      </c>
      <c r="CR88" s="182" t="s">
        <v>191</v>
      </c>
      <c r="CS88" s="182" t="s">
        <v>191</v>
      </c>
      <c r="CT88" s="182" t="s">
        <v>191</v>
      </c>
      <c r="CU88" s="182" t="s">
        <v>191</v>
      </c>
      <c r="CV88" s="182" t="s">
        <v>191</v>
      </c>
      <c r="CW88" s="182" t="s">
        <v>191</v>
      </c>
      <c r="CX88" s="182" t="s">
        <v>191</v>
      </c>
      <c r="CY88" s="183" t="n">
        <v>551</v>
      </c>
      <c r="CZ88" s="148" t="s">
        <v>605</v>
      </c>
      <c r="DA88" s="148" t="s">
        <v>196</v>
      </c>
      <c r="DB88" s="148" t="s">
        <v>270</v>
      </c>
      <c r="DC88" s="148" t="n">
        <v>4</v>
      </c>
      <c r="DD88" s="148" t="s">
        <v>446</v>
      </c>
      <c r="DE88" s="184" t="n">
        <v>42990</v>
      </c>
      <c r="DF88" s="148" t="s">
        <v>256</v>
      </c>
      <c r="DG88" s="148" t="n">
        <v>3</v>
      </c>
      <c r="DH88" s="148" t="s">
        <v>439</v>
      </c>
      <c r="DI88" s="184" t="n">
        <v>42894</v>
      </c>
      <c r="DJ88" s="148" t="s">
        <v>235</v>
      </c>
      <c r="DK88" s="148" t="n">
        <v>5</v>
      </c>
      <c r="DL88" s="182" t="s">
        <v>191</v>
      </c>
      <c r="DM88" s="182" t="s">
        <v>191</v>
      </c>
    </row>
    <row r="89" customFormat="false" ht="14.9" hidden="false" customHeight="false" outlineLevel="0" collapsed="false">
      <c r="A89" s="145" t="n">
        <v>88</v>
      </c>
      <c r="B89" s="146" t="n">
        <v>129120200000</v>
      </c>
      <c r="C89" s="147" t="s">
        <v>606</v>
      </c>
      <c r="D89" s="148" t="s">
        <v>607</v>
      </c>
      <c r="E89" s="148" t="s">
        <v>177</v>
      </c>
      <c r="F89" s="148" t="n">
        <v>30153</v>
      </c>
      <c r="G89" s="148" t="s">
        <v>336</v>
      </c>
      <c r="H89" s="149"/>
      <c r="I89" s="148" t="s">
        <v>180</v>
      </c>
      <c r="K89" s="147" t="s">
        <v>337</v>
      </c>
      <c r="L89" s="147" t="s">
        <v>608</v>
      </c>
      <c r="M89" s="148" t="s">
        <v>183</v>
      </c>
      <c r="N89" s="148" t="s">
        <v>184</v>
      </c>
      <c r="O89" s="150" t="s">
        <v>205</v>
      </c>
      <c r="P89" s="185" t="n">
        <v>1220</v>
      </c>
      <c r="Q89" s="150" t="n">
        <v>1220</v>
      </c>
      <c r="R89" s="151"/>
      <c r="S89" s="152" t="n">
        <v>39640</v>
      </c>
      <c r="T89" s="150" t="n">
        <v>2001</v>
      </c>
      <c r="U89" s="150" t="n">
        <v>2001</v>
      </c>
      <c r="V89" s="153" t="n">
        <v>43282</v>
      </c>
      <c r="W89" s="154" t="s">
        <v>186</v>
      </c>
      <c r="X89" s="154" t="s">
        <v>187</v>
      </c>
      <c r="Y89" s="150" t="n">
        <v>3</v>
      </c>
      <c r="Z89" s="150" t="n">
        <v>2</v>
      </c>
      <c r="AA89" s="155" t="n">
        <v>3</v>
      </c>
      <c r="AB89" s="155" t="n">
        <v>2</v>
      </c>
      <c r="AC89" s="156"/>
      <c r="AD89" s="150" t="n">
        <v>1</v>
      </c>
      <c r="AE89" s="157" t="s">
        <v>188</v>
      </c>
      <c r="AF89" s="157" t="s">
        <v>189</v>
      </c>
      <c r="AG89" s="157" t="s">
        <v>189</v>
      </c>
      <c r="AH89" s="158" t="s">
        <v>190</v>
      </c>
      <c r="AI89" s="158" t="s">
        <v>191</v>
      </c>
      <c r="AJ89" s="148" t="s">
        <v>192</v>
      </c>
      <c r="AK89" s="159" t="n">
        <v>42612</v>
      </c>
      <c r="AL89" s="159" t="n">
        <v>42976</v>
      </c>
      <c r="AM89" s="160" t="n">
        <f aca="false">SUM(AN89/T89)</f>
        <v>0.537231384307846</v>
      </c>
      <c r="AN89" s="91" t="n">
        <v>1075</v>
      </c>
      <c r="AO89" s="161" t="n">
        <f aca="false">SUM(AN89*12)</f>
        <v>12900</v>
      </c>
      <c r="AS89" s="160" t="n">
        <f aca="false">SUM(AT89/T89)</f>
        <v>0.553348325837082</v>
      </c>
      <c r="AT89" s="91" t="n">
        <f aca="false">SUM(AN89*0.03)+AN89</f>
        <v>1107.25</v>
      </c>
      <c r="AU89" s="164" t="n">
        <f aca="false">SUM(AT89*12)</f>
        <v>13287</v>
      </c>
      <c r="AW89" s="166" t="n">
        <f aca="false">SUM(AX89/12)</f>
        <v>0</v>
      </c>
      <c r="AX89" s="167" t="n">
        <v>0</v>
      </c>
      <c r="AY89" s="168" t="n">
        <f aca="false">SUM(AZ89/12)</f>
        <v>86.2191666666667</v>
      </c>
      <c r="AZ89" s="169" t="n">
        <v>1034.63</v>
      </c>
      <c r="BA89" s="170" t="n">
        <f aca="false">SUM(BB89/12)</f>
        <v>101.916666666667</v>
      </c>
      <c r="BB89" s="91" t="n">
        <v>1223</v>
      </c>
      <c r="BC89" s="171" t="n">
        <f aca="false">SUM(BD89/12)</f>
        <v>50</v>
      </c>
      <c r="BD89" s="166" t="n">
        <v>600</v>
      </c>
      <c r="BE89" s="164" t="n">
        <f aca="false">SUM(BF89/12)</f>
        <v>200</v>
      </c>
      <c r="BF89" s="166" t="n">
        <v>2400</v>
      </c>
      <c r="BG89" s="160" t="n">
        <f aca="false">SUM(AN90*0.06)</f>
        <v>62.7</v>
      </c>
      <c r="BH89" s="164" t="n">
        <f aca="false">SUM(BG89*12)</f>
        <v>752.4</v>
      </c>
      <c r="BI89" s="164" t="n">
        <f aca="false">SUM(AW89+BA89+BC89+BE89+BG89)</f>
        <v>414.616666666667</v>
      </c>
      <c r="BJ89" s="166" t="n">
        <f aca="false">SUM(AX89+BB89+BD89+BF89+BH89)</f>
        <v>4975.4</v>
      </c>
      <c r="BK89" s="166" t="n">
        <f aca="false">SUM(AN89-BI89)</f>
        <v>660.383333333333</v>
      </c>
      <c r="BL89" s="166" t="n">
        <f aca="false">SUM(AO89-BJ89)</f>
        <v>7924.6</v>
      </c>
      <c r="BM89" s="166" t="n">
        <f aca="false">SUM(AT89-BI89)</f>
        <v>692.633333333333</v>
      </c>
      <c r="BN89" s="166" t="n">
        <f aca="false">SUM(BM89*12)</f>
        <v>8311.6</v>
      </c>
      <c r="BY89" s="177" t="n">
        <v>4847548454</v>
      </c>
      <c r="BZ89" s="91" t="n">
        <v>101100</v>
      </c>
      <c r="CA89" s="159" t="n">
        <v>42558</v>
      </c>
      <c r="CB89" s="178" t="s">
        <v>193</v>
      </c>
      <c r="CG89" s="179" t="n">
        <v>41452</v>
      </c>
      <c r="CH89" s="180" t="n">
        <v>8952000</v>
      </c>
      <c r="CI89" s="181" t="s">
        <v>190</v>
      </c>
      <c r="CJ89" s="182" t="s">
        <v>191</v>
      </c>
      <c r="CK89" s="182" t="s">
        <v>191</v>
      </c>
      <c r="CL89" s="182" t="s">
        <v>194</v>
      </c>
      <c r="CM89" s="182" t="s">
        <v>191</v>
      </c>
      <c r="CN89" s="182" t="s">
        <v>191</v>
      </c>
      <c r="CO89" s="182" t="s">
        <v>191</v>
      </c>
      <c r="CP89" s="182" t="s">
        <v>191</v>
      </c>
      <c r="CQ89" s="182" t="s">
        <v>191</v>
      </c>
      <c r="CR89" s="182" t="s">
        <v>191</v>
      </c>
      <c r="CS89" s="182" t="s">
        <v>191</v>
      </c>
      <c r="CT89" s="182" t="s">
        <v>191</v>
      </c>
      <c r="CU89" s="182" t="s">
        <v>191</v>
      </c>
      <c r="CV89" s="182" t="s">
        <v>191</v>
      </c>
      <c r="CW89" s="182" t="s">
        <v>191</v>
      </c>
      <c r="CX89" s="182" t="s">
        <v>191</v>
      </c>
      <c r="CY89" s="183" t="n">
        <v>551</v>
      </c>
      <c r="CZ89" s="148" t="s">
        <v>609</v>
      </c>
      <c r="DA89" s="148" t="s">
        <v>196</v>
      </c>
      <c r="DB89" s="148" t="s">
        <v>610</v>
      </c>
      <c r="DC89" s="148" t="n">
        <v>5</v>
      </c>
      <c r="DD89" s="148" t="s">
        <v>611</v>
      </c>
      <c r="DE89" s="184" t="n">
        <v>42894</v>
      </c>
      <c r="DF89" s="148" t="s">
        <v>612</v>
      </c>
      <c r="DG89" s="148" t="n">
        <v>4</v>
      </c>
      <c r="DH89" s="148" t="s">
        <v>342</v>
      </c>
      <c r="DI89" s="184" t="n">
        <v>42990</v>
      </c>
      <c r="DJ89" s="148" t="s">
        <v>613</v>
      </c>
      <c r="DK89" s="148" t="n">
        <v>5</v>
      </c>
      <c r="DL89" s="182" t="s">
        <v>191</v>
      </c>
      <c r="DM89" s="182" t="s">
        <v>191</v>
      </c>
    </row>
    <row r="90" customFormat="false" ht="14.9" hidden="false" customHeight="false" outlineLevel="0" collapsed="false">
      <c r="A90" s="145" t="n">
        <v>89</v>
      </c>
      <c r="B90" s="146" t="n">
        <v>124430320000</v>
      </c>
      <c r="C90" s="147" t="s">
        <v>614</v>
      </c>
      <c r="D90" s="148" t="s">
        <v>607</v>
      </c>
      <c r="E90" s="148" t="s">
        <v>177</v>
      </c>
      <c r="F90" s="148" t="n">
        <v>30153</v>
      </c>
      <c r="G90" s="148" t="s">
        <v>336</v>
      </c>
      <c r="H90" s="149"/>
      <c r="I90" s="148" t="s">
        <v>180</v>
      </c>
      <c r="K90" s="147" t="s">
        <v>292</v>
      </c>
      <c r="L90" s="147" t="s">
        <v>204</v>
      </c>
      <c r="M90" s="148" t="s">
        <v>183</v>
      </c>
      <c r="N90" s="148" t="s">
        <v>184</v>
      </c>
      <c r="O90" s="150" t="s">
        <v>205</v>
      </c>
      <c r="P90" s="185" t="n">
        <v>1327</v>
      </c>
      <c r="Q90" s="150" t="n">
        <v>1327</v>
      </c>
      <c r="R90" s="151"/>
      <c r="S90" s="152" t="n">
        <v>27443</v>
      </c>
      <c r="T90" s="150" t="n">
        <v>2000</v>
      </c>
      <c r="U90" s="150" t="n">
        <v>2000</v>
      </c>
      <c r="V90" s="153" t="n">
        <v>43282</v>
      </c>
      <c r="W90" s="154" t="s">
        <v>186</v>
      </c>
      <c r="X90" s="154" t="s">
        <v>187</v>
      </c>
      <c r="Y90" s="150" t="n">
        <v>3</v>
      </c>
      <c r="Z90" s="150" t="n">
        <v>2</v>
      </c>
      <c r="AA90" s="155" t="n">
        <v>3</v>
      </c>
      <c r="AB90" s="155" t="n">
        <v>2</v>
      </c>
      <c r="AC90" s="156"/>
      <c r="AD90" s="150" t="n">
        <v>1</v>
      </c>
      <c r="AE90" s="157" t="s">
        <v>188</v>
      </c>
      <c r="AF90" s="157" t="s">
        <v>189</v>
      </c>
      <c r="AG90" s="157" t="s">
        <v>189</v>
      </c>
      <c r="AH90" s="158" t="s">
        <v>190</v>
      </c>
      <c r="AI90" s="158" t="s">
        <v>191</v>
      </c>
      <c r="AJ90" s="148" t="s">
        <v>192</v>
      </c>
      <c r="AK90" s="159" t="n">
        <v>42629</v>
      </c>
      <c r="AL90" s="159" t="n">
        <v>42993</v>
      </c>
      <c r="AM90" s="160" t="n">
        <f aca="false">SUM(AN90/T90)</f>
        <v>0.5225</v>
      </c>
      <c r="AN90" s="91" t="n">
        <v>1045</v>
      </c>
      <c r="AO90" s="161" t="n">
        <f aca="false">SUM(AN90*12)</f>
        <v>12540</v>
      </c>
      <c r="AS90" s="160" t="n">
        <f aca="false">SUM(AT90/T90)</f>
        <v>0.538175</v>
      </c>
      <c r="AT90" s="91" t="n">
        <f aca="false">SUM(AN90*0.03)+AN90</f>
        <v>1076.35</v>
      </c>
      <c r="AU90" s="164" t="n">
        <f aca="false">SUM(AT90*12)</f>
        <v>12916.2</v>
      </c>
      <c r="AW90" s="166" t="n">
        <f aca="false">SUM(AX90/12)</f>
        <v>0</v>
      </c>
      <c r="AX90" s="167" t="n">
        <v>0</v>
      </c>
      <c r="AY90" s="168" t="n">
        <f aca="false">SUM(AZ90/12)</f>
        <v>95.6508333333333</v>
      </c>
      <c r="AZ90" s="169" t="n">
        <v>1147.81</v>
      </c>
      <c r="BA90" s="170" t="n">
        <f aca="false">SUM(BB90/12)</f>
        <v>90.75</v>
      </c>
      <c r="BB90" s="91" t="n">
        <v>1089</v>
      </c>
      <c r="BC90" s="171" t="n">
        <f aca="false">SUM(BD90/12)</f>
        <v>50</v>
      </c>
      <c r="BD90" s="166" t="n">
        <v>600</v>
      </c>
      <c r="BE90" s="164" t="n">
        <f aca="false">SUM(BF90/12)</f>
        <v>200</v>
      </c>
      <c r="BF90" s="166" t="n">
        <v>2400</v>
      </c>
      <c r="BG90" s="160" t="n">
        <f aca="false">SUM(AN91*0.06)</f>
        <v>58.5</v>
      </c>
      <c r="BH90" s="164" t="n">
        <f aca="false">SUM(BG90*12)</f>
        <v>702</v>
      </c>
      <c r="BI90" s="164" t="n">
        <f aca="false">SUM(AW90+BA90+BC90+BE90+BG90)</f>
        <v>399.25</v>
      </c>
      <c r="BJ90" s="166" t="n">
        <f aca="false">SUM(AX90+BB90+BD90+BF90+BH90)</f>
        <v>4791</v>
      </c>
      <c r="BK90" s="166" t="n">
        <f aca="false">SUM(AN90-BI90)</f>
        <v>645.75</v>
      </c>
      <c r="BL90" s="166" t="n">
        <f aca="false">SUM(AO90-BJ90)</f>
        <v>7749</v>
      </c>
      <c r="BM90" s="166" t="n">
        <f aca="false">SUM(AT90-BI90)</f>
        <v>677.1</v>
      </c>
      <c r="BN90" s="166" t="n">
        <f aca="false">SUM(BM90*12)</f>
        <v>8125.2</v>
      </c>
      <c r="BY90" s="177" t="n">
        <v>4847548454</v>
      </c>
      <c r="BZ90" s="91" t="n">
        <v>90000</v>
      </c>
      <c r="CA90" s="159" t="n">
        <v>42549</v>
      </c>
      <c r="CB90" s="178" t="s">
        <v>193</v>
      </c>
      <c r="CG90" s="179" t="n">
        <v>41452</v>
      </c>
      <c r="CH90" s="180" t="n">
        <v>8952000</v>
      </c>
      <c r="CI90" s="181" t="s">
        <v>190</v>
      </c>
      <c r="CJ90" s="182" t="s">
        <v>191</v>
      </c>
      <c r="CK90" s="182" t="s">
        <v>191</v>
      </c>
      <c r="CL90" s="182" t="s">
        <v>194</v>
      </c>
      <c r="CM90" s="182" t="s">
        <v>191</v>
      </c>
      <c r="CN90" s="182" t="s">
        <v>191</v>
      </c>
      <c r="CO90" s="182" t="s">
        <v>191</v>
      </c>
      <c r="CP90" s="182" t="s">
        <v>191</v>
      </c>
      <c r="CQ90" s="182" t="s">
        <v>191</v>
      </c>
      <c r="CR90" s="182" t="s">
        <v>191</v>
      </c>
      <c r="CS90" s="182" t="s">
        <v>191</v>
      </c>
      <c r="CT90" s="182" t="s">
        <v>191</v>
      </c>
      <c r="CU90" s="182" t="s">
        <v>191</v>
      </c>
      <c r="CV90" s="182" t="s">
        <v>191</v>
      </c>
      <c r="CW90" s="182" t="s">
        <v>191</v>
      </c>
      <c r="CX90" s="182" t="s">
        <v>191</v>
      </c>
      <c r="CY90" s="183" t="n">
        <v>551</v>
      </c>
      <c r="CZ90" s="148" t="s">
        <v>609</v>
      </c>
      <c r="DA90" s="148" t="s">
        <v>196</v>
      </c>
      <c r="DB90" s="148" t="s">
        <v>242</v>
      </c>
      <c r="DC90" s="148" t="n">
        <v>5</v>
      </c>
      <c r="DD90" s="148" t="s">
        <v>611</v>
      </c>
      <c r="DE90" s="184" t="n">
        <v>42894</v>
      </c>
      <c r="DF90" s="148" t="s">
        <v>615</v>
      </c>
      <c r="DG90" s="148" t="n">
        <v>4</v>
      </c>
      <c r="DH90" s="148" t="s">
        <v>342</v>
      </c>
      <c r="DI90" s="184" t="n">
        <v>42990</v>
      </c>
      <c r="DJ90" s="148" t="s">
        <v>616</v>
      </c>
      <c r="DK90" s="148" t="n">
        <v>5</v>
      </c>
      <c r="DL90" s="182" t="s">
        <v>191</v>
      </c>
      <c r="DM90" s="182" t="s">
        <v>191</v>
      </c>
    </row>
    <row r="91" customFormat="false" ht="14.9" hidden="false" customHeight="false" outlineLevel="0" collapsed="false">
      <c r="A91" s="145" t="n">
        <v>90</v>
      </c>
      <c r="B91" s="146" t="n">
        <v>129440380000</v>
      </c>
      <c r="C91" s="147" t="s">
        <v>617</v>
      </c>
      <c r="D91" s="148" t="s">
        <v>607</v>
      </c>
      <c r="E91" s="148" t="s">
        <v>177</v>
      </c>
      <c r="F91" s="148" t="n">
        <v>30153</v>
      </c>
      <c r="G91" s="148" t="s">
        <v>336</v>
      </c>
      <c r="H91" s="149"/>
      <c r="I91" s="148" t="s">
        <v>180</v>
      </c>
      <c r="K91" s="147" t="s">
        <v>292</v>
      </c>
      <c r="L91" s="147" t="s">
        <v>204</v>
      </c>
      <c r="M91" s="148" t="s">
        <v>183</v>
      </c>
      <c r="N91" s="148" t="s">
        <v>184</v>
      </c>
      <c r="O91" s="150" t="s">
        <v>205</v>
      </c>
      <c r="P91" s="194" t="n">
        <v>1211</v>
      </c>
      <c r="Q91" s="194" t="n">
        <v>1211</v>
      </c>
      <c r="R91" s="151"/>
      <c r="S91" s="155"/>
      <c r="T91" s="194" t="n">
        <v>2006</v>
      </c>
      <c r="U91" s="194" t="n">
        <v>2006</v>
      </c>
      <c r="V91" s="153" t="n">
        <v>43282</v>
      </c>
      <c r="W91" s="154" t="s">
        <v>186</v>
      </c>
      <c r="X91" s="154" t="s">
        <v>187</v>
      </c>
      <c r="Y91" s="150" t="n">
        <v>3</v>
      </c>
      <c r="Z91" s="150" t="n">
        <v>2</v>
      </c>
      <c r="AA91" s="155" t="n">
        <v>3</v>
      </c>
      <c r="AB91" s="155" t="n">
        <v>2</v>
      </c>
      <c r="AC91" s="156"/>
      <c r="AD91" s="150" t="n">
        <v>1</v>
      </c>
      <c r="AE91" s="157" t="s">
        <v>188</v>
      </c>
      <c r="AF91" s="157" t="s">
        <v>189</v>
      </c>
      <c r="AG91" s="157" t="s">
        <v>189</v>
      </c>
      <c r="AH91" s="158" t="s">
        <v>190</v>
      </c>
      <c r="AI91" s="158" t="s">
        <v>191</v>
      </c>
      <c r="AJ91" s="148" t="s">
        <v>192</v>
      </c>
      <c r="AK91" s="159" t="n">
        <v>42840</v>
      </c>
      <c r="AL91" s="159" t="n">
        <v>43204</v>
      </c>
      <c r="AM91" s="160" t="n">
        <f aca="false">SUM(AN91/T91)</f>
        <v>0.486041874376869</v>
      </c>
      <c r="AN91" s="91" t="n">
        <v>975</v>
      </c>
      <c r="AO91" s="161" t="n">
        <f aca="false">SUM(AN91*12)</f>
        <v>11700</v>
      </c>
      <c r="AS91" s="160" t="n">
        <f aca="false">SUM(AT91/T91)</f>
        <v>0.500623130608175</v>
      </c>
      <c r="AT91" s="91" t="n">
        <f aca="false">SUM(AN91*0.03)+AN91</f>
        <v>1004.25</v>
      </c>
      <c r="AU91" s="164" t="n">
        <f aca="false">SUM(AT91*12)</f>
        <v>12051</v>
      </c>
      <c r="AW91" s="166" t="n">
        <f aca="false">SUM(AX91/12)</f>
        <v>0</v>
      </c>
      <c r="AX91" s="167" t="n">
        <v>0</v>
      </c>
      <c r="AY91" s="168" t="n">
        <f aca="false">SUM(AZ91/12)</f>
        <v>89.0991666666667</v>
      </c>
      <c r="AZ91" s="169" t="n">
        <v>1069.19</v>
      </c>
      <c r="BA91" s="170" t="n">
        <f aca="false">SUM(BB91/12)</f>
        <v>90.75</v>
      </c>
      <c r="BB91" s="91" t="n">
        <v>1089</v>
      </c>
      <c r="BC91" s="171" t="n">
        <f aca="false">SUM(BD91/12)</f>
        <v>50</v>
      </c>
      <c r="BD91" s="166" t="n">
        <v>600</v>
      </c>
      <c r="BE91" s="164" t="n">
        <f aca="false">SUM(BF91/12)</f>
        <v>200</v>
      </c>
      <c r="BF91" s="166" t="n">
        <v>2400</v>
      </c>
      <c r="BG91" s="160" t="n">
        <f aca="false">SUM(AN92*0.06)</f>
        <v>58.5</v>
      </c>
      <c r="BH91" s="164" t="n">
        <f aca="false">SUM(BG91*12)</f>
        <v>702</v>
      </c>
      <c r="BI91" s="164" t="n">
        <f aca="false">SUM(AW91+BA91+BC91+BE91+BG91)</f>
        <v>399.25</v>
      </c>
      <c r="BJ91" s="166" t="n">
        <f aca="false">SUM(AX91+BB91+BD91+BF91+BH91)</f>
        <v>4791</v>
      </c>
      <c r="BK91" s="166" t="n">
        <f aca="false">SUM(AN91-BI91)</f>
        <v>575.75</v>
      </c>
      <c r="BL91" s="166" t="n">
        <f aca="false">SUM(AO91-BJ91)</f>
        <v>6909</v>
      </c>
      <c r="BM91" s="166" t="n">
        <f aca="false">SUM(AT91-BI91)</f>
        <v>605</v>
      </c>
      <c r="BN91" s="166" t="n">
        <f aca="false">SUM(BM91*12)</f>
        <v>7260</v>
      </c>
      <c r="BY91" s="177" t="n">
        <v>4847548454</v>
      </c>
      <c r="BZ91" s="91" t="n">
        <v>90000</v>
      </c>
      <c r="CA91" s="159" t="n">
        <v>42471</v>
      </c>
      <c r="CB91" s="178" t="s">
        <v>193</v>
      </c>
      <c r="CG91" s="179" t="n">
        <v>41452</v>
      </c>
      <c r="CH91" s="180" t="n">
        <v>8952000</v>
      </c>
      <c r="CI91" s="181" t="s">
        <v>190</v>
      </c>
      <c r="CJ91" s="182" t="s">
        <v>191</v>
      </c>
      <c r="CK91" s="182" t="s">
        <v>191</v>
      </c>
      <c r="CL91" s="182" t="s">
        <v>194</v>
      </c>
      <c r="CM91" s="182" t="s">
        <v>191</v>
      </c>
      <c r="CN91" s="182" t="s">
        <v>191</v>
      </c>
      <c r="CO91" s="182" t="s">
        <v>191</v>
      </c>
      <c r="CP91" s="182" t="s">
        <v>191</v>
      </c>
      <c r="CQ91" s="182" t="s">
        <v>191</v>
      </c>
      <c r="CR91" s="182" t="s">
        <v>191</v>
      </c>
      <c r="CS91" s="182" t="s">
        <v>191</v>
      </c>
      <c r="CT91" s="182" t="s">
        <v>191</v>
      </c>
      <c r="CU91" s="182" t="s">
        <v>191</v>
      </c>
      <c r="CV91" s="182" t="s">
        <v>191</v>
      </c>
      <c r="CW91" s="182" t="s">
        <v>191</v>
      </c>
      <c r="CX91" s="182" t="s">
        <v>191</v>
      </c>
      <c r="CY91" s="183" t="n">
        <v>551</v>
      </c>
      <c r="CZ91" s="148" t="s">
        <v>609</v>
      </c>
      <c r="DA91" s="148" t="s">
        <v>196</v>
      </c>
      <c r="DB91" s="148" t="s">
        <v>201</v>
      </c>
      <c r="DC91" s="148" t="n">
        <v>5</v>
      </c>
      <c r="DD91" s="148" t="s">
        <v>611</v>
      </c>
      <c r="DE91" s="184" t="n">
        <v>42894</v>
      </c>
      <c r="DF91" s="148" t="s">
        <v>618</v>
      </c>
      <c r="DG91" s="148" t="n">
        <v>4</v>
      </c>
      <c r="DH91" s="148" t="s">
        <v>342</v>
      </c>
      <c r="DI91" s="184" t="n">
        <v>42990</v>
      </c>
      <c r="DJ91" s="148" t="s">
        <v>619</v>
      </c>
      <c r="DK91" s="148" t="n">
        <v>5</v>
      </c>
      <c r="DL91" s="182" t="s">
        <v>191</v>
      </c>
      <c r="DM91" s="182" t="s">
        <v>191</v>
      </c>
    </row>
    <row r="92" customFormat="false" ht="14.9" hidden="false" customHeight="false" outlineLevel="0" collapsed="false">
      <c r="A92" s="145" t="n">
        <v>91</v>
      </c>
      <c r="B92" s="146" t="n">
        <v>6048307</v>
      </c>
      <c r="C92" s="147" t="s">
        <v>620</v>
      </c>
      <c r="D92" s="148" t="s">
        <v>621</v>
      </c>
      <c r="E92" s="148" t="s">
        <v>177</v>
      </c>
      <c r="F92" s="148" t="n">
        <v>30039</v>
      </c>
      <c r="G92" s="148" t="s">
        <v>622</v>
      </c>
      <c r="H92" s="149"/>
      <c r="I92" s="148" t="s">
        <v>180</v>
      </c>
      <c r="K92" s="147" t="s">
        <v>337</v>
      </c>
      <c r="L92" s="147" t="s">
        <v>245</v>
      </c>
      <c r="M92" s="148" t="s">
        <v>183</v>
      </c>
      <c r="N92" s="148" t="s">
        <v>184</v>
      </c>
      <c r="O92" s="150" t="s">
        <v>246</v>
      </c>
      <c r="P92" s="185" t="n">
        <v>1320</v>
      </c>
      <c r="Q92" s="150" t="n">
        <v>1320</v>
      </c>
      <c r="R92" s="151"/>
      <c r="S92" s="152" t="n">
        <v>12197</v>
      </c>
      <c r="T92" s="150" t="n">
        <v>1985</v>
      </c>
      <c r="U92" s="150" t="n">
        <v>1985</v>
      </c>
      <c r="V92" s="153" t="n">
        <v>43282</v>
      </c>
      <c r="W92" s="154" t="s">
        <v>186</v>
      </c>
      <c r="X92" s="154" t="s">
        <v>187</v>
      </c>
      <c r="Y92" s="150" t="n">
        <v>3</v>
      </c>
      <c r="Z92" s="150" t="n">
        <v>2</v>
      </c>
      <c r="AA92" s="155" t="n">
        <v>3</v>
      </c>
      <c r="AB92" s="155" t="n">
        <v>1</v>
      </c>
      <c r="AC92" s="150"/>
      <c r="AD92" s="150" t="n">
        <v>1</v>
      </c>
      <c r="AE92" s="157" t="s">
        <v>188</v>
      </c>
      <c r="AF92" s="157" t="s">
        <v>189</v>
      </c>
      <c r="AG92" s="157" t="s">
        <v>189</v>
      </c>
      <c r="AH92" s="158" t="s">
        <v>190</v>
      </c>
      <c r="AI92" s="158" t="s">
        <v>191</v>
      </c>
      <c r="AJ92" s="148" t="s">
        <v>192</v>
      </c>
      <c r="AK92" s="159" t="n">
        <v>42759</v>
      </c>
      <c r="AL92" s="159" t="n">
        <v>43123</v>
      </c>
      <c r="AM92" s="160" t="n">
        <f aca="false">SUM(AN92/T92)</f>
        <v>0.491183879093199</v>
      </c>
      <c r="AN92" s="91" t="n">
        <v>975</v>
      </c>
      <c r="AO92" s="161" t="n">
        <f aca="false">SUM(AN92*12)</f>
        <v>11700</v>
      </c>
      <c r="AS92" s="160" t="n">
        <f aca="false">SUM(AT92/T92)</f>
        <v>0.505919395465995</v>
      </c>
      <c r="AT92" s="91" t="n">
        <f aca="false">SUM(AN92*0.03)+AN92</f>
        <v>1004.25</v>
      </c>
      <c r="AU92" s="164" t="n">
        <f aca="false">SUM(AT92*12)</f>
        <v>12051</v>
      </c>
      <c r="AW92" s="166" t="n">
        <f aca="false">SUM(AX92/12)</f>
        <v>0</v>
      </c>
      <c r="AX92" s="167" t="n">
        <v>0</v>
      </c>
      <c r="AY92" s="168" t="n">
        <f aca="false">SUM(AZ92/12)</f>
        <v>98.9816666666667</v>
      </c>
      <c r="AZ92" s="169" t="n">
        <v>1187.78</v>
      </c>
      <c r="BA92" s="170" t="n">
        <f aca="false">SUM(BB92/12)</f>
        <v>87.6666666666667</v>
      </c>
      <c r="BB92" s="91" t="n">
        <v>1052</v>
      </c>
      <c r="BC92" s="171" t="n">
        <f aca="false">SUM(BD92/12)</f>
        <v>50</v>
      </c>
      <c r="BD92" s="166" t="n">
        <v>600</v>
      </c>
      <c r="BE92" s="164" t="n">
        <f aca="false">SUM(BF92/12)</f>
        <v>200</v>
      </c>
      <c r="BF92" s="166" t="n">
        <v>2400</v>
      </c>
      <c r="BG92" s="160" t="n">
        <f aca="false">SUM(AN93*0.06)</f>
        <v>65.7</v>
      </c>
      <c r="BH92" s="164" t="n">
        <f aca="false">SUM(BG92*12)</f>
        <v>788.4</v>
      </c>
      <c r="BI92" s="164" t="n">
        <f aca="false">SUM(AW92+BA92+BC92+BE92+BG92)</f>
        <v>403.366666666667</v>
      </c>
      <c r="BJ92" s="166" t="n">
        <f aca="false">SUM(AX92+BB92+BD92+BF92+BH92)</f>
        <v>4840.4</v>
      </c>
      <c r="BK92" s="166" t="n">
        <f aca="false">SUM(AN92-BI92)</f>
        <v>571.633333333333</v>
      </c>
      <c r="BL92" s="166" t="n">
        <f aca="false">SUM(AO92-BJ92)</f>
        <v>6859.6</v>
      </c>
      <c r="BM92" s="166" t="n">
        <f aca="false">SUM(AT92-BI92)</f>
        <v>600.883333333333</v>
      </c>
      <c r="BN92" s="166" t="n">
        <f aca="false">SUM(BM92*12)</f>
        <v>7210.6</v>
      </c>
      <c r="BY92" s="177" t="n">
        <v>4847548454</v>
      </c>
      <c r="BZ92" s="91" t="n">
        <v>44500</v>
      </c>
      <c r="CA92" s="159" t="n">
        <v>40318</v>
      </c>
      <c r="CB92" s="178" t="s">
        <v>193</v>
      </c>
      <c r="CG92" s="179" t="n">
        <v>41452</v>
      </c>
      <c r="CH92" s="180" t="n">
        <v>8952000</v>
      </c>
      <c r="CI92" s="181" t="s">
        <v>190</v>
      </c>
      <c r="CJ92" s="182" t="s">
        <v>191</v>
      </c>
      <c r="CK92" s="182" t="s">
        <v>191</v>
      </c>
      <c r="CL92" s="182" t="s">
        <v>194</v>
      </c>
      <c r="CM92" s="182" t="s">
        <v>191</v>
      </c>
      <c r="CN92" s="182" t="s">
        <v>191</v>
      </c>
      <c r="CO92" s="182" t="s">
        <v>191</v>
      </c>
      <c r="CP92" s="182" t="s">
        <v>191</v>
      </c>
      <c r="CQ92" s="182" t="s">
        <v>191</v>
      </c>
      <c r="CR92" s="182" t="s">
        <v>191</v>
      </c>
      <c r="CS92" s="182" t="s">
        <v>191</v>
      </c>
      <c r="CT92" s="182" t="s">
        <v>191</v>
      </c>
      <c r="CU92" s="182" t="s">
        <v>191</v>
      </c>
      <c r="CV92" s="182" t="s">
        <v>191</v>
      </c>
      <c r="CW92" s="182" t="s">
        <v>191</v>
      </c>
      <c r="CX92" s="182" t="s">
        <v>191</v>
      </c>
      <c r="CY92" s="183" t="n">
        <v>551</v>
      </c>
      <c r="CZ92" s="148" t="s">
        <v>623</v>
      </c>
      <c r="DA92" s="148" t="s">
        <v>196</v>
      </c>
      <c r="DB92" s="148" t="s">
        <v>346</v>
      </c>
      <c r="DC92" s="148" t="n">
        <v>5</v>
      </c>
      <c r="DD92" s="148" t="s">
        <v>624</v>
      </c>
      <c r="DE92" s="184" t="n">
        <v>42894</v>
      </c>
      <c r="DF92" s="148" t="s">
        <v>260</v>
      </c>
      <c r="DG92" s="148" t="n">
        <v>8</v>
      </c>
      <c r="DH92" s="148" t="s">
        <v>625</v>
      </c>
      <c r="DI92" s="184" t="n">
        <v>42990</v>
      </c>
      <c r="DJ92" s="148" t="s">
        <v>346</v>
      </c>
      <c r="DK92" s="148" t="n">
        <v>6</v>
      </c>
      <c r="DL92" s="182" t="s">
        <v>191</v>
      </c>
      <c r="DM92" s="182" t="s">
        <v>191</v>
      </c>
    </row>
    <row r="93" customFormat="false" ht="14.9" hidden="false" customHeight="false" outlineLevel="0" collapsed="false">
      <c r="A93" s="145" t="n">
        <v>92</v>
      </c>
      <c r="B93" s="146" t="n">
        <v>6033046</v>
      </c>
      <c r="C93" s="147" t="s">
        <v>626</v>
      </c>
      <c r="D93" s="148" t="s">
        <v>621</v>
      </c>
      <c r="E93" s="148" t="s">
        <v>177</v>
      </c>
      <c r="F93" s="148" t="n">
        <v>30039</v>
      </c>
      <c r="G93" s="148" t="s">
        <v>622</v>
      </c>
      <c r="H93" s="149"/>
      <c r="I93" s="148" t="s">
        <v>180</v>
      </c>
      <c r="K93" s="147" t="s">
        <v>456</v>
      </c>
      <c r="L93" s="147" t="s">
        <v>627</v>
      </c>
      <c r="M93" s="148" t="s">
        <v>183</v>
      </c>
      <c r="N93" s="148" t="s">
        <v>184</v>
      </c>
      <c r="O93" s="150" t="s">
        <v>313</v>
      </c>
      <c r="P93" s="185" t="n">
        <v>1368</v>
      </c>
      <c r="Q93" s="150" t="n">
        <v>1368</v>
      </c>
      <c r="R93" s="151"/>
      <c r="S93" s="152" t="n">
        <v>25265</v>
      </c>
      <c r="T93" s="150" t="n">
        <v>1979</v>
      </c>
      <c r="U93" s="150" t="n">
        <v>1979</v>
      </c>
      <c r="V93" s="153" t="n">
        <v>43282</v>
      </c>
      <c r="W93" s="154" t="s">
        <v>186</v>
      </c>
      <c r="X93" s="154" t="s">
        <v>187</v>
      </c>
      <c r="Y93" s="150" t="n">
        <v>3</v>
      </c>
      <c r="Z93" s="150" t="n">
        <v>2</v>
      </c>
      <c r="AA93" s="155" t="n">
        <v>3</v>
      </c>
      <c r="AB93" s="155" t="n">
        <v>1</v>
      </c>
      <c r="AC93" s="150"/>
      <c r="AD93" s="150" t="n">
        <v>1</v>
      </c>
      <c r="AE93" s="157" t="s">
        <v>188</v>
      </c>
      <c r="AF93" s="157" t="s">
        <v>189</v>
      </c>
      <c r="AG93" s="157" t="s">
        <v>189</v>
      </c>
      <c r="AH93" s="158" t="s">
        <v>190</v>
      </c>
      <c r="AI93" s="158" t="s">
        <v>191</v>
      </c>
      <c r="AJ93" s="148" t="s">
        <v>192</v>
      </c>
      <c r="AK93" s="159" t="n">
        <v>42822</v>
      </c>
      <c r="AL93" s="159" t="n">
        <v>43186</v>
      </c>
      <c r="AM93" s="160" t="n">
        <f aca="false">SUM(AN93/T93)</f>
        <v>0.553309752400202</v>
      </c>
      <c r="AN93" s="91" t="n">
        <v>1095</v>
      </c>
      <c r="AO93" s="161" t="n">
        <f aca="false">SUM(AN93*12)</f>
        <v>13140</v>
      </c>
      <c r="AS93" s="160" t="n">
        <f aca="false">SUM(AT93/T93)</f>
        <v>0.569909044972208</v>
      </c>
      <c r="AT93" s="91" t="n">
        <f aca="false">SUM(AN93*0.03)+AN93</f>
        <v>1127.85</v>
      </c>
      <c r="AU93" s="164" t="n">
        <f aca="false">SUM(AT93*12)</f>
        <v>13534.2</v>
      </c>
      <c r="AW93" s="166" t="n">
        <f aca="false">SUM(AX93/12)</f>
        <v>0</v>
      </c>
      <c r="AX93" s="167" t="n">
        <v>0</v>
      </c>
      <c r="AY93" s="168" t="n">
        <f aca="false">SUM(AZ93/12)</f>
        <v>50.0325</v>
      </c>
      <c r="AZ93" s="169" t="n">
        <v>600.39</v>
      </c>
      <c r="BA93" s="170" t="n">
        <f aca="false">SUM(BB93/12)</f>
        <v>50</v>
      </c>
      <c r="BB93" s="91" t="n">
        <v>600</v>
      </c>
      <c r="BC93" s="171" t="n">
        <f aca="false">SUM(BD93/12)</f>
        <v>50</v>
      </c>
      <c r="BD93" s="166" t="n">
        <v>600</v>
      </c>
      <c r="BE93" s="164" t="n">
        <f aca="false">SUM(BF93/12)</f>
        <v>200</v>
      </c>
      <c r="BF93" s="166" t="n">
        <v>2400</v>
      </c>
      <c r="BG93" s="160" t="n">
        <f aca="false">SUM(AN94*0.06)</f>
        <v>65.7</v>
      </c>
      <c r="BH93" s="164" t="n">
        <f aca="false">SUM(BG93*12)</f>
        <v>788.4</v>
      </c>
      <c r="BI93" s="164" t="n">
        <f aca="false">SUM(AW93+BA93+BC93+BE93+BG93)</f>
        <v>365.7</v>
      </c>
      <c r="BJ93" s="166" t="n">
        <f aca="false">SUM(AX93+BB93+BD93+BF93+BH93)</f>
        <v>4388.4</v>
      </c>
      <c r="BK93" s="166" t="n">
        <f aca="false">SUM(AN93-BI93)</f>
        <v>729.3</v>
      </c>
      <c r="BL93" s="166" t="n">
        <f aca="false">SUM(AO93-BJ93)</f>
        <v>8751.6</v>
      </c>
      <c r="BM93" s="166" t="n">
        <f aca="false">SUM(AT93-BI93)</f>
        <v>762.15</v>
      </c>
      <c r="BN93" s="166" t="n">
        <f aca="false">SUM(BM93*12)</f>
        <v>9145.8</v>
      </c>
      <c r="BY93" s="177" t="n">
        <v>4847548454</v>
      </c>
      <c r="BZ93" s="91" t="n">
        <v>82790</v>
      </c>
      <c r="CA93" s="159" t="n">
        <v>42430</v>
      </c>
      <c r="CB93" s="178" t="s">
        <v>193</v>
      </c>
      <c r="CG93" s="179" t="n">
        <v>41452</v>
      </c>
      <c r="CH93" s="180" t="n">
        <v>8952000</v>
      </c>
      <c r="CI93" s="181" t="s">
        <v>190</v>
      </c>
      <c r="CJ93" s="182" t="s">
        <v>191</v>
      </c>
      <c r="CK93" s="182" t="s">
        <v>191</v>
      </c>
      <c r="CL93" s="182" t="s">
        <v>194</v>
      </c>
      <c r="CM93" s="182" t="s">
        <v>191</v>
      </c>
      <c r="CN93" s="182" t="s">
        <v>191</v>
      </c>
      <c r="CO93" s="182" t="s">
        <v>191</v>
      </c>
      <c r="CP93" s="182" t="s">
        <v>191</v>
      </c>
      <c r="CQ93" s="182" t="s">
        <v>191</v>
      </c>
      <c r="CR93" s="182" t="s">
        <v>191</v>
      </c>
      <c r="CS93" s="182" t="s">
        <v>191</v>
      </c>
      <c r="CT93" s="182" t="s">
        <v>191</v>
      </c>
      <c r="CU93" s="182" t="s">
        <v>191</v>
      </c>
      <c r="CV93" s="182" t="s">
        <v>191</v>
      </c>
      <c r="CW93" s="182" t="s">
        <v>191</v>
      </c>
      <c r="CX93" s="182" t="s">
        <v>191</v>
      </c>
      <c r="CY93" s="183" t="n">
        <v>551</v>
      </c>
      <c r="CZ93" s="148" t="s">
        <v>623</v>
      </c>
      <c r="DA93" s="148" t="s">
        <v>196</v>
      </c>
      <c r="DB93" s="148" t="s">
        <v>228</v>
      </c>
      <c r="DC93" s="148" t="n">
        <v>5</v>
      </c>
      <c r="DD93" s="148" t="s">
        <v>624</v>
      </c>
      <c r="DE93" s="184" t="n">
        <v>42894</v>
      </c>
      <c r="DF93" s="148" t="s">
        <v>309</v>
      </c>
      <c r="DG93" s="148" t="n">
        <v>8</v>
      </c>
      <c r="DH93" s="148" t="s">
        <v>625</v>
      </c>
      <c r="DI93" s="184" t="n">
        <v>42990</v>
      </c>
      <c r="DJ93" s="148" t="s">
        <v>309</v>
      </c>
      <c r="DK93" s="148" t="n">
        <v>6</v>
      </c>
      <c r="DL93" s="182" t="s">
        <v>191</v>
      </c>
      <c r="DM93" s="182" t="s">
        <v>191</v>
      </c>
    </row>
    <row r="94" customFormat="false" ht="14.9" hidden="false" customHeight="false" outlineLevel="0" collapsed="false">
      <c r="A94" s="145" t="n">
        <v>93</v>
      </c>
      <c r="B94" s="146" t="s">
        <v>628</v>
      </c>
      <c r="C94" s="192" t="s">
        <v>629</v>
      </c>
      <c r="D94" s="148" t="s">
        <v>630</v>
      </c>
      <c r="E94" s="148" t="s">
        <v>177</v>
      </c>
      <c r="F94" s="148" t="n">
        <v>30281</v>
      </c>
      <c r="G94" s="148" t="s">
        <v>513</v>
      </c>
      <c r="H94" s="149"/>
      <c r="I94" s="148" t="s">
        <v>180</v>
      </c>
      <c r="K94" s="192" t="s">
        <v>631</v>
      </c>
      <c r="L94" s="188" t="s">
        <v>632</v>
      </c>
      <c r="M94" s="189" t="s">
        <v>534</v>
      </c>
      <c r="N94" s="189" t="s">
        <v>177</v>
      </c>
      <c r="O94" s="187" t="n">
        <v>30253</v>
      </c>
      <c r="P94" s="203" t="n">
        <v>1208</v>
      </c>
      <c r="Q94" s="194" t="n">
        <v>1208</v>
      </c>
      <c r="R94" s="151"/>
      <c r="S94" s="155"/>
      <c r="T94" s="194" t="n">
        <v>1997</v>
      </c>
      <c r="U94" s="150" t="n">
        <v>1997</v>
      </c>
      <c r="V94" s="153" t="n">
        <v>43282</v>
      </c>
      <c r="W94" s="154" t="s">
        <v>186</v>
      </c>
      <c r="X94" s="154" t="s">
        <v>187</v>
      </c>
      <c r="Y94" s="150" t="n">
        <v>3</v>
      </c>
      <c r="Z94" s="150" t="n">
        <v>2</v>
      </c>
      <c r="AA94" s="150" t="n">
        <v>3</v>
      </c>
      <c r="AB94" s="150" t="n">
        <v>2</v>
      </c>
      <c r="AC94" s="156"/>
      <c r="AD94" s="150" t="n">
        <v>1</v>
      </c>
      <c r="AE94" s="157" t="s">
        <v>188</v>
      </c>
      <c r="AF94" s="157" t="s">
        <v>189</v>
      </c>
      <c r="AG94" s="157" t="s">
        <v>189</v>
      </c>
      <c r="AH94" s="158" t="s">
        <v>190</v>
      </c>
      <c r="AI94" s="158" t="s">
        <v>191</v>
      </c>
      <c r="AJ94" s="148" t="s">
        <v>192</v>
      </c>
      <c r="AK94" s="159" t="n">
        <v>42887</v>
      </c>
      <c r="AL94" s="159" t="n">
        <v>43251</v>
      </c>
      <c r="AM94" s="160" t="n">
        <f aca="false">SUM(AN94/T94)</f>
        <v>0.548322483725588</v>
      </c>
      <c r="AN94" s="91" t="n">
        <v>1095</v>
      </c>
      <c r="AO94" s="161" t="n">
        <f aca="false">SUM(AN94*12)</f>
        <v>13140</v>
      </c>
      <c r="AS94" s="160" t="n">
        <f aca="false">SUM(AT94/T94)</f>
        <v>0.564772158237356</v>
      </c>
      <c r="AT94" s="91" t="n">
        <f aca="false">SUM(AN94*0.03)+AN94</f>
        <v>1127.85</v>
      </c>
      <c r="AU94" s="164" t="n">
        <f aca="false">SUM(AT94*12)</f>
        <v>13534.2</v>
      </c>
      <c r="AW94" s="166" t="n">
        <f aca="false">SUM(AX94/12)</f>
        <v>0</v>
      </c>
      <c r="AX94" s="167" t="n">
        <v>0</v>
      </c>
      <c r="AY94" s="168" t="n">
        <f aca="false">SUM(AZ94/12)</f>
        <v>110.283333333333</v>
      </c>
      <c r="AZ94" s="169" t="n">
        <v>1323.4</v>
      </c>
      <c r="BA94" s="170" t="n">
        <f aca="false">SUM(BB94/12)</f>
        <v>106.004166666667</v>
      </c>
      <c r="BB94" s="91" t="n">
        <v>1272.05</v>
      </c>
      <c r="BC94" s="171" t="n">
        <f aca="false">SUM(BD94/12)</f>
        <v>50</v>
      </c>
      <c r="BD94" s="166" t="n">
        <v>600</v>
      </c>
      <c r="BE94" s="164" t="n">
        <f aca="false">SUM(BF94/12)</f>
        <v>200</v>
      </c>
      <c r="BF94" s="166" t="n">
        <v>2400</v>
      </c>
      <c r="BG94" s="160" t="n">
        <f aca="false">SUM(AN95*0.06)</f>
        <v>59.7</v>
      </c>
      <c r="BH94" s="164" t="n">
        <f aca="false">SUM(BG94*12)</f>
        <v>716.4</v>
      </c>
      <c r="BI94" s="164" t="n">
        <f aca="false">SUM(AW94+BA94+BC94+BE94+BG94)</f>
        <v>415.704166666667</v>
      </c>
      <c r="BJ94" s="166" t="n">
        <f aca="false">SUM(AX94+BB94+BD94+BF94+BH94)</f>
        <v>4988.45</v>
      </c>
      <c r="BK94" s="166" t="n">
        <f aca="false">SUM(AN94-BI94)</f>
        <v>679.295833333333</v>
      </c>
      <c r="BL94" s="166" t="n">
        <f aca="false">SUM(AO94-BJ94)</f>
        <v>8151.55</v>
      </c>
      <c r="BM94" s="166" t="n">
        <f aca="false">SUM(AT94-BI94)</f>
        <v>712.145833333333</v>
      </c>
      <c r="BN94" s="166" t="n">
        <f aca="false">SUM(BM94*12)</f>
        <v>8545.75</v>
      </c>
      <c r="BY94" s="177" t="n">
        <v>4847548454</v>
      </c>
      <c r="BZ94" s="91" t="n">
        <v>32000</v>
      </c>
      <c r="CA94" s="159" t="n">
        <v>42681</v>
      </c>
      <c r="CB94" s="178" t="s">
        <v>193</v>
      </c>
      <c r="CG94" s="179" t="n">
        <v>41452</v>
      </c>
      <c r="CH94" s="180" t="n">
        <v>8952000</v>
      </c>
      <c r="CI94" s="181" t="s">
        <v>190</v>
      </c>
      <c r="CJ94" s="182" t="s">
        <v>191</v>
      </c>
      <c r="CK94" s="182" t="s">
        <v>191</v>
      </c>
      <c r="CL94" s="182" t="s">
        <v>194</v>
      </c>
      <c r="CM94" s="182" t="s">
        <v>191</v>
      </c>
      <c r="CN94" s="182" t="s">
        <v>191</v>
      </c>
      <c r="CO94" s="182" t="s">
        <v>191</v>
      </c>
      <c r="CP94" s="182" t="s">
        <v>191</v>
      </c>
      <c r="CQ94" s="182" t="s">
        <v>191</v>
      </c>
      <c r="CR94" s="182" t="s">
        <v>191</v>
      </c>
      <c r="CS94" s="182" t="s">
        <v>191</v>
      </c>
      <c r="CT94" s="182" t="s">
        <v>191</v>
      </c>
      <c r="CU94" s="182" t="s">
        <v>191</v>
      </c>
      <c r="CV94" s="182" t="s">
        <v>191</v>
      </c>
      <c r="CW94" s="182" t="s">
        <v>191</v>
      </c>
      <c r="CX94" s="182" t="s">
        <v>191</v>
      </c>
      <c r="CY94" s="183" t="n">
        <v>551</v>
      </c>
      <c r="CZ94" s="148" t="s">
        <v>633</v>
      </c>
      <c r="DA94" s="148" t="s">
        <v>634</v>
      </c>
      <c r="DB94" s="148" t="s">
        <v>211</v>
      </c>
      <c r="DC94" s="148" t="n">
        <v>6</v>
      </c>
      <c r="DD94" s="148" t="s">
        <v>635</v>
      </c>
      <c r="DE94" s="184" t="n">
        <v>42894</v>
      </c>
      <c r="DF94" s="148" t="s">
        <v>250</v>
      </c>
      <c r="DG94" s="148" t="n">
        <v>8</v>
      </c>
      <c r="DH94" s="148" t="s">
        <v>636</v>
      </c>
      <c r="DI94" s="184" t="n">
        <v>42990</v>
      </c>
      <c r="DJ94" s="148" t="s">
        <v>258</v>
      </c>
      <c r="DK94" s="148" t="n">
        <v>4</v>
      </c>
      <c r="DL94" s="182" t="s">
        <v>191</v>
      </c>
      <c r="DM94" s="182" t="s">
        <v>191</v>
      </c>
    </row>
    <row r="95" customFormat="false" ht="14.9" hidden="false" customHeight="false" outlineLevel="0" collapsed="false">
      <c r="A95" s="145" t="n">
        <v>94</v>
      </c>
      <c r="B95" s="146" t="s">
        <v>637</v>
      </c>
      <c r="C95" s="147" t="s">
        <v>638</v>
      </c>
      <c r="D95" s="148" t="s">
        <v>630</v>
      </c>
      <c r="E95" s="148" t="s">
        <v>177</v>
      </c>
      <c r="F95" s="148" t="n">
        <v>30281</v>
      </c>
      <c r="G95" s="148" t="s">
        <v>513</v>
      </c>
      <c r="H95" s="149"/>
      <c r="I95" s="148" t="s">
        <v>180</v>
      </c>
      <c r="K95" s="147" t="s">
        <v>639</v>
      </c>
      <c r="L95" s="147" t="s">
        <v>204</v>
      </c>
      <c r="M95" s="148" t="s">
        <v>183</v>
      </c>
      <c r="N95" s="148" t="s">
        <v>184</v>
      </c>
      <c r="O95" s="150" t="s">
        <v>205</v>
      </c>
      <c r="P95" s="203" t="n">
        <v>1349</v>
      </c>
      <c r="Q95" s="194" t="n">
        <v>1349</v>
      </c>
      <c r="R95" s="151"/>
      <c r="S95" s="155"/>
      <c r="T95" s="150" t="n">
        <v>1986</v>
      </c>
      <c r="U95" s="150" t="n">
        <v>1986</v>
      </c>
      <c r="V95" s="153" t="n">
        <v>43282</v>
      </c>
      <c r="W95" s="154" t="s">
        <v>186</v>
      </c>
      <c r="X95" s="154" t="s">
        <v>187</v>
      </c>
      <c r="Y95" s="150" t="n">
        <v>3</v>
      </c>
      <c r="Z95" s="150" t="n">
        <v>2</v>
      </c>
      <c r="AA95" s="155" t="n">
        <v>3</v>
      </c>
      <c r="AB95" s="155" t="n">
        <v>1</v>
      </c>
      <c r="AC95" s="156"/>
      <c r="AD95" s="150" t="n">
        <v>1</v>
      </c>
      <c r="AE95" s="157" t="s">
        <v>188</v>
      </c>
      <c r="AF95" s="157" t="s">
        <v>189</v>
      </c>
      <c r="AG95" s="157" t="s">
        <v>189</v>
      </c>
      <c r="AH95" s="158" t="s">
        <v>190</v>
      </c>
      <c r="AI95" s="158" t="s">
        <v>191</v>
      </c>
      <c r="AJ95" s="148" t="s">
        <v>192</v>
      </c>
      <c r="AK95" s="159" t="n">
        <v>42755</v>
      </c>
      <c r="AL95" s="159" t="n">
        <v>43119</v>
      </c>
      <c r="AM95" s="160" t="n">
        <f aca="false">SUM(AN95/T95)</f>
        <v>0.501007049345418</v>
      </c>
      <c r="AN95" s="91" t="n">
        <v>995</v>
      </c>
      <c r="AO95" s="161" t="n">
        <f aca="false">SUM(AN95*12)</f>
        <v>11940</v>
      </c>
      <c r="AS95" s="160" t="n">
        <f aca="false">SUM(AT95/T95)</f>
        <v>0.51603726082578</v>
      </c>
      <c r="AT95" s="91" t="n">
        <f aca="false">SUM(AN95*0.03)+AN95</f>
        <v>1024.85</v>
      </c>
      <c r="AU95" s="164" t="n">
        <f aca="false">SUM(AT95*12)</f>
        <v>12298.2</v>
      </c>
      <c r="AW95" s="166" t="n">
        <f aca="false">SUM(AX95/12)</f>
        <v>0</v>
      </c>
      <c r="AX95" s="167" t="n">
        <v>0</v>
      </c>
      <c r="AY95" s="168" t="n">
        <f aca="false">SUM(AZ95/12)</f>
        <v>136.1425</v>
      </c>
      <c r="AZ95" s="169" t="n">
        <v>1633.71</v>
      </c>
      <c r="BA95" s="170" t="n">
        <f aca="false">SUM(BB95/12)</f>
        <v>90.7883333333333</v>
      </c>
      <c r="BB95" s="91" t="n">
        <v>1089.46</v>
      </c>
      <c r="BC95" s="171" t="n">
        <f aca="false">SUM(BD95/12)</f>
        <v>50</v>
      </c>
      <c r="BD95" s="166" t="n">
        <v>600</v>
      </c>
      <c r="BE95" s="164" t="n">
        <f aca="false">SUM(BF95/12)</f>
        <v>200</v>
      </c>
      <c r="BF95" s="166" t="n">
        <v>2400</v>
      </c>
      <c r="BG95" s="160" t="n">
        <f aca="false">SUM(AN96*0.06)</f>
        <v>59.7</v>
      </c>
      <c r="BH95" s="164" t="n">
        <f aca="false">SUM(BG95*12)</f>
        <v>716.4</v>
      </c>
      <c r="BI95" s="164" t="n">
        <f aca="false">SUM(AW95+BA95+BC95+BE95+BG95)</f>
        <v>400.488333333333</v>
      </c>
      <c r="BJ95" s="166" t="n">
        <f aca="false">SUM(AX95+BB95+BD95+BF95+BH95)</f>
        <v>4805.86</v>
      </c>
      <c r="BK95" s="166" t="n">
        <f aca="false">SUM(AN95-BI95)</f>
        <v>594.511666666667</v>
      </c>
      <c r="BL95" s="166" t="n">
        <f aca="false">SUM(AO95-BJ95)</f>
        <v>7134.14</v>
      </c>
      <c r="BM95" s="166" t="n">
        <f aca="false">SUM(AT95-BI95)</f>
        <v>624.361666666667</v>
      </c>
      <c r="BN95" s="166" t="n">
        <f aca="false">SUM(BM95*12)</f>
        <v>7492.34</v>
      </c>
      <c r="BY95" s="177" t="n">
        <v>4847548454</v>
      </c>
      <c r="BZ95" s="91" t="n">
        <v>71000</v>
      </c>
      <c r="CA95" s="159" t="n">
        <v>42668</v>
      </c>
      <c r="CB95" s="178" t="s">
        <v>193</v>
      </c>
      <c r="CG95" s="179" t="n">
        <v>41452</v>
      </c>
      <c r="CH95" s="180" t="n">
        <v>8952000</v>
      </c>
      <c r="CI95" s="181" t="s">
        <v>190</v>
      </c>
      <c r="CJ95" s="182" t="s">
        <v>191</v>
      </c>
      <c r="CK95" s="182" t="s">
        <v>191</v>
      </c>
      <c r="CL95" s="182" t="s">
        <v>194</v>
      </c>
      <c r="CM95" s="182" t="s">
        <v>191</v>
      </c>
      <c r="CN95" s="182" t="s">
        <v>191</v>
      </c>
      <c r="CO95" s="182" t="s">
        <v>191</v>
      </c>
      <c r="CP95" s="182" t="s">
        <v>191</v>
      </c>
      <c r="CQ95" s="182" t="s">
        <v>191</v>
      </c>
      <c r="CR95" s="182" t="s">
        <v>191</v>
      </c>
      <c r="CS95" s="182" t="s">
        <v>191</v>
      </c>
      <c r="CT95" s="182" t="s">
        <v>191</v>
      </c>
      <c r="CU95" s="182" t="s">
        <v>191</v>
      </c>
      <c r="CV95" s="182" t="s">
        <v>191</v>
      </c>
      <c r="CW95" s="182" t="s">
        <v>191</v>
      </c>
      <c r="CX95" s="182" t="s">
        <v>191</v>
      </c>
      <c r="CY95" s="183" t="n">
        <v>551</v>
      </c>
      <c r="CZ95" s="148" t="s">
        <v>633</v>
      </c>
      <c r="DA95" s="148" t="s">
        <v>634</v>
      </c>
      <c r="DB95" s="148" t="s">
        <v>243</v>
      </c>
      <c r="DC95" s="148" t="n">
        <v>6</v>
      </c>
      <c r="DD95" s="148" t="s">
        <v>635</v>
      </c>
      <c r="DE95" s="184" t="n">
        <v>42894</v>
      </c>
      <c r="DF95" s="148" t="s">
        <v>275</v>
      </c>
      <c r="DG95" s="148" t="n">
        <v>8</v>
      </c>
      <c r="DH95" s="148" t="s">
        <v>636</v>
      </c>
      <c r="DI95" s="184" t="n">
        <v>42990</v>
      </c>
      <c r="DJ95" s="148" t="s">
        <v>529</v>
      </c>
      <c r="DK95" s="148" t="n">
        <v>4</v>
      </c>
      <c r="DL95" s="182" t="s">
        <v>191</v>
      </c>
      <c r="DM95" s="182" t="s">
        <v>191</v>
      </c>
    </row>
    <row r="96" customFormat="false" ht="14.9" hidden="false" customHeight="false" outlineLevel="0" collapsed="false">
      <c r="A96" s="145" t="n">
        <v>95</v>
      </c>
      <c r="B96" s="146" t="n">
        <v>1603501232</v>
      </c>
      <c r="C96" s="147" t="s">
        <v>640</v>
      </c>
      <c r="D96" s="148" t="s">
        <v>641</v>
      </c>
      <c r="E96" s="148" t="s">
        <v>177</v>
      </c>
      <c r="F96" s="148" t="n">
        <v>30088</v>
      </c>
      <c r="G96" s="148" t="s">
        <v>354</v>
      </c>
      <c r="H96" s="149"/>
      <c r="I96" s="148" t="s">
        <v>180</v>
      </c>
      <c r="K96" s="147" t="s">
        <v>240</v>
      </c>
      <c r="L96" s="147" t="s">
        <v>204</v>
      </c>
      <c r="M96" s="148" t="s">
        <v>183</v>
      </c>
      <c r="N96" s="148" t="s">
        <v>184</v>
      </c>
      <c r="O96" s="150" t="s">
        <v>205</v>
      </c>
      <c r="P96" s="185" t="n">
        <v>1394</v>
      </c>
      <c r="Q96" s="150" t="n">
        <v>1394</v>
      </c>
      <c r="R96" s="151"/>
      <c r="S96" s="152" t="n">
        <v>4356</v>
      </c>
      <c r="T96" s="150" t="n">
        <v>1984</v>
      </c>
      <c r="U96" s="150" t="n">
        <v>1984</v>
      </c>
      <c r="V96" s="153" t="n">
        <v>43282</v>
      </c>
      <c r="W96" s="154" t="s">
        <v>186</v>
      </c>
      <c r="X96" s="154" t="s">
        <v>187</v>
      </c>
      <c r="Y96" s="150" t="n">
        <v>3</v>
      </c>
      <c r="Z96" s="150" t="n">
        <v>3</v>
      </c>
      <c r="AA96" s="155" t="n">
        <v>3</v>
      </c>
      <c r="AB96" s="155" t="n">
        <v>2</v>
      </c>
      <c r="AC96" s="156"/>
      <c r="AD96" s="150" t="n">
        <v>1</v>
      </c>
      <c r="AE96" s="157" t="s">
        <v>188</v>
      </c>
      <c r="AF96" s="157" t="s">
        <v>189</v>
      </c>
      <c r="AG96" s="157" t="s">
        <v>189</v>
      </c>
      <c r="AH96" s="158" t="s">
        <v>190</v>
      </c>
      <c r="AI96" s="158" t="s">
        <v>191</v>
      </c>
      <c r="AJ96" s="148" t="s">
        <v>192</v>
      </c>
      <c r="AK96" s="159" t="n">
        <v>42797</v>
      </c>
      <c r="AL96" s="159" t="n">
        <v>43161</v>
      </c>
      <c r="AM96" s="160" t="n">
        <f aca="false">SUM(AN96/T96)</f>
        <v>0.501512096774194</v>
      </c>
      <c r="AN96" s="91" t="n">
        <v>995</v>
      </c>
      <c r="AO96" s="161" t="n">
        <f aca="false">SUM(AN96*12)</f>
        <v>11940</v>
      </c>
      <c r="AS96" s="160" t="n">
        <f aca="false">SUM(AT96/T96)</f>
        <v>0.516557459677419</v>
      </c>
      <c r="AT96" s="91" t="n">
        <f aca="false">SUM(AN96*0.03)+AN96</f>
        <v>1024.85</v>
      </c>
      <c r="AU96" s="164" t="n">
        <f aca="false">SUM(AT96*12)</f>
        <v>12298.2</v>
      </c>
      <c r="AW96" s="166" t="n">
        <f aca="false">SUM(AX96/12)</f>
        <v>0</v>
      </c>
      <c r="AX96" s="167" t="n">
        <v>0</v>
      </c>
      <c r="AY96" s="168" t="n">
        <f aca="false">SUM(AZ96/12)</f>
        <v>117.475</v>
      </c>
      <c r="AZ96" s="169" t="n">
        <v>1409.7</v>
      </c>
      <c r="BA96" s="170" t="n">
        <f aca="false">SUM(BB96/12)</f>
        <v>117.475</v>
      </c>
      <c r="BB96" s="91" t="n">
        <v>1409.7</v>
      </c>
      <c r="BC96" s="171" t="n">
        <f aca="false">SUM(BD96/12)</f>
        <v>50</v>
      </c>
      <c r="BD96" s="166" t="n">
        <v>600</v>
      </c>
      <c r="BE96" s="164" t="n">
        <f aca="false">SUM(BF96/12)</f>
        <v>200</v>
      </c>
      <c r="BF96" s="166" t="n">
        <v>2400</v>
      </c>
      <c r="BG96" s="160" t="n">
        <f aca="false">SUM(AN97*0.06)</f>
        <v>62.7</v>
      </c>
      <c r="BH96" s="164" t="n">
        <f aca="false">SUM(BG96*12)</f>
        <v>752.4</v>
      </c>
      <c r="BI96" s="164" t="n">
        <f aca="false">SUM(AW96+BA96+BC96+BE96+BG96)</f>
        <v>430.175</v>
      </c>
      <c r="BJ96" s="166" t="n">
        <f aca="false">SUM(AX96+BB96+BD96+BF96+BH96)</f>
        <v>5162.1</v>
      </c>
      <c r="BK96" s="166" t="n">
        <f aca="false">SUM(AN96-BI96)</f>
        <v>564.825</v>
      </c>
      <c r="BL96" s="166" t="n">
        <f aca="false">SUM(AO96-BJ96)</f>
        <v>6777.9</v>
      </c>
      <c r="BM96" s="166" t="n">
        <f aca="false">SUM(AT96-BI96)</f>
        <v>594.675</v>
      </c>
      <c r="BN96" s="166" t="n">
        <f aca="false">SUM(BM96*12)</f>
        <v>7136.1</v>
      </c>
      <c r="BY96" s="177" t="n">
        <v>4847548454</v>
      </c>
      <c r="BZ96" s="91" t="n">
        <v>60000</v>
      </c>
      <c r="CA96" s="159" t="n">
        <v>42584</v>
      </c>
      <c r="CB96" s="178" t="s">
        <v>193</v>
      </c>
      <c r="CG96" s="179" t="n">
        <v>41452</v>
      </c>
      <c r="CH96" s="180" t="n">
        <v>8952000</v>
      </c>
      <c r="CI96" s="181" t="s">
        <v>190</v>
      </c>
      <c r="CJ96" s="182" t="s">
        <v>191</v>
      </c>
      <c r="CK96" s="182" t="s">
        <v>191</v>
      </c>
      <c r="CL96" s="182" t="s">
        <v>194</v>
      </c>
      <c r="CM96" s="182" t="s">
        <v>191</v>
      </c>
      <c r="CN96" s="182" t="s">
        <v>191</v>
      </c>
      <c r="CO96" s="182" t="s">
        <v>191</v>
      </c>
      <c r="CP96" s="182" t="s">
        <v>191</v>
      </c>
      <c r="CQ96" s="182" t="s">
        <v>191</v>
      </c>
      <c r="CR96" s="182" t="s">
        <v>191</v>
      </c>
      <c r="CS96" s="182" t="s">
        <v>191</v>
      </c>
      <c r="CT96" s="182" t="s">
        <v>191</v>
      </c>
      <c r="CU96" s="182" t="s">
        <v>191</v>
      </c>
      <c r="CV96" s="182" t="s">
        <v>191</v>
      </c>
      <c r="CW96" s="182" t="s">
        <v>191</v>
      </c>
      <c r="CX96" s="182" t="s">
        <v>191</v>
      </c>
      <c r="CY96" s="183" t="n">
        <v>551</v>
      </c>
      <c r="CZ96" s="148" t="s">
        <v>642</v>
      </c>
      <c r="DA96" s="148" t="s">
        <v>196</v>
      </c>
      <c r="DB96" s="148" t="s">
        <v>243</v>
      </c>
      <c r="DC96" s="148" t="n">
        <v>3</v>
      </c>
      <c r="DD96" s="148" t="s">
        <v>489</v>
      </c>
      <c r="DE96" s="184" t="n">
        <v>42894</v>
      </c>
      <c r="DF96" s="148" t="s">
        <v>207</v>
      </c>
      <c r="DG96" s="148" t="n">
        <v>3</v>
      </c>
      <c r="DH96" s="148" t="s">
        <v>490</v>
      </c>
      <c r="DI96" s="184" t="n">
        <v>42990</v>
      </c>
      <c r="DJ96" s="148" t="s">
        <v>242</v>
      </c>
      <c r="DK96" s="148" t="n">
        <v>3</v>
      </c>
      <c r="DL96" s="182" t="s">
        <v>191</v>
      </c>
      <c r="DM96" s="182" t="s">
        <v>191</v>
      </c>
    </row>
    <row r="97" customFormat="false" ht="14.9" hidden="false" customHeight="false" outlineLevel="0" collapsed="false">
      <c r="A97" s="145" t="n">
        <v>96</v>
      </c>
      <c r="B97" s="146" t="n">
        <v>1602602067</v>
      </c>
      <c r="C97" s="147" t="s">
        <v>643</v>
      </c>
      <c r="D97" s="148" t="s">
        <v>641</v>
      </c>
      <c r="E97" s="148" t="s">
        <v>177</v>
      </c>
      <c r="F97" s="148" t="n">
        <v>30088</v>
      </c>
      <c r="G97" s="148" t="s">
        <v>354</v>
      </c>
      <c r="H97" s="149"/>
      <c r="I97" s="148" t="s">
        <v>180</v>
      </c>
      <c r="K97" s="147" t="s">
        <v>233</v>
      </c>
      <c r="L97" s="147" t="s">
        <v>204</v>
      </c>
      <c r="M97" s="148" t="s">
        <v>183</v>
      </c>
      <c r="N97" s="148" t="s">
        <v>184</v>
      </c>
      <c r="O97" s="150" t="s">
        <v>205</v>
      </c>
      <c r="P97" s="185" t="n">
        <v>1440</v>
      </c>
      <c r="Q97" s="150" t="n">
        <v>1440</v>
      </c>
      <c r="R97" s="151"/>
      <c r="S97" s="152" t="n">
        <v>4356</v>
      </c>
      <c r="T97" s="150" t="n">
        <v>1984</v>
      </c>
      <c r="U97" s="150" t="n">
        <v>1984</v>
      </c>
      <c r="V97" s="153" t="n">
        <v>43282</v>
      </c>
      <c r="W97" s="154" t="s">
        <v>186</v>
      </c>
      <c r="X97" s="154" t="s">
        <v>187</v>
      </c>
      <c r="Y97" s="150" t="n">
        <v>3</v>
      </c>
      <c r="Z97" s="150" t="n">
        <v>2</v>
      </c>
      <c r="AA97" s="155" t="n">
        <v>3</v>
      </c>
      <c r="AB97" s="155" t="n">
        <v>2</v>
      </c>
      <c r="AC97" s="156"/>
      <c r="AD97" s="150" t="n">
        <v>1</v>
      </c>
      <c r="AE97" s="157" t="s">
        <v>188</v>
      </c>
      <c r="AF97" s="157" t="s">
        <v>189</v>
      </c>
      <c r="AG97" s="157" t="s">
        <v>189</v>
      </c>
      <c r="AH97" s="158" t="s">
        <v>190</v>
      </c>
      <c r="AI97" s="158" t="s">
        <v>191</v>
      </c>
      <c r="AJ97" s="148" t="s">
        <v>192</v>
      </c>
      <c r="AK97" s="159" t="n">
        <v>42720</v>
      </c>
      <c r="AL97" s="159" t="n">
        <v>43084</v>
      </c>
      <c r="AM97" s="160" t="n">
        <f aca="false">SUM(AN97/T97)</f>
        <v>0.526713709677419</v>
      </c>
      <c r="AN97" s="91" t="n">
        <v>1045</v>
      </c>
      <c r="AO97" s="161" t="n">
        <f aca="false">SUM(AN97*12)</f>
        <v>12540</v>
      </c>
      <c r="AS97" s="160" t="n">
        <f aca="false">SUM(AT97/T97)</f>
        <v>0.542515120967742</v>
      </c>
      <c r="AT97" s="91" t="n">
        <f aca="false">SUM(AN97*0.03)+AN97</f>
        <v>1076.35</v>
      </c>
      <c r="AU97" s="164" t="n">
        <f aca="false">SUM(AT97*12)</f>
        <v>12916.2</v>
      </c>
      <c r="AW97" s="166" t="n">
        <f aca="false">SUM(AX97/12)</f>
        <v>4.16666666666667</v>
      </c>
      <c r="AX97" s="167" t="n">
        <v>50</v>
      </c>
      <c r="AY97" s="168" t="n">
        <f aca="false">SUM(AZ97/12)</f>
        <v>98.3466666666667</v>
      </c>
      <c r="AZ97" s="169" t="n">
        <v>1180.16</v>
      </c>
      <c r="BA97" s="170" t="n">
        <f aca="false">SUM(BB97/12)</f>
        <v>98.3466666666667</v>
      </c>
      <c r="BB97" s="91" t="n">
        <v>1180.16</v>
      </c>
      <c r="BC97" s="171" t="n">
        <f aca="false">SUM(BD97/12)</f>
        <v>50</v>
      </c>
      <c r="BD97" s="166" t="n">
        <v>600</v>
      </c>
      <c r="BE97" s="164" t="n">
        <f aca="false">SUM(BF97/12)</f>
        <v>200</v>
      </c>
      <c r="BF97" s="166" t="n">
        <v>2400</v>
      </c>
      <c r="BG97" s="160" t="n">
        <f aca="false">SUM(AN98*0.06)</f>
        <v>61.8</v>
      </c>
      <c r="BH97" s="164" t="n">
        <f aca="false">SUM(BG97*12)</f>
        <v>741.6</v>
      </c>
      <c r="BI97" s="164" t="n">
        <f aca="false">SUM(AW97+BA97+BC97+BE97+BG97)</f>
        <v>414.313333333333</v>
      </c>
      <c r="BJ97" s="166" t="n">
        <f aca="false">SUM(AX97+BB97+BD97+BF97+BH97)</f>
        <v>4971.76</v>
      </c>
      <c r="BK97" s="166" t="n">
        <f aca="false">SUM(AN97-BI97)</f>
        <v>630.686666666667</v>
      </c>
      <c r="BL97" s="166" t="n">
        <f aca="false">SUM(AO97-BJ97)</f>
        <v>7568.24</v>
      </c>
      <c r="BM97" s="166" t="n">
        <f aca="false">SUM(AT97-BI97)</f>
        <v>662.036666666667</v>
      </c>
      <c r="BN97" s="166" t="n">
        <f aca="false">SUM(BM97*12)</f>
        <v>7944.44</v>
      </c>
      <c r="BY97" s="177" t="n">
        <v>4847548454</v>
      </c>
      <c r="BZ97" s="91" t="n">
        <v>50000</v>
      </c>
      <c r="CA97" s="159" t="n">
        <v>42577</v>
      </c>
      <c r="CB97" s="178" t="s">
        <v>193</v>
      </c>
      <c r="CG97" s="179" t="n">
        <v>41452</v>
      </c>
      <c r="CH97" s="180" t="n">
        <v>8952000</v>
      </c>
      <c r="CI97" s="181" t="s">
        <v>190</v>
      </c>
      <c r="CJ97" s="182" t="s">
        <v>191</v>
      </c>
      <c r="CK97" s="182" t="s">
        <v>191</v>
      </c>
      <c r="CL97" s="182" t="s">
        <v>194</v>
      </c>
      <c r="CM97" s="182" t="s">
        <v>191</v>
      </c>
      <c r="CN97" s="182" t="s">
        <v>191</v>
      </c>
      <c r="CO97" s="182" t="s">
        <v>191</v>
      </c>
      <c r="CP97" s="182" t="s">
        <v>191</v>
      </c>
      <c r="CQ97" s="182" t="s">
        <v>191</v>
      </c>
      <c r="CR97" s="182" t="s">
        <v>191</v>
      </c>
      <c r="CS97" s="182" t="s">
        <v>191</v>
      </c>
      <c r="CT97" s="182" t="s">
        <v>191</v>
      </c>
      <c r="CU97" s="182" t="s">
        <v>191</v>
      </c>
      <c r="CV97" s="182" t="s">
        <v>191</v>
      </c>
      <c r="CW97" s="182" t="s">
        <v>191</v>
      </c>
      <c r="CX97" s="182" t="s">
        <v>191</v>
      </c>
      <c r="CY97" s="183" t="n">
        <v>551</v>
      </c>
      <c r="CZ97" s="148" t="s">
        <v>488</v>
      </c>
      <c r="DA97" s="148" t="s">
        <v>196</v>
      </c>
      <c r="DB97" s="148" t="s">
        <v>242</v>
      </c>
      <c r="DC97" s="148" t="n">
        <v>1</v>
      </c>
      <c r="DD97" s="148" t="s">
        <v>644</v>
      </c>
      <c r="DE97" s="184" t="n">
        <v>42894</v>
      </c>
      <c r="DF97" s="148" t="s">
        <v>242</v>
      </c>
      <c r="DG97" s="148" t="n">
        <v>2</v>
      </c>
      <c r="DH97" s="148" t="s">
        <v>645</v>
      </c>
      <c r="DI97" s="184" t="n">
        <v>42990</v>
      </c>
      <c r="DJ97" s="148" t="s">
        <v>375</v>
      </c>
      <c r="DK97" s="148" t="n">
        <v>4</v>
      </c>
      <c r="DL97" s="182" t="s">
        <v>191</v>
      </c>
      <c r="DM97" s="182" t="s">
        <v>191</v>
      </c>
    </row>
    <row r="98" customFormat="false" ht="14.9" hidden="false" customHeight="false" outlineLevel="0" collapsed="false">
      <c r="A98" s="145" t="n">
        <v>97</v>
      </c>
      <c r="B98" s="146" t="n">
        <v>1606304016</v>
      </c>
      <c r="C98" s="147" t="s">
        <v>646</v>
      </c>
      <c r="D98" s="148" t="s">
        <v>641</v>
      </c>
      <c r="E98" s="148" t="s">
        <v>177</v>
      </c>
      <c r="F98" s="148" t="n">
        <v>30088</v>
      </c>
      <c r="G98" s="148" t="s">
        <v>354</v>
      </c>
      <c r="H98" s="149"/>
      <c r="I98" s="148" t="s">
        <v>180</v>
      </c>
      <c r="K98" s="147" t="s">
        <v>227</v>
      </c>
      <c r="L98" s="147" t="s">
        <v>245</v>
      </c>
      <c r="M98" s="148" t="s">
        <v>183</v>
      </c>
      <c r="N98" s="148" t="s">
        <v>184</v>
      </c>
      <c r="O98" s="150" t="s">
        <v>246</v>
      </c>
      <c r="P98" s="185" t="n">
        <v>1344</v>
      </c>
      <c r="Q98" s="150" t="n">
        <v>1344</v>
      </c>
      <c r="R98" s="151"/>
      <c r="S98" s="152" t="n">
        <v>9583</v>
      </c>
      <c r="T98" s="150" t="n">
        <v>1987</v>
      </c>
      <c r="U98" s="150" t="n">
        <v>1987</v>
      </c>
      <c r="V98" s="153" t="n">
        <v>43282</v>
      </c>
      <c r="W98" s="154" t="s">
        <v>186</v>
      </c>
      <c r="X98" s="154" t="s">
        <v>187</v>
      </c>
      <c r="Y98" s="150" t="n">
        <v>3</v>
      </c>
      <c r="Z98" s="150" t="n">
        <v>2.5</v>
      </c>
      <c r="AA98" s="155" t="n">
        <v>3</v>
      </c>
      <c r="AB98" s="155" t="n">
        <v>2</v>
      </c>
      <c r="AC98" s="156"/>
      <c r="AD98" s="150" t="n">
        <v>2</v>
      </c>
      <c r="AE98" s="157" t="s">
        <v>188</v>
      </c>
      <c r="AF98" s="157" t="s">
        <v>189</v>
      </c>
      <c r="AG98" s="157" t="s">
        <v>189</v>
      </c>
      <c r="AH98" s="158" t="s">
        <v>190</v>
      </c>
      <c r="AI98" s="158" t="s">
        <v>191</v>
      </c>
      <c r="AJ98" s="148" t="s">
        <v>192</v>
      </c>
      <c r="AK98" s="159" t="n">
        <v>42795</v>
      </c>
      <c r="AL98" s="159" t="n">
        <v>43159</v>
      </c>
      <c r="AM98" s="160" t="n">
        <f aca="false">SUM(AN98/T98)</f>
        <v>0.518369401107197</v>
      </c>
      <c r="AN98" s="91" t="n">
        <v>1030</v>
      </c>
      <c r="AO98" s="161" t="n">
        <f aca="false">SUM(AN98*12)</f>
        <v>12360</v>
      </c>
      <c r="AS98" s="160" t="n">
        <f aca="false">SUM(AT98/T98)</f>
        <v>0.533920483140413</v>
      </c>
      <c r="AT98" s="91" t="n">
        <f aca="false">SUM(AN98*0.03)+AN98</f>
        <v>1060.9</v>
      </c>
      <c r="AU98" s="164" t="n">
        <f aca="false">SUM(AT98*12)</f>
        <v>12730.8</v>
      </c>
      <c r="AW98" s="166" t="n">
        <f aca="false">SUM(AX98/12)</f>
        <v>0</v>
      </c>
      <c r="AX98" s="167" t="n">
        <v>0</v>
      </c>
      <c r="AY98" s="168" t="n">
        <f aca="false">SUM(AZ98/12)</f>
        <v>118.441666666667</v>
      </c>
      <c r="AZ98" s="169" t="n">
        <v>1421.3</v>
      </c>
      <c r="BA98" s="170" t="n">
        <f aca="false">SUM(BB98/12)</f>
        <v>136.558333333333</v>
      </c>
      <c r="BB98" s="91" t="n">
        <v>1638.7</v>
      </c>
      <c r="BC98" s="171" t="n">
        <f aca="false">SUM(BD98/12)</f>
        <v>50</v>
      </c>
      <c r="BD98" s="166" t="n">
        <v>600</v>
      </c>
      <c r="BE98" s="164" t="n">
        <f aca="false">SUM(BF98/12)</f>
        <v>200</v>
      </c>
      <c r="BF98" s="166" t="n">
        <v>2400</v>
      </c>
      <c r="BG98" s="160" t="n">
        <f aca="false">SUM(AN99*0.06)</f>
        <v>65.7</v>
      </c>
      <c r="BH98" s="164" t="n">
        <f aca="false">SUM(BG98*12)</f>
        <v>788.4</v>
      </c>
      <c r="BI98" s="164" t="n">
        <f aca="false">SUM(AW98+BA98+BC98+BE98+BG98)</f>
        <v>452.258333333333</v>
      </c>
      <c r="BJ98" s="166" t="n">
        <f aca="false">SUM(AX98+BB98+BD98+BF98+BH98)</f>
        <v>5427.1</v>
      </c>
      <c r="BK98" s="166" t="n">
        <f aca="false">SUM(AN98-BI98)</f>
        <v>577.741666666667</v>
      </c>
      <c r="BL98" s="166" t="n">
        <f aca="false">SUM(AO98-BJ98)</f>
        <v>6932.9</v>
      </c>
      <c r="BM98" s="166" t="n">
        <f aca="false">SUM(AT98-BI98)</f>
        <v>608.641666666667</v>
      </c>
      <c r="BN98" s="166" t="n">
        <f aca="false">SUM(BM98*12)</f>
        <v>7303.7</v>
      </c>
      <c r="BY98" s="177" t="n">
        <v>4847548454</v>
      </c>
      <c r="BZ98" s="91" t="n">
        <v>186294</v>
      </c>
      <c r="CA98" s="159" t="n">
        <v>42580</v>
      </c>
      <c r="CB98" s="178" t="s">
        <v>193</v>
      </c>
      <c r="CG98" s="179" t="n">
        <v>41452</v>
      </c>
      <c r="CH98" s="180" t="n">
        <v>8952000</v>
      </c>
      <c r="CI98" s="181" t="s">
        <v>190</v>
      </c>
      <c r="CJ98" s="182" t="s">
        <v>191</v>
      </c>
      <c r="CK98" s="182" t="s">
        <v>191</v>
      </c>
      <c r="CL98" s="182" t="s">
        <v>194</v>
      </c>
      <c r="CM98" s="182" t="s">
        <v>191</v>
      </c>
      <c r="CN98" s="182" t="s">
        <v>191</v>
      </c>
      <c r="CO98" s="182" t="s">
        <v>191</v>
      </c>
      <c r="CP98" s="182" t="s">
        <v>191</v>
      </c>
      <c r="CQ98" s="182" t="s">
        <v>191</v>
      </c>
      <c r="CR98" s="182" t="s">
        <v>191</v>
      </c>
      <c r="CS98" s="182" t="s">
        <v>191</v>
      </c>
      <c r="CT98" s="182" t="s">
        <v>191</v>
      </c>
      <c r="CU98" s="182" t="s">
        <v>191</v>
      </c>
      <c r="CV98" s="182" t="s">
        <v>191</v>
      </c>
      <c r="CW98" s="182" t="s">
        <v>191</v>
      </c>
      <c r="CX98" s="182" t="s">
        <v>191</v>
      </c>
      <c r="CY98" s="183" t="n">
        <v>551</v>
      </c>
      <c r="CZ98" s="148" t="s">
        <v>642</v>
      </c>
      <c r="DA98" s="148" t="s">
        <v>196</v>
      </c>
      <c r="DB98" s="148" t="s">
        <v>207</v>
      </c>
      <c r="DC98" s="148" t="n">
        <v>3</v>
      </c>
      <c r="DD98" s="148" t="s">
        <v>489</v>
      </c>
      <c r="DE98" s="184" t="n">
        <v>42894</v>
      </c>
      <c r="DF98" s="148" t="s">
        <v>250</v>
      </c>
      <c r="DG98" s="148" t="n">
        <v>3</v>
      </c>
      <c r="DH98" s="148" t="s">
        <v>490</v>
      </c>
      <c r="DI98" s="184" t="n">
        <v>42990</v>
      </c>
      <c r="DJ98" s="148" t="s">
        <v>281</v>
      </c>
      <c r="DK98" s="148" t="n">
        <v>3</v>
      </c>
      <c r="DL98" s="182" t="s">
        <v>191</v>
      </c>
      <c r="DM98" s="182" t="s">
        <v>191</v>
      </c>
    </row>
    <row r="99" customFormat="false" ht="14.9" hidden="false" customHeight="false" outlineLevel="0" collapsed="false">
      <c r="A99" s="145" t="n">
        <v>98</v>
      </c>
      <c r="B99" s="146" t="n">
        <v>1603602147</v>
      </c>
      <c r="C99" s="192" t="s">
        <v>647</v>
      </c>
      <c r="D99" s="148" t="s">
        <v>641</v>
      </c>
      <c r="E99" s="148" t="s">
        <v>177</v>
      </c>
      <c r="F99" s="148" t="n">
        <v>30088</v>
      </c>
      <c r="G99" s="148" t="s">
        <v>354</v>
      </c>
      <c r="H99" s="149"/>
      <c r="I99" s="148" t="s">
        <v>180</v>
      </c>
      <c r="K99" s="147" t="s">
        <v>444</v>
      </c>
      <c r="L99" s="147" t="s">
        <v>204</v>
      </c>
      <c r="M99" s="148" t="s">
        <v>183</v>
      </c>
      <c r="N99" s="148" t="s">
        <v>184</v>
      </c>
      <c r="O99" s="150" t="s">
        <v>648</v>
      </c>
      <c r="P99" s="185" t="n">
        <v>1272</v>
      </c>
      <c r="Q99" s="150" t="n">
        <v>1272</v>
      </c>
      <c r="R99" s="151"/>
      <c r="S99" s="152" t="n">
        <v>9148</v>
      </c>
      <c r="T99" s="150" t="n">
        <v>1986</v>
      </c>
      <c r="U99" s="150" t="n">
        <v>1986</v>
      </c>
      <c r="V99" s="153" t="n">
        <v>43282</v>
      </c>
      <c r="W99" s="154" t="s">
        <v>186</v>
      </c>
      <c r="X99" s="154" t="s">
        <v>187</v>
      </c>
      <c r="Y99" s="150" t="n">
        <v>3</v>
      </c>
      <c r="Z99" s="150" t="n">
        <v>2</v>
      </c>
      <c r="AA99" s="155" t="n">
        <v>3</v>
      </c>
      <c r="AB99" s="155" t="n">
        <v>1</v>
      </c>
      <c r="AC99" s="156"/>
      <c r="AD99" s="150" t="n">
        <v>1</v>
      </c>
      <c r="AE99" s="157" t="s">
        <v>188</v>
      </c>
      <c r="AF99" s="157" t="s">
        <v>189</v>
      </c>
      <c r="AG99" s="157" t="s">
        <v>189</v>
      </c>
      <c r="AH99" s="158" t="s">
        <v>190</v>
      </c>
      <c r="AI99" s="158" t="s">
        <v>191</v>
      </c>
      <c r="AJ99" s="148" t="s">
        <v>192</v>
      </c>
      <c r="AK99" s="159" t="n">
        <v>42860</v>
      </c>
      <c r="AL99" s="159" t="n">
        <v>43224</v>
      </c>
      <c r="AM99" s="160" t="n">
        <f aca="false">SUM(AN99/T99)</f>
        <v>0.551359516616314</v>
      </c>
      <c r="AN99" s="91" t="n">
        <v>1095</v>
      </c>
      <c r="AO99" s="161" t="n">
        <f aca="false">SUM(AN99*12)</f>
        <v>13140</v>
      </c>
      <c r="AS99" s="160" t="n">
        <f aca="false">SUM(AT99/T99)</f>
        <v>0.567900302114804</v>
      </c>
      <c r="AT99" s="91" t="n">
        <f aca="false">SUM(AN99*0.03)+AN99</f>
        <v>1127.85</v>
      </c>
      <c r="AU99" s="164" t="n">
        <f aca="false">SUM(AT99*12)</f>
        <v>13534.2</v>
      </c>
      <c r="AW99" s="166" t="n">
        <f aca="false">SUM(AX99/12)</f>
        <v>0</v>
      </c>
      <c r="AX99" s="167" t="n">
        <v>0</v>
      </c>
      <c r="AY99" s="168" t="n">
        <f aca="false">SUM(AZ99/12)</f>
        <v>17.9</v>
      </c>
      <c r="AZ99" s="169" t="n">
        <v>214.8</v>
      </c>
      <c r="BA99" s="170" t="n">
        <f aca="false">SUM(BB99/12)</f>
        <v>17.9</v>
      </c>
      <c r="BB99" s="91" t="n">
        <v>214.8</v>
      </c>
      <c r="BC99" s="171" t="n">
        <f aca="false">SUM(BD99/12)</f>
        <v>50</v>
      </c>
      <c r="BD99" s="166" t="n">
        <v>600</v>
      </c>
      <c r="BE99" s="164" t="n">
        <f aca="false">SUM(BF99/12)</f>
        <v>200</v>
      </c>
      <c r="BF99" s="166" t="n">
        <v>2400</v>
      </c>
      <c r="BG99" s="160" t="n">
        <f aca="false">SUM(AN100*0.06)</f>
        <v>60</v>
      </c>
      <c r="BH99" s="164" t="n">
        <f aca="false">SUM(BG99*12)</f>
        <v>720</v>
      </c>
      <c r="BI99" s="164" t="n">
        <f aca="false">SUM(AW99+BA99+BC99+BE99+BG99)</f>
        <v>327.9</v>
      </c>
      <c r="BJ99" s="166" t="n">
        <f aca="false">SUM(AX99+BB99+BD99+BF99+BH99)</f>
        <v>3934.8</v>
      </c>
      <c r="BK99" s="166" t="n">
        <f aca="false">SUM(AN99-BI99)</f>
        <v>767.1</v>
      </c>
      <c r="BL99" s="166" t="n">
        <f aca="false">SUM(AO99-BJ99)</f>
        <v>9205.2</v>
      </c>
      <c r="BM99" s="166" t="n">
        <f aca="false">SUM(AT99-BI99)</f>
        <v>799.95</v>
      </c>
      <c r="BN99" s="166" t="n">
        <f aca="false">SUM(BM99*12)</f>
        <v>9599.4</v>
      </c>
      <c r="BY99" s="177" t="n">
        <v>4847548454</v>
      </c>
      <c r="BZ99" s="91" t="n">
        <v>68000</v>
      </c>
      <c r="CA99" s="159" t="n">
        <v>42710</v>
      </c>
      <c r="CB99" s="178" t="s">
        <v>193</v>
      </c>
      <c r="CG99" s="179" t="n">
        <v>41452</v>
      </c>
      <c r="CH99" s="180" t="n">
        <v>8952000</v>
      </c>
      <c r="CI99" s="181" t="s">
        <v>190</v>
      </c>
      <c r="CJ99" s="182" t="s">
        <v>191</v>
      </c>
      <c r="CK99" s="182" t="s">
        <v>191</v>
      </c>
      <c r="CL99" s="182" t="s">
        <v>194</v>
      </c>
      <c r="CM99" s="182" t="s">
        <v>191</v>
      </c>
      <c r="CN99" s="182" t="s">
        <v>191</v>
      </c>
      <c r="CO99" s="182" t="s">
        <v>191</v>
      </c>
      <c r="CP99" s="182" t="s">
        <v>191</v>
      </c>
      <c r="CQ99" s="182" t="s">
        <v>191</v>
      </c>
      <c r="CR99" s="182" t="s">
        <v>191</v>
      </c>
      <c r="CS99" s="182" t="s">
        <v>191</v>
      </c>
      <c r="CT99" s="182" t="s">
        <v>191</v>
      </c>
      <c r="CU99" s="182" t="s">
        <v>191</v>
      </c>
      <c r="CV99" s="182" t="s">
        <v>191</v>
      </c>
      <c r="CW99" s="182" t="s">
        <v>191</v>
      </c>
      <c r="CX99" s="182" t="s">
        <v>191</v>
      </c>
      <c r="CY99" s="183" t="n">
        <v>551</v>
      </c>
      <c r="CZ99" s="148" t="s">
        <v>493</v>
      </c>
      <c r="DA99" s="148" t="s">
        <v>196</v>
      </c>
      <c r="DB99" s="148" t="s">
        <v>235</v>
      </c>
      <c r="DC99" s="148" t="n">
        <v>1</v>
      </c>
      <c r="DD99" s="148" t="s">
        <v>489</v>
      </c>
      <c r="DE99" s="184" t="n">
        <v>42894</v>
      </c>
      <c r="DF99" s="148" t="s">
        <v>221</v>
      </c>
      <c r="DG99" s="148" t="n">
        <v>3</v>
      </c>
      <c r="DH99" s="148" t="s">
        <v>490</v>
      </c>
      <c r="DI99" s="184" t="n">
        <v>42990</v>
      </c>
      <c r="DJ99" s="148" t="s">
        <v>260</v>
      </c>
      <c r="DK99" s="148" t="n">
        <v>3</v>
      </c>
      <c r="DL99" s="182" t="s">
        <v>191</v>
      </c>
      <c r="DM99" s="182" t="s">
        <v>191</v>
      </c>
    </row>
    <row r="100" customFormat="false" ht="14.9" hidden="false" customHeight="false" outlineLevel="0" collapsed="false">
      <c r="A100" s="145" t="n">
        <v>99</v>
      </c>
      <c r="B100" s="146" t="n">
        <v>1803504013</v>
      </c>
      <c r="C100" s="147" t="s">
        <v>649</v>
      </c>
      <c r="D100" s="148" t="s">
        <v>641</v>
      </c>
      <c r="E100" s="148" t="s">
        <v>177</v>
      </c>
      <c r="F100" s="148" t="n">
        <v>30087</v>
      </c>
      <c r="G100" s="148" t="s">
        <v>354</v>
      </c>
      <c r="H100" s="149"/>
      <c r="I100" s="148" t="s">
        <v>180</v>
      </c>
      <c r="K100" s="147" t="s">
        <v>650</v>
      </c>
      <c r="L100" s="147" t="s">
        <v>204</v>
      </c>
      <c r="M100" s="148" t="s">
        <v>183</v>
      </c>
      <c r="N100" s="148" t="s">
        <v>184</v>
      </c>
      <c r="O100" s="150" t="s">
        <v>205</v>
      </c>
      <c r="P100" s="185" t="n">
        <v>1323</v>
      </c>
      <c r="Q100" s="150" t="n">
        <v>1323</v>
      </c>
      <c r="R100" s="151"/>
      <c r="S100" s="152" t="n">
        <v>21344</v>
      </c>
      <c r="T100" s="150" t="n">
        <v>1939</v>
      </c>
      <c r="U100" s="150" t="n">
        <v>1939</v>
      </c>
      <c r="V100" s="153" t="n">
        <v>43282</v>
      </c>
      <c r="W100" s="154" t="s">
        <v>186</v>
      </c>
      <c r="X100" s="154" t="s">
        <v>187</v>
      </c>
      <c r="Y100" s="150" t="n">
        <v>3</v>
      </c>
      <c r="Z100" s="150" t="n">
        <v>2</v>
      </c>
      <c r="AA100" s="155" t="n">
        <v>3</v>
      </c>
      <c r="AB100" s="155" t="n">
        <v>1</v>
      </c>
      <c r="AC100" s="156"/>
      <c r="AD100" s="150" t="n">
        <v>1</v>
      </c>
      <c r="AE100" s="157" t="s">
        <v>188</v>
      </c>
      <c r="AF100" s="157" t="s">
        <v>189</v>
      </c>
      <c r="AG100" s="157" t="s">
        <v>189</v>
      </c>
      <c r="AH100" s="158" t="s">
        <v>190</v>
      </c>
      <c r="AI100" s="158" t="s">
        <v>191</v>
      </c>
      <c r="AJ100" s="148" t="s">
        <v>192</v>
      </c>
      <c r="AK100" s="159" t="n">
        <v>42882</v>
      </c>
      <c r="AL100" s="159" t="n">
        <v>43246</v>
      </c>
      <c r="AM100" s="160" t="n">
        <f aca="false">SUM(AN100/T100)</f>
        <v>0.515729757607014</v>
      </c>
      <c r="AN100" s="91" t="n">
        <v>1000</v>
      </c>
      <c r="AO100" s="161" t="n">
        <f aca="false">SUM(AN100*12)</f>
        <v>12000</v>
      </c>
      <c r="AS100" s="160" t="n">
        <f aca="false">SUM(AT100/T100)</f>
        <v>0.531201650335224</v>
      </c>
      <c r="AT100" s="91" t="n">
        <f aca="false">SUM(AN100*0.03)+AN100</f>
        <v>1030</v>
      </c>
      <c r="AU100" s="164" t="n">
        <f aca="false">SUM(AT100*12)</f>
        <v>12360</v>
      </c>
      <c r="AW100" s="166" t="n">
        <f aca="false">SUM(AX100/12)</f>
        <v>0</v>
      </c>
      <c r="AX100" s="167" t="n">
        <v>0</v>
      </c>
      <c r="AY100" s="168" t="n">
        <f aca="false">SUM(AZ100/12)</f>
        <v>35.5483333333333</v>
      </c>
      <c r="AZ100" s="169" t="n">
        <v>426.58</v>
      </c>
      <c r="BA100" s="170" t="n">
        <f aca="false">SUM(BB100/12)</f>
        <v>37.1266666666667</v>
      </c>
      <c r="BB100" s="91" t="n">
        <v>445.52</v>
      </c>
      <c r="BC100" s="171" t="n">
        <f aca="false">SUM(BD100/12)</f>
        <v>50</v>
      </c>
      <c r="BD100" s="166" t="n">
        <v>600</v>
      </c>
      <c r="BE100" s="164" t="n">
        <f aca="false">SUM(BF100/12)</f>
        <v>200</v>
      </c>
      <c r="BF100" s="166" t="n">
        <v>2400</v>
      </c>
      <c r="BG100" s="160" t="n">
        <f aca="false">SUM(AN101*0.06)</f>
        <v>59.7</v>
      </c>
      <c r="BH100" s="164" t="n">
        <f aca="false">SUM(BG100*12)</f>
        <v>716.4</v>
      </c>
      <c r="BI100" s="164" t="n">
        <f aca="false">SUM(AW100+BA100+BC100+BE100+BG100)</f>
        <v>346.826666666667</v>
      </c>
      <c r="BJ100" s="166" t="n">
        <f aca="false">SUM(AX100+BB100+BD100+BF100+BH100)</f>
        <v>4161.92</v>
      </c>
      <c r="BK100" s="166" t="n">
        <f aca="false">SUM(AN100-BI100)</f>
        <v>653.173333333333</v>
      </c>
      <c r="BL100" s="166" t="n">
        <f aca="false">SUM(AO100-BJ100)</f>
        <v>7838.08</v>
      </c>
      <c r="BM100" s="166" t="n">
        <f aca="false">SUM(AT100-BI100)</f>
        <v>683.173333333333</v>
      </c>
      <c r="BN100" s="166" t="n">
        <f aca="false">SUM(BM100*12)</f>
        <v>8198.08</v>
      </c>
      <c r="BY100" s="177" t="n">
        <v>4847548454</v>
      </c>
      <c r="BZ100" s="91" t="n">
        <v>58000</v>
      </c>
      <c r="CA100" s="159" t="n">
        <v>42732</v>
      </c>
      <c r="CB100" s="178" t="s">
        <v>193</v>
      </c>
      <c r="CG100" s="179" t="n">
        <v>41452</v>
      </c>
      <c r="CH100" s="180" t="n">
        <v>8952000</v>
      </c>
      <c r="CI100" s="181" t="s">
        <v>190</v>
      </c>
      <c r="CJ100" s="182" t="s">
        <v>191</v>
      </c>
      <c r="CK100" s="182" t="s">
        <v>191</v>
      </c>
      <c r="CL100" s="182" t="s">
        <v>194</v>
      </c>
      <c r="CM100" s="182" t="s">
        <v>191</v>
      </c>
      <c r="CN100" s="182" t="s">
        <v>191</v>
      </c>
      <c r="CO100" s="182" t="s">
        <v>191</v>
      </c>
      <c r="CP100" s="182" t="s">
        <v>191</v>
      </c>
      <c r="CQ100" s="182" t="s">
        <v>191</v>
      </c>
      <c r="CR100" s="182" t="s">
        <v>191</v>
      </c>
      <c r="CS100" s="182" t="s">
        <v>191</v>
      </c>
      <c r="CT100" s="182" t="s">
        <v>191</v>
      </c>
      <c r="CU100" s="182" t="s">
        <v>191</v>
      </c>
      <c r="CV100" s="182" t="s">
        <v>191</v>
      </c>
      <c r="CW100" s="182" t="s">
        <v>191</v>
      </c>
      <c r="CX100" s="182" t="s">
        <v>191</v>
      </c>
      <c r="CY100" s="183" t="n">
        <v>551</v>
      </c>
      <c r="CZ100" s="148" t="s">
        <v>651</v>
      </c>
      <c r="DA100" s="148" t="s">
        <v>196</v>
      </c>
      <c r="DB100" s="148" t="s">
        <v>307</v>
      </c>
      <c r="DC100" s="148" t="n">
        <v>3</v>
      </c>
      <c r="DD100" s="148" t="s">
        <v>652</v>
      </c>
      <c r="DE100" s="184" t="n">
        <v>42894</v>
      </c>
      <c r="DF100" s="148" t="s">
        <v>270</v>
      </c>
      <c r="DG100" s="148" t="n">
        <v>5</v>
      </c>
      <c r="DH100" s="148" t="s">
        <v>653</v>
      </c>
      <c r="DI100" s="184" t="n">
        <v>42990</v>
      </c>
      <c r="DJ100" s="148" t="s">
        <v>235</v>
      </c>
      <c r="DK100" s="148" t="n">
        <v>4</v>
      </c>
      <c r="DL100" s="182" t="s">
        <v>191</v>
      </c>
      <c r="DM100" s="182" t="s">
        <v>191</v>
      </c>
    </row>
    <row r="101" customFormat="false" ht="14.9" hidden="false" customHeight="false" outlineLevel="0" collapsed="false">
      <c r="A101" s="145" t="n">
        <v>100</v>
      </c>
      <c r="B101" s="146" t="s">
        <v>654</v>
      </c>
      <c r="C101" s="147" t="s">
        <v>655</v>
      </c>
      <c r="D101" s="148" t="s">
        <v>656</v>
      </c>
      <c r="E101" s="148" t="s">
        <v>177</v>
      </c>
      <c r="F101" s="148" t="n">
        <v>30291</v>
      </c>
      <c r="G101" s="148" t="s">
        <v>178</v>
      </c>
      <c r="H101" s="149"/>
      <c r="I101" s="148" t="s">
        <v>180</v>
      </c>
      <c r="K101" s="147" t="s">
        <v>181</v>
      </c>
      <c r="L101" s="147" t="s">
        <v>204</v>
      </c>
      <c r="M101" s="148" t="s">
        <v>183</v>
      </c>
      <c r="N101" s="148" t="s">
        <v>184</v>
      </c>
      <c r="O101" s="150" t="s">
        <v>205</v>
      </c>
      <c r="P101" s="185" t="n">
        <v>1108</v>
      </c>
      <c r="Q101" s="150" t="n">
        <v>1108</v>
      </c>
      <c r="R101" s="151"/>
      <c r="S101" s="152" t="n">
        <v>15041</v>
      </c>
      <c r="T101" s="150" t="n">
        <v>1981</v>
      </c>
      <c r="U101" s="150" t="n">
        <v>1981</v>
      </c>
      <c r="V101" s="153" t="n">
        <v>43282</v>
      </c>
      <c r="W101" s="154" t="s">
        <v>186</v>
      </c>
      <c r="X101" s="154" t="s">
        <v>187</v>
      </c>
      <c r="Y101" s="150" t="n">
        <v>3</v>
      </c>
      <c r="Z101" s="150" t="n">
        <v>2</v>
      </c>
      <c r="AA101" s="155" t="n">
        <v>3</v>
      </c>
      <c r="AB101" s="155" t="n">
        <v>1</v>
      </c>
      <c r="AC101" s="156"/>
      <c r="AD101" s="150" t="n">
        <v>1</v>
      </c>
      <c r="AE101" s="157" t="s">
        <v>188</v>
      </c>
      <c r="AF101" s="157" t="s">
        <v>189</v>
      </c>
      <c r="AG101" s="157" t="s">
        <v>189</v>
      </c>
      <c r="AH101" s="158" t="s">
        <v>190</v>
      </c>
      <c r="AI101" s="158" t="s">
        <v>191</v>
      </c>
      <c r="AJ101" s="148" t="s">
        <v>192</v>
      </c>
      <c r="AK101" s="159" t="n">
        <v>42798</v>
      </c>
      <c r="AL101" s="159" t="n">
        <v>43162</v>
      </c>
      <c r="AM101" s="160" t="n">
        <f aca="false">SUM(AN101/T101)</f>
        <v>0.502271580010096</v>
      </c>
      <c r="AN101" s="91" t="n">
        <v>995</v>
      </c>
      <c r="AO101" s="161" t="n">
        <f aca="false">SUM(AN101*12)</f>
        <v>11940</v>
      </c>
      <c r="AS101" s="160" t="n">
        <f aca="false">SUM(AT101/T101)</f>
        <v>0.517339727410399</v>
      </c>
      <c r="AT101" s="91" t="n">
        <f aca="false">SUM(AN101*0.03)+AN101</f>
        <v>1024.85</v>
      </c>
      <c r="AU101" s="164" t="n">
        <f aca="false">SUM(AT101*12)</f>
        <v>12298.2</v>
      </c>
      <c r="AW101" s="166" t="n">
        <f aca="false">SUM(AX101/12)</f>
        <v>0</v>
      </c>
      <c r="AX101" s="167" t="n">
        <v>0</v>
      </c>
      <c r="AY101" s="168" t="n">
        <f aca="false">SUM(AZ101/12)</f>
        <v>81.51</v>
      </c>
      <c r="AZ101" s="169" t="n">
        <v>978.12</v>
      </c>
      <c r="BA101" s="170" t="n">
        <f aca="false">SUM(BB101/12)</f>
        <v>81.0741666666667</v>
      </c>
      <c r="BB101" s="91" t="n">
        <v>972.89</v>
      </c>
      <c r="BC101" s="171" t="n">
        <f aca="false">SUM(BD101/12)</f>
        <v>50</v>
      </c>
      <c r="BD101" s="166" t="n">
        <v>600</v>
      </c>
      <c r="BE101" s="164" t="n">
        <f aca="false">SUM(BF101/12)</f>
        <v>200</v>
      </c>
      <c r="BF101" s="166" t="n">
        <v>2400</v>
      </c>
      <c r="BG101" s="160" t="n">
        <f aca="false">SUM(AN102*0.06)</f>
        <v>62.0418</v>
      </c>
      <c r="BH101" s="164" t="n">
        <f aca="false">SUM(BG101*12)</f>
        <v>744.5016</v>
      </c>
      <c r="BI101" s="164" t="n">
        <f aca="false">SUM(AW101+BA101+BC101+BE101+BG101)</f>
        <v>393.115966666667</v>
      </c>
      <c r="BJ101" s="166" t="n">
        <f aca="false">SUM(AX101+BB101+BD101+BF101+BH101)</f>
        <v>4717.3916</v>
      </c>
      <c r="BK101" s="166" t="n">
        <f aca="false">SUM(AN101-BI101)</f>
        <v>601.884033333333</v>
      </c>
      <c r="BL101" s="166" t="n">
        <f aca="false">SUM(AO101-BJ101)</f>
        <v>7222.6084</v>
      </c>
      <c r="BM101" s="166" t="n">
        <f aca="false">SUM(AT101-BI101)</f>
        <v>631.734033333333</v>
      </c>
      <c r="BN101" s="166" t="n">
        <f aca="false">SUM(BM101*12)</f>
        <v>7580.8084</v>
      </c>
      <c r="BY101" s="177" t="n">
        <v>4847548454</v>
      </c>
      <c r="BZ101" s="91" t="n">
        <v>58500</v>
      </c>
      <c r="CA101" s="159" t="n">
        <v>42695</v>
      </c>
      <c r="CB101" s="178" t="s">
        <v>193</v>
      </c>
      <c r="CG101" s="179" t="n">
        <v>41452</v>
      </c>
      <c r="CH101" s="180" t="n">
        <v>8952000</v>
      </c>
      <c r="CI101" s="181" t="s">
        <v>190</v>
      </c>
      <c r="CJ101" s="182" t="s">
        <v>191</v>
      </c>
      <c r="CK101" s="182" t="s">
        <v>191</v>
      </c>
      <c r="CL101" s="182" t="s">
        <v>194</v>
      </c>
      <c r="CM101" s="182" t="s">
        <v>191</v>
      </c>
      <c r="CN101" s="182" t="s">
        <v>191</v>
      </c>
      <c r="CO101" s="182" t="s">
        <v>191</v>
      </c>
      <c r="CP101" s="182" t="s">
        <v>191</v>
      </c>
      <c r="CQ101" s="182" t="s">
        <v>191</v>
      </c>
      <c r="CR101" s="182" t="s">
        <v>191</v>
      </c>
      <c r="CS101" s="182" t="s">
        <v>191</v>
      </c>
      <c r="CT101" s="182" t="s">
        <v>191</v>
      </c>
      <c r="CU101" s="182" t="s">
        <v>191</v>
      </c>
      <c r="CV101" s="182" t="s">
        <v>191</v>
      </c>
      <c r="CW101" s="182" t="s">
        <v>191</v>
      </c>
      <c r="CX101" s="182" t="s">
        <v>191</v>
      </c>
      <c r="CY101" s="183" t="n">
        <v>551</v>
      </c>
      <c r="CZ101" s="148" t="s">
        <v>657</v>
      </c>
      <c r="DA101" s="148" t="s">
        <v>196</v>
      </c>
      <c r="DB101" s="148" t="s">
        <v>281</v>
      </c>
      <c r="DC101" s="148" t="n">
        <v>2</v>
      </c>
      <c r="DD101" s="148" t="s">
        <v>658</v>
      </c>
      <c r="DE101" s="184" t="n">
        <v>42894</v>
      </c>
      <c r="DF101" s="148" t="s">
        <v>659</v>
      </c>
      <c r="DG101" s="148" t="n">
        <v>3</v>
      </c>
      <c r="DH101" s="148" t="s">
        <v>660</v>
      </c>
      <c r="DI101" s="184" t="n">
        <v>42990</v>
      </c>
      <c r="DJ101" s="148" t="s">
        <v>661</v>
      </c>
      <c r="DK101" s="148" t="n">
        <v>3</v>
      </c>
      <c r="DL101" s="182" t="s">
        <v>191</v>
      </c>
      <c r="DM101" s="182" t="s">
        <v>191</v>
      </c>
    </row>
    <row r="102" customFormat="false" ht="14.9" hidden="false" customHeight="false" outlineLevel="0" collapsed="false">
      <c r="AM102" s="204" t="n">
        <f aca="false">AVERAGE(AM2:AM101)</f>
        <v>0.520215565274475</v>
      </c>
      <c r="AN102" s="205" t="n">
        <f aca="false">AVERAGE(AN2:AN101)</f>
        <v>1034.03</v>
      </c>
      <c r="AO102" s="205" t="n">
        <f aca="false">AVERAGE(AO2:AO101)</f>
        <v>12408.36</v>
      </c>
      <c r="AS102" s="204" t="n">
        <f aca="false">AVERAGE(AS2:AS101)</f>
        <v>0.535822032232709</v>
      </c>
      <c r="AT102" s="205" t="n">
        <f aca="false">AVERAGE(AT2:AT101)</f>
        <v>1065.0509</v>
      </c>
      <c r="AU102" s="205" t="n">
        <f aca="false">AVERAGE(AU2:AU101)</f>
        <v>12780.6108</v>
      </c>
      <c r="AW102" s="205" t="n">
        <f aca="false">AVERAGE(AW2:AW101)</f>
        <v>2.48916666666667</v>
      </c>
      <c r="AX102" s="205" t="n">
        <f aca="false">AVERAGE(AX2:AX101)</f>
        <v>29.87</v>
      </c>
      <c r="AY102" s="205" t="n">
        <f aca="false">AVERAGE(AY2:AY101)</f>
        <v>79.81504065</v>
      </c>
      <c r="AZ102" s="205" t="n">
        <f aca="false">AVERAGE(AZ2:AZ101)</f>
        <v>957.7804878</v>
      </c>
      <c r="BA102" s="205" t="n">
        <f aca="false">AVERAGE(BA2:BA101)</f>
        <v>82.5274583333333</v>
      </c>
      <c r="BB102" s="205" t="n">
        <f aca="false">AVERAGE(BB2:BB101)</f>
        <v>990.3295</v>
      </c>
      <c r="BC102" s="205" t="n">
        <f aca="false">AVERAGE(BC2:BC101)</f>
        <v>50</v>
      </c>
      <c r="BD102" s="205" t="n">
        <f aca="false">AVERAGE(BD2:BD101)</f>
        <v>600</v>
      </c>
      <c r="BE102" s="205" t="n">
        <f aca="false">AVERAGE(BE2:BE101)</f>
        <v>200</v>
      </c>
      <c r="BF102" s="205" t="n">
        <f aca="false">AVERAGE(BF2:BF101)</f>
        <v>2400</v>
      </c>
      <c r="BG102" s="205" t="n">
        <f aca="false">AVERAGE(BG2:BG101)</f>
        <v>62.0628179999999</v>
      </c>
      <c r="BH102" s="205" t="n">
        <f aca="false">AVERAGE(BH2:BH101)</f>
        <v>744.753816000001</v>
      </c>
      <c r="BI102" s="205" t="n">
        <f aca="false">AVERAGE(BI2:BI101)</f>
        <v>397.079443</v>
      </c>
      <c r="BJ102" s="205" t="n">
        <f aca="false">AVERAGE(BJ2:BJ101)</f>
        <v>4764.953316</v>
      </c>
      <c r="BK102" s="205" t="n">
        <f aca="false">AVERAGE(BK2:BK101)</f>
        <v>636.950557</v>
      </c>
      <c r="BL102" s="205" t="n">
        <f aca="false">AVERAGE(BL2:BL101)</f>
        <v>7683.80510066666</v>
      </c>
      <c r="BM102" s="205" t="n">
        <f aca="false">AVERAGE(BM2:BM101)</f>
        <v>667.971457</v>
      </c>
      <c r="BN102" s="205" t="n">
        <f aca="false">AVERAGE(BN2:BN101)</f>
        <v>8015.657484</v>
      </c>
      <c r="BZ102" s="205" t="n">
        <f aca="false">AVERAGE(BZ2:BZ101)</f>
        <v>69761.58</v>
      </c>
      <c r="CA102" s="205" t="n">
        <f aca="false">AVERAGE(CA2:CA101)</f>
        <v>42193.98</v>
      </c>
      <c r="CM102" s="182"/>
    </row>
    <row r="103" customFormat="false" ht="42.1" hidden="false" customHeight="false" outlineLevel="0" collapsed="false">
      <c r="AM103" s="206"/>
      <c r="AN103" s="206" t="n">
        <f aca="false">SUM(AN2:AN101)</f>
        <v>103403</v>
      </c>
      <c r="AO103" s="206" t="n">
        <f aca="false">SUM(AO2:AO101)</f>
        <v>1240836</v>
      </c>
      <c r="AS103" s="206"/>
      <c r="AT103" s="206" t="n">
        <f aca="false">SUM(AT2:AT101)</f>
        <v>106505.09</v>
      </c>
      <c r="AU103" s="206" t="n">
        <f aca="false">SUM(AU2:AU101)</f>
        <v>1278061.08</v>
      </c>
      <c r="AW103" s="206" t="n">
        <f aca="false">SUM(AW2:AW101)</f>
        <v>248.916666666667</v>
      </c>
      <c r="AX103" s="206" t="n">
        <f aca="false">SUM(AX2:AX101)</f>
        <v>2987</v>
      </c>
      <c r="AY103" s="206" t="n">
        <f aca="false">SUM(AY2:AY101)</f>
        <v>7981.504065</v>
      </c>
      <c r="AZ103" s="206" t="n">
        <f aca="false">SUM(AZ2:AZ101)</f>
        <v>95778.04878</v>
      </c>
      <c r="BA103" s="206" t="n">
        <f aca="false">SUM(BA2:BA101)</f>
        <v>8252.74583333333</v>
      </c>
      <c r="BB103" s="206" t="n">
        <f aca="false">SUM(BB2:BB101)</f>
        <v>99032.95</v>
      </c>
      <c r="BC103" s="206" t="n">
        <f aca="false">SUM(BC2:BC101)</f>
        <v>5000</v>
      </c>
      <c r="BD103" s="206" t="n">
        <f aca="false">SUM(BD2:BD101)</f>
        <v>60000</v>
      </c>
      <c r="BE103" s="206" t="n">
        <f aca="false">SUM(BE2:BE101)</f>
        <v>20000</v>
      </c>
      <c r="BF103" s="206" t="n">
        <f aca="false">SUM(BF2:BF101)</f>
        <v>240000</v>
      </c>
      <c r="BG103" s="206" t="n">
        <f aca="false">SUM(BG2:BG101)</f>
        <v>6206.28179999999</v>
      </c>
      <c r="BH103" s="206" t="n">
        <f aca="false">SUM(BH2:BH101)</f>
        <v>74475.3816</v>
      </c>
      <c r="BI103" s="206" t="n">
        <f aca="false">SUM(BI2:BI101)</f>
        <v>39707.9443</v>
      </c>
      <c r="BJ103" s="206" t="n">
        <f aca="false">SUM(BJ2:BJ101)</f>
        <v>476495.3316</v>
      </c>
      <c r="BK103" s="206" t="n">
        <f aca="false">SUM(BK2:BK101)</f>
        <v>63695.0557</v>
      </c>
      <c r="BL103" s="206" t="n">
        <f aca="false">SUM(BL2:BL101)</f>
        <v>768380.510066666</v>
      </c>
      <c r="BM103" s="206" t="n">
        <f aca="false">SUM(BM2:BM101)</f>
        <v>66797.1457</v>
      </c>
      <c r="BN103" s="206" t="n">
        <f aca="false">SUM(BN2:BN101)</f>
        <v>801565.7484</v>
      </c>
      <c r="BZ103" s="206" t="n">
        <f aca="false">SUM(BZ2:BZ101)</f>
        <v>6976158</v>
      </c>
      <c r="CA103" s="206" t="n">
        <f aca="false">SUM(CA2:CA101)</f>
        <v>4219398</v>
      </c>
      <c r="CM103" s="182"/>
    </row>
    <row r="104" customFormat="false" ht="13.8" hidden="false" customHeight="false" outlineLevel="0" collapsed="false">
      <c r="AS104" s="207"/>
      <c r="AT104" s="111"/>
      <c r="AU104" s="207"/>
      <c r="AW104" s="166"/>
      <c r="AX104" s="208" t="s">
        <v>662</v>
      </c>
      <c r="AY104" s="166"/>
      <c r="AZ104" s="166"/>
      <c r="BA104" s="166"/>
      <c r="BB104" s="209"/>
      <c r="BC104" s="209"/>
      <c r="BD104" s="0"/>
      <c r="BE104" s="210"/>
      <c r="BF104" s="209"/>
      <c r="BG104" s="209"/>
      <c r="BH104" s="209"/>
      <c r="BI104" s="209"/>
      <c r="BJ104" s="209"/>
      <c r="BK104" s="211" t="s">
        <v>663</v>
      </c>
      <c r="BL104" s="0"/>
      <c r="BM104" s="209"/>
      <c r="BN104" s="209"/>
      <c r="BZ104" s="209"/>
      <c r="CA104" s="212"/>
      <c r="CM104" s="182"/>
    </row>
    <row r="105" customFormat="false" ht="13.8" hidden="false" customHeight="false" outlineLevel="0" collapsed="false">
      <c r="AS105" s="213" t="n">
        <f aca="false">SUM(AN102)</f>
        <v>1034.03</v>
      </c>
      <c r="AT105" s="214" t="s">
        <v>664</v>
      </c>
      <c r="AU105" s="215" t="e">
        <f aca="false">SUM(BL103/AX112)</f>
        <v>#DIV/0!</v>
      </c>
      <c r="AW105" s="0"/>
      <c r="AX105" s="207"/>
      <c r="AY105" s="216"/>
      <c r="AZ105" s="0"/>
      <c r="BA105" s="217"/>
      <c r="BB105" s="209"/>
      <c r="BC105" s="0"/>
      <c r="BD105" s="0"/>
      <c r="BE105" s="218"/>
      <c r="BF105" s="0"/>
      <c r="BG105" s="0"/>
      <c r="BH105" s="0"/>
      <c r="BI105" s="0"/>
      <c r="BJ105" s="0"/>
      <c r="BK105" s="0"/>
      <c r="BL105" s="0"/>
      <c r="BM105" s="0"/>
      <c r="BN105" s="0"/>
      <c r="BZ105" s="0"/>
      <c r="CA105" s="219"/>
      <c r="CM105" s="182"/>
    </row>
    <row r="106" customFormat="false" ht="14.9" hidden="false" customHeight="false" outlineLevel="0" collapsed="false">
      <c r="AS106" s="163" t="n">
        <f aca="false">SUM(AT102)</f>
        <v>1065.0509</v>
      </c>
      <c r="AT106" s="214" t="s">
        <v>665</v>
      </c>
      <c r="AU106" s="215" t="e">
        <f aca="false">SUM(BN103/AX112)</f>
        <v>#DIV/0!</v>
      </c>
      <c r="AW106" s="220" t="s">
        <v>666</v>
      </c>
      <c r="AX106" s="221" t="n">
        <f aca="false">SUM(BR103)</f>
        <v>0</v>
      </c>
      <c r="AY106" s="222" t="s">
        <v>667</v>
      </c>
      <c r="AZ106" s="223" t="n">
        <f aca="false">SUM(BV103)</f>
        <v>0</v>
      </c>
      <c r="BA106" s="224" t="s">
        <v>668</v>
      </c>
      <c r="BB106" s="225" t="n">
        <f aca="false">SUM(BX103)</f>
        <v>0</v>
      </c>
      <c r="BC106" s="172"/>
      <c r="BD106" s="172"/>
      <c r="BE106" s="218"/>
      <c r="BF106" s="172"/>
      <c r="BG106" s="0"/>
      <c r="BH106" s="172"/>
      <c r="BZ106" s="176"/>
      <c r="CA106" s="166"/>
      <c r="CM106" s="182"/>
    </row>
    <row r="107" customFormat="false" ht="14.9" hidden="false" customHeight="false" outlineLevel="0" collapsed="false">
      <c r="AS107" s="226"/>
      <c r="AT107" s="214" t="s">
        <v>669</v>
      </c>
      <c r="AU107" s="215" t="e">
        <f aca="false">SUM(AO103/AX112)</f>
        <v>#DIV/0!</v>
      </c>
      <c r="AW107" s="227" t="s">
        <v>670</v>
      </c>
      <c r="AX107" s="228" t="e">
        <f aca="false">SUM(AX106/D106)</f>
        <v>#DIV/0!</v>
      </c>
      <c r="AY107" s="229" t="s">
        <v>671</v>
      </c>
      <c r="AZ107" s="230" t="n">
        <f aca="false">SUM(AZ106/100)</f>
        <v>0</v>
      </c>
      <c r="BA107" s="231" t="s">
        <v>672</v>
      </c>
      <c r="BB107" s="232" t="e">
        <f aca="false">SUM(BB106/D106)</f>
        <v>#DIV/0!</v>
      </c>
      <c r="BC107" s="0"/>
      <c r="BD107" s="0"/>
      <c r="BE107" s="218"/>
      <c r="BF107" s="0"/>
      <c r="BG107" s="0"/>
      <c r="BH107" s="0"/>
      <c r="CM107" s="182"/>
    </row>
    <row r="108" customFormat="false" ht="14.9" hidden="false" customHeight="false" outlineLevel="0" collapsed="false">
      <c r="AS108" s="163"/>
      <c r="AT108" s="214" t="s">
        <v>673</v>
      </c>
      <c r="AU108" s="233" t="e">
        <f aca="false">SUM(AU103/AX112)</f>
        <v>#DIV/0!</v>
      </c>
      <c r="AW108" s="234" t="s">
        <v>674</v>
      </c>
      <c r="AX108" s="235" t="e">
        <f aca="false">SUM(AX106/S103)</f>
        <v>#DIV/0!</v>
      </c>
      <c r="AY108" s="236" t="s">
        <v>675</v>
      </c>
      <c r="AZ108" s="237" t="e">
        <f aca="false">SUM(AZ106/S103)</f>
        <v>#DIV/0!</v>
      </c>
      <c r="BA108" s="238" t="s">
        <v>676</v>
      </c>
      <c r="BB108" s="239" t="e">
        <f aca="false">SUM(BB106/S103)</f>
        <v>#DIV/0!</v>
      </c>
      <c r="BC108" s="0"/>
      <c r="BD108" s="0"/>
      <c r="BE108" s="0"/>
      <c r="BF108" s="0"/>
      <c r="BG108" s="218"/>
      <c r="BH108" s="0"/>
      <c r="CM108" s="182"/>
    </row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35" right="0.5" top="0.75" bottom="0.25" header="0.3" footer="0.25"/>
  <pageSetup paperSize="7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&amp;C&amp;"Calibri,Bold"&amp;18SVN RealStar Advisors
SELLER - 100-AmAtlanta
Bulk Sale</oddHeader>
    <oddFooter>&amp;LSFRhub, LLC 
Copyright© 2016.
All Rights Reserved.&amp;CFor more information call: 
Jeff Cline - 480.326.6646
Michael Finch - 480.797.9825&amp;RData Provided By: Compliance Trac, LLC Copyright© 2015
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5" zoomScaleNormal="145" zoomScalePageLayoutView="100" workbookViewId="0">
      <selection pane="topLeft" activeCell="D13" activeCellId="1" sqref="G:G D13"/>
    </sheetView>
  </sheetViews>
  <sheetFormatPr defaultRowHeight="15"/>
  <cols>
    <col collapsed="false" hidden="false" max="1" min="1" style="0" width="25.7165991902834"/>
    <col collapsed="false" hidden="false" max="2" min="2" style="0" width="9.57085020242915"/>
    <col collapsed="false" hidden="false" max="1025" min="3" style="0" width="8.5748987854251"/>
  </cols>
  <sheetData>
    <row r="1" customFormat="false" ht="15" hidden="false" customHeight="false" outlineLevel="0" collapsed="false">
      <c r="A1" s="240" t="s">
        <v>677</v>
      </c>
      <c r="B1" s="241" t="s">
        <v>678</v>
      </c>
    </row>
    <row r="2" customFormat="false" ht="15" hidden="false" customHeight="false" outlineLevel="0" collapsed="false">
      <c r="A2" s="242" t="s">
        <v>188</v>
      </c>
      <c r="B2" s="243"/>
      <c r="C2" s="244" t="s">
        <v>679</v>
      </c>
    </row>
    <row r="3" customFormat="false" ht="15" hidden="false" customHeight="false" outlineLevel="0" collapsed="false">
      <c r="A3" s="242" t="s">
        <v>680</v>
      </c>
      <c r="B3" s="243"/>
    </row>
    <row r="4" customFormat="false" ht="15" hidden="false" customHeight="false" outlineLevel="0" collapsed="false">
      <c r="A4" s="242" t="s">
        <v>681</v>
      </c>
      <c r="B4" s="243"/>
    </row>
    <row r="5" customFormat="false" ht="15" hidden="false" customHeight="false" outlineLevel="0" collapsed="false">
      <c r="A5" s="242" t="s">
        <v>682</v>
      </c>
      <c r="B5" s="243"/>
    </row>
    <row r="6" customFormat="false" ht="15" hidden="false" customHeight="false" outlineLevel="0" collapsed="false">
      <c r="A6" s="242" t="s">
        <v>683</v>
      </c>
      <c r="B6" s="243"/>
    </row>
    <row r="7" customFormat="false" ht="15" hidden="false" customHeight="false" outlineLevel="0" collapsed="false">
      <c r="A7" s="242" t="s">
        <v>684</v>
      </c>
      <c r="B7" s="243"/>
    </row>
    <row r="8" customFormat="false" ht="15" hidden="false" customHeight="false" outlineLevel="0" collapsed="false">
      <c r="A8" s="242" t="s">
        <v>685</v>
      </c>
      <c r="B8" s="243"/>
    </row>
    <row r="9" customFormat="false" ht="15.75" hidden="false" customHeight="false" outlineLevel="0" collapsed="false">
      <c r="A9" s="245" t="s">
        <v>686</v>
      </c>
      <c r="B9" s="24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G:G A1"/>
    </sheetView>
  </sheetViews>
  <sheetFormatPr defaultRowHeight="15"/>
  <cols>
    <col collapsed="false" hidden="false" max="1" min="1" style="247" width="10.2834008097166"/>
    <col collapsed="false" hidden="false" max="2" min="2" style="247" width="35"/>
    <col collapsed="false" hidden="false" max="3" min="3" style="248" width="12.1417004048583"/>
    <col collapsed="false" hidden="false" max="4" min="4" style="248" width="13.4251012145749"/>
    <col collapsed="false" hidden="false" max="5" min="5" style="248" width="16.1376518218624"/>
    <col collapsed="false" hidden="false" max="6" min="6" style="247" width="46.8542510121458"/>
    <col collapsed="false" hidden="false" max="7" min="7" style="247" width="11.9959514170041"/>
    <col collapsed="false" hidden="false" max="8" min="8" style="247" width="16.8542510121458"/>
    <col collapsed="false" hidden="false" max="9" min="9" style="247" width="21.5748987854251"/>
    <col collapsed="false" hidden="false" max="10" min="10" style="247" width="10.4251012145749"/>
    <col collapsed="false" hidden="false" max="11" min="11" style="247" width="11.5708502024291"/>
    <col collapsed="false" hidden="false" max="12" min="12" style="247" width="10.7125506072875"/>
    <col collapsed="false" hidden="false" max="13" min="13" style="247" width="48.2834008097166"/>
    <col collapsed="false" hidden="false" max="14" min="14" style="247" width="9"/>
    <col collapsed="false" hidden="false" max="15" min="15" style="247" width="12.7125506072875"/>
    <col collapsed="false" hidden="false" max="17" min="16" style="247" width="8.1417004048583"/>
    <col collapsed="false" hidden="false" max="18" min="18" style="247" width="12.4251012145749"/>
    <col collapsed="false" hidden="false" max="19" min="19" style="247" width="11.8542510121458"/>
    <col collapsed="false" hidden="false" max="20" min="20" style="247" width="21.1457489878542"/>
    <col collapsed="false" hidden="false" max="21" min="21" style="247" width="12.2834008097166"/>
    <col collapsed="false" hidden="false" max="22" min="22" style="247" width="12.5668016194332"/>
    <col collapsed="false" hidden="false" max="23" min="23" style="247" width="20.2793522267206"/>
    <col collapsed="false" hidden="false" max="1025" min="24" style="247" width="9.1417004048583"/>
  </cols>
  <sheetData>
    <row r="1" customFormat="false" ht="15" hidden="false" customHeight="false" outlineLevel="0" collapsed="false">
      <c r="A1" s="249" t="s">
        <v>687</v>
      </c>
      <c r="B1" s="249" t="s">
        <v>688</v>
      </c>
      <c r="C1" s="249" t="s">
        <v>689</v>
      </c>
      <c r="D1" s="249" t="s">
        <v>690</v>
      </c>
      <c r="E1" s="249" t="s">
        <v>691</v>
      </c>
      <c r="F1" s="249" t="s">
        <v>692</v>
      </c>
      <c r="G1" s="249" t="s">
        <v>64</v>
      </c>
      <c r="H1" s="249" t="s">
        <v>693</v>
      </c>
      <c r="I1" s="249" t="s">
        <v>694</v>
      </c>
      <c r="J1" s="249" t="s">
        <v>695</v>
      </c>
      <c r="K1" s="249" t="s">
        <v>696</v>
      </c>
      <c r="L1" s="249" t="s">
        <v>72</v>
      </c>
      <c r="M1" s="249" t="s">
        <v>697</v>
      </c>
      <c r="N1" s="249" t="s">
        <v>698</v>
      </c>
      <c r="O1" s="249" t="s">
        <v>699</v>
      </c>
      <c r="P1" s="249" t="s">
        <v>700</v>
      </c>
      <c r="Q1" s="249" t="s">
        <v>701</v>
      </c>
      <c r="R1" s="249" t="s">
        <v>702</v>
      </c>
      <c r="S1" s="249" t="s">
        <v>703</v>
      </c>
      <c r="T1" s="249" t="s">
        <v>704</v>
      </c>
      <c r="U1" s="249" t="s">
        <v>705</v>
      </c>
      <c r="V1" s="249" t="s">
        <v>706</v>
      </c>
      <c r="W1" s="249" t="s">
        <v>707</v>
      </c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25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25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25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0"/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25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M6" s="0"/>
      <c r="U6" s="250"/>
    </row>
    <row r="7" customFormat="false" ht="15" hidden="false" customHeight="false" outlineLevel="0" collapsed="false">
      <c r="M7" s="0"/>
      <c r="U7" s="250"/>
    </row>
    <row r="8" customFormat="false" ht="15" hidden="false" customHeight="false" outlineLevel="0" collapsed="false">
      <c r="M8" s="0"/>
      <c r="U8" s="250"/>
    </row>
    <row r="9" customFormat="false" ht="15" hidden="false" customHeight="false" outlineLevel="0" collapsed="false">
      <c r="M9" s="0"/>
      <c r="U9" s="250"/>
    </row>
    <row r="10" customFormat="false" ht="15" hidden="false" customHeight="false" outlineLevel="0" collapsed="false">
      <c r="M10" s="0"/>
      <c r="U10" s="250"/>
    </row>
    <row r="11" customFormat="false" ht="15" hidden="false" customHeight="false" outlineLevel="0" collapsed="false">
      <c r="M11" s="0"/>
      <c r="U11" s="250"/>
    </row>
    <row r="12" customFormat="false" ht="15" hidden="false" customHeight="false" outlineLevel="0" collapsed="false">
      <c r="M12" s="0"/>
      <c r="U12" s="250"/>
    </row>
    <row r="13" customFormat="false" ht="15" hidden="false" customHeight="false" outlineLevel="0" collapsed="false">
      <c r="M13" s="0"/>
      <c r="U13" s="250"/>
    </row>
    <row r="14" customFormat="false" ht="15" hidden="false" customHeight="false" outlineLevel="0" collapsed="false">
      <c r="M14" s="0"/>
      <c r="U14" s="250"/>
    </row>
    <row r="15" customFormat="false" ht="15" hidden="false" customHeight="false" outlineLevel="0" collapsed="false">
      <c r="M15" s="0"/>
      <c r="U15" s="250"/>
    </row>
    <row r="16" customFormat="false" ht="15" hidden="false" customHeight="false" outlineLevel="0" collapsed="false">
      <c r="M16" s="0"/>
      <c r="U16" s="250"/>
    </row>
    <row r="17" customFormat="false" ht="15" hidden="false" customHeight="false" outlineLevel="0" collapsed="false">
      <c r="M17" s="0"/>
      <c r="U17" s="250"/>
    </row>
    <row r="18" customFormat="false" ht="15" hidden="false" customHeight="false" outlineLevel="0" collapsed="false">
      <c r="M18" s="0"/>
      <c r="U18" s="250"/>
    </row>
    <row r="19" customFormat="false" ht="15" hidden="false" customHeight="false" outlineLevel="0" collapsed="false">
      <c r="M19" s="0"/>
      <c r="U19" s="250"/>
    </row>
    <row r="20" customFormat="false" ht="15" hidden="false" customHeight="false" outlineLevel="0" collapsed="false">
      <c r="M20" s="0"/>
      <c r="U20" s="250"/>
    </row>
    <row r="21" customFormat="false" ht="15" hidden="false" customHeight="false" outlineLevel="0" collapsed="false">
      <c r="M21" s="0"/>
      <c r="U21" s="250"/>
    </row>
    <row r="22" customFormat="false" ht="15" hidden="false" customHeight="false" outlineLevel="0" collapsed="false">
      <c r="M22" s="0"/>
      <c r="U22" s="250"/>
    </row>
    <row r="23" customFormat="false" ht="15" hidden="false" customHeight="false" outlineLevel="0" collapsed="false">
      <c r="M23" s="0"/>
      <c r="U23" s="250"/>
    </row>
    <row r="24" customFormat="false" ht="15" hidden="false" customHeight="false" outlineLevel="0" collapsed="false">
      <c r="M24" s="0"/>
      <c r="U24" s="250"/>
    </row>
    <row r="25" customFormat="false" ht="15" hidden="false" customHeight="false" outlineLevel="0" collapsed="false">
      <c r="M25" s="0"/>
      <c r="U25" s="250"/>
    </row>
    <row r="26" customFormat="false" ht="15" hidden="false" customHeight="false" outlineLevel="0" collapsed="false">
      <c r="M26" s="0"/>
      <c r="U26" s="250"/>
    </row>
    <row r="27" customFormat="false" ht="15" hidden="false" customHeight="false" outlineLevel="0" collapsed="false">
      <c r="M27" s="0"/>
      <c r="U27" s="250"/>
    </row>
    <row r="28" customFormat="false" ht="15" hidden="false" customHeight="false" outlineLevel="0" collapsed="false">
      <c r="M28" s="0"/>
      <c r="U28" s="250"/>
    </row>
    <row r="29" customFormat="false" ht="15" hidden="false" customHeight="false" outlineLevel="0" collapsed="false">
      <c r="M29" s="0"/>
      <c r="U29" s="250"/>
    </row>
    <row r="30" customFormat="false" ht="15" hidden="false" customHeight="false" outlineLevel="0" collapsed="false">
      <c r="M30" s="0"/>
      <c r="U30" s="250"/>
    </row>
    <row r="31" customFormat="false" ht="15" hidden="false" customHeight="false" outlineLevel="0" collapsed="false">
      <c r="M31" s="0"/>
      <c r="U31" s="250"/>
    </row>
    <row r="32" customFormat="false" ht="15" hidden="false" customHeight="false" outlineLevel="0" collapsed="false">
      <c r="M32" s="0"/>
      <c r="U32" s="250"/>
    </row>
    <row r="33" customFormat="false" ht="15" hidden="false" customHeight="false" outlineLevel="0" collapsed="false">
      <c r="M33" s="0"/>
      <c r="U33" s="250"/>
    </row>
    <row r="34" customFormat="false" ht="15" hidden="false" customHeight="false" outlineLevel="0" collapsed="false">
      <c r="M34" s="0"/>
      <c r="U34" s="250"/>
    </row>
    <row r="35" customFormat="false" ht="15" hidden="false" customHeight="false" outlineLevel="0" collapsed="false">
      <c r="M35" s="0"/>
      <c r="U35" s="250"/>
    </row>
    <row r="36" customFormat="false" ht="15" hidden="false" customHeight="false" outlineLevel="0" collapsed="false">
      <c r="M36" s="0"/>
      <c r="U36" s="250"/>
    </row>
    <row r="37" customFormat="false" ht="15" hidden="false" customHeight="false" outlineLevel="0" collapsed="false">
      <c r="M37" s="0"/>
      <c r="U37" s="250"/>
    </row>
    <row r="38" customFormat="false" ht="15" hidden="false" customHeight="false" outlineLevel="0" collapsed="false">
      <c r="M38" s="0"/>
      <c r="U38" s="250"/>
    </row>
    <row r="39" customFormat="false" ht="15" hidden="false" customHeight="false" outlineLevel="0" collapsed="false">
      <c r="M39" s="0"/>
      <c r="U39" s="250"/>
    </row>
    <row r="40" customFormat="false" ht="15" hidden="false" customHeight="false" outlineLevel="0" collapsed="false">
      <c r="M40" s="0"/>
      <c r="U40" s="250"/>
    </row>
    <row r="41" customFormat="false" ht="15" hidden="false" customHeight="false" outlineLevel="0" collapsed="false">
      <c r="M41" s="0"/>
      <c r="U41" s="250"/>
    </row>
    <row r="42" customFormat="false" ht="15" hidden="false" customHeight="false" outlineLevel="0" collapsed="false">
      <c r="M42" s="0"/>
      <c r="U42" s="250"/>
    </row>
    <row r="43" customFormat="false" ht="15" hidden="false" customHeight="false" outlineLevel="0" collapsed="false">
      <c r="M43" s="0"/>
      <c r="U43" s="250"/>
    </row>
    <row r="44" customFormat="false" ht="15" hidden="false" customHeight="false" outlineLevel="0" collapsed="false">
      <c r="M44" s="0"/>
      <c r="U44" s="250"/>
    </row>
    <row r="45" customFormat="false" ht="15" hidden="false" customHeight="false" outlineLevel="0" collapsed="false">
      <c r="M45" s="0"/>
      <c r="U45" s="250"/>
    </row>
    <row r="46" customFormat="false" ht="15" hidden="false" customHeight="false" outlineLevel="0" collapsed="false">
      <c r="M46" s="0"/>
      <c r="U46" s="250"/>
    </row>
    <row r="47" customFormat="false" ht="15" hidden="false" customHeight="false" outlineLevel="0" collapsed="false">
      <c r="M47" s="0"/>
      <c r="U47" s="250"/>
    </row>
    <row r="48" customFormat="false" ht="15" hidden="false" customHeight="false" outlineLevel="0" collapsed="false">
      <c r="M48" s="0"/>
      <c r="U48" s="250"/>
    </row>
    <row r="49" customFormat="false" ht="15" hidden="false" customHeight="false" outlineLevel="0" collapsed="false">
      <c r="M49" s="0"/>
      <c r="U49" s="250"/>
    </row>
    <row r="50" customFormat="false" ht="15" hidden="false" customHeight="false" outlineLevel="0" collapsed="false">
      <c r="M50" s="0"/>
      <c r="U50" s="250"/>
    </row>
    <row r="51" customFormat="false" ht="15" hidden="false" customHeight="false" outlineLevel="0" collapsed="false">
      <c r="M51" s="0"/>
      <c r="U51" s="250"/>
    </row>
    <row r="52" customFormat="false" ht="15" hidden="false" customHeight="false" outlineLevel="0" collapsed="false">
      <c r="M52" s="251"/>
      <c r="U52" s="25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2017-05-06T21:18:31Z</dcterms:created>
  <dc:creator>Wendy Nelson</dc:creator>
  <dc:language>en-IN</dc:language>
  <cp:lastModifiedBy>Wendy Nelson</cp:lastModifiedBy>
  <cp:lastPrinted>2017-08-01T23:43:22Z</cp:lastPrinted>
  <dcterms:modified xsi:type="dcterms:W3CDTF">2017-10-24T14:03:03Z</dcterms:modified>
  <cp:revision>0</cp:revision>
</cp:coreProperties>
</file>