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vie1054-it-fundamentals\"/>
    </mc:Choice>
  </mc:AlternateContent>
  <xr:revisionPtr revIDLastSave="0" documentId="13_ncr:1_{558EE204-9B22-4F2C-AD35-D224A2E8E75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EEK 1" sheetId="1" r:id="rId1"/>
    <sheet name="WEEK 2 - RAW DATA" sheetId="3" r:id="rId2"/>
    <sheet name="WEEK 2 - FINAL 1" sheetId="2" r:id="rId3"/>
  </sheets>
  <definedNames>
    <definedName name="_xlnm.Print_Area" localSheetId="2">'WEEK 2 - FINAL 1'!$B$2:$K$35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I8" i="2"/>
  <c r="K8" i="2" s="1"/>
  <c r="I19" i="2"/>
  <c r="K19" i="2" s="1"/>
  <c r="N19" i="2" s="1"/>
  <c r="I11" i="2"/>
  <c r="K11" i="2" s="1"/>
  <c r="I9" i="2"/>
  <c r="K9" i="2" s="1"/>
  <c r="N9" i="2" s="1"/>
  <c r="I27" i="2"/>
  <c r="K27" i="2" s="1"/>
  <c r="N27" i="2" s="1"/>
  <c r="I21" i="2"/>
  <c r="K21" i="2" s="1"/>
  <c r="N21" i="2" s="1"/>
  <c r="I31" i="2"/>
  <c r="K31" i="2" s="1"/>
  <c r="N31" i="2" s="1"/>
  <c r="I17" i="2"/>
  <c r="K17" i="2" s="1"/>
  <c r="N17" i="2" s="1"/>
  <c r="I18" i="2"/>
  <c r="K18" i="2" s="1"/>
  <c r="N18" i="2" s="1"/>
  <c r="I22" i="2"/>
  <c r="K22" i="2" s="1"/>
  <c r="N22" i="2" s="1"/>
  <c r="I33" i="2"/>
  <c r="K33" i="2" s="1"/>
  <c r="I34" i="2"/>
  <c r="K34" i="2" s="1"/>
  <c r="N34" i="2" s="1"/>
  <c r="I20" i="2"/>
  <c r="K20" i="2" s="1"/>
  <c r="N20" i="2" s="1"/>
  <c r="I23" i="2"/>
  <c r="K23" i="2" s="1"/>
  <c r="N23" i="2" s="1"/>
  <c r="I13" i="2"/>
  <c r="K13" i="2" s="1"/>
  <c r="N13" i="2" s="1"/>
  <c r="I26" i="2"/>
  <c r="K26" i="2" s="1"/>
  <c r="N26" i="2" s="1"/>
  <c r="I28" i="2"/>
  <c r="K28" i="2" s="1"/>
  <c r="N28" i="2" s="1"/>
  <c r="I35" i="2"/>
  <c r="K35" i="2" s="1"/>
  <c r="N35" i="2" s="1"/>
  <c r="I16" i="2"/>
  <c r="K16" i="2" s="1"/>
  <c r="N16" i="2" s="1"/>
  <c r="I7" i="2"/>
  <c r="K7" i="2" s="1"/>
  <c r="N7" i="2" s="1"/>
  <c r="I10" i="2"/>
  <c r="K10" i="2" s="1"/>
  <c r="I24" i="2"/>
  <c r="K24" i="2" s="1"/>
  <c r="N24" i="2" s="1"/>
  <c r="I25" i="2"/>
  <c r="K25" i="2" s="1"/>
  <c r="N25" i="2" s="1"/>
  <c r="I14" i="2"/>
  <c r="K14" i="2" s="1"/>
  <c r="N14" i="2" s="1"/>
  <c r="I6" i="2"/>
  <c r="K6" i="2" s="1"/>
  <c r="N6" i="2" s="1"/>
  <c r="I12" i="2"/>
  <c r="K12" i="2" s="1"/>
  <c r="N12" i="2" s="1"/>
  <c r="I29" i="2"/>
  <c r="K29" i="2" s="1"/>
  <c r="N29" i="2" s="1"/>
  <c r="I32" i="2"/>
  <c r="K32" i="2" s="1"/>
  <c r="N32" i="2" s="1"/>
  <c r="I15" i="2"/>
  <c r="K15" i="2" s="1"/>
  <c r="N15" i="2" s="1"/>
  <c r="I30" i="2"/>
  <c r="K30" i="2" s="1"/>
  <c r="N30" i="2" s="1"/>
  <c r="L8" i="2" l="1"/>
  <c r="N11" i="2"/>
  <c r="L25" i="2"/>
  <c r="L34" i="2"/>
  <c r="L24" i="2"/>
  <c r="L33" i="2"/>
  <c r="L14" i="2"/>
  <c r="L11" i="2"/>
  <c r="L10" i="2"/>
  <c r="L18" i="2"/>
  <c r="L22" i="2"/>
  <c r="L31" i="2"/>
  <c r="L21" i="2"/>
  <c r="L15" i="2"/>
  <c r="L28" i="2"/>
  <c r="L27" i="2"/>
  <c r="L16" i="2"/>
  <c r="L32" i="2"/>
  <c r="L26" i="2"/>
  <c r="L9" i="2"/>
  <c r="L29" i="2"/>
  <c r="L13" i="2"/>
  <c r="L7" i="2"/>
  <c r="L12" i="2"/>
  <c r="L23" i="2"/>
  <c r="L19" i="2"/>
  <c r="L17" i="2"/>
  <c r="L30" i="2"/>
  <c r="L35" i="2"/>
  <c r="L6" i="2"/>
  <c r="L20" i="2"/>
  <c r="N8" i="2"/>
  <c r="N10" i="2"/>
  <c r="N33" i="2"/>
  <c r="C42" i="2"/>
  <c r="C40" i="2"/>
  <c r="C39" i="2"/>
  <c r="C41" i="2"/>
</calcChain>
</file>

<file path=xl/sharedStrings.xml><?xml version="1.0" encoding="utf-8"?>
<sst xmlns="http://schemas.openxmlformats.org/spreadsheetml/2006/main" count="199" uniqueCount="116">
  <si>
    <t>Customer Name</t>
  </si>
  <si>
    <t>Gender</t>
  </si>
  <si>
    <t>Phone Model</t>
  </si>
  <si>
    <t>Price</t>
  </si>
  <si>
    <t>Purchase Date</t>
  </si>
  <si>
    <t>John Smith</t>
  </si>
  <si>
    <t>Male</t>
  </si>
  <si>
    <t>iPhone 13</t>
  </si>
  <si>
    <t>Emily Johnson</t>
  </si>
  <si>
    <t>Female</t>
  </si>
  <si>
    <t>Samsung S21</t>
  </si>
  <si>
    <t>Michael Davis</t>
  </si>
  <si>
    <t>Google Pixel 6</t>
  </si>
  <si>
    <t>Jessica White</t>
  </si>
  <si>
    <t>OnePlus 9</t>
  </si>
  <si>
    <t>Brian Miller</t>
  </si>
  <si>
    <t>iPhone SE</t>
  </si>
  <si>
    <t>Ashley Brown</t>
  </si>
  <si>
    <t>Samsung A52</t>
  </si>
  <si>
    <t>David Taylor</t>
  </si>
  <si>
    <t>Google Pixel 5a</t>
  </si>
  <si>
    <t>Sarah Turner</t>
  </si>
  <si>
    <t>OnePlus Nord</t>
  </si>
  <si>
    <t>Ryan Moore</t>
  </si>
  <si>
    <t>iPhone 12 Mini</t>
  </si>
  <si>
    <t>Olivia Hall</t>
  </si>
  <si>
    <t>Samsung A32</t>
  </si>
  <si>
    <t>Kevin Clark</t>
  </si>
  <si>
    <t>Google Pixel 4a</t>
  </si>
  <si>
    <t>Emma Harris</t>
  </si>
  <si>
    <t>OnePlus 8T</t>
  </si>
  <si>
    <t>Matthew King</t>
  </si>
  <si>
    <t>iPhone XR</t>
  </si>
  <si>
    <t>Lauren Scott</t>
  </si>
  <si>
    <t>Samsung Note 20</t>
  </si>
  <si>
    <t>Jason Lee</t>
  </si>
  <si>
    <t>Google Pixel 3a</t>
  </si>
  <si>
    <t>Megan Turner</t>
  </si>
  <si>
    <t>OnePlus 7 Pro</t>
  </si>
  <si>
    <t>Eric Brown</t>
  </si>
  <si>
    <t>iPhone 11</t>
  </si>
  <si>
    <t>Rachel Smith</t>
  </si>
  <si>
    <t>Samsung S20</t>
  </si>
  <si>
    <t>Daniel White</t>
  </si>
  <si>
    <t>Google Pixel 4</t>
  </si>
  <si>
    <t>Nicole Davis</t>
  </si>
  <si>
    <t>OnePlus 6T</t>
  </si>
  <si>
    <t>Justin Adams</t>
  </si>
  <si>
    <t>iPhone XS</t>
  </si>
  <si>
    <t>Haley Miller</t>
  </si>
  <si>
    <t>Samsung A72</t>
  </si>
  <si>
    <t>Mark Turner</t>
  </si>
  <si>
    <t>Google Pixel 3</t>
  </si>
  <si>
    <t>Amanda Hall</t>
  </si>
  <si>
    <t>OnePlus 5T</t>
  </si>
  <si>
    <t>Brandon Clark</t>
  </si>
  <si>
    <t>iPhone 8</t>
  </si>
  <si>
    <t>Samantha Taylor</t>
  </si>
  <si>
    <t>Samsung A42</t>
  </si>
  <si>
    <t>Chris Harris</t>
  </si>
  <si>
    <t>Google Pixel 2</t>
  </si>
  <si>
    <t>Taylor Scott</t>
  </si>
  <si>
    <t>OnePlus 3T</t>
  </si>
  <si>
    <t>Jordan Lee</t>
  </si>
  <si>
    <t>iPhone 7</t>
  </si>
  <si>
    <t>Alexis Turner</t>
  </si>
  <si>
    <t>Samsung A22</t>
  </si>
  <si>
    <t>Tyler Moore</t>
  </si>
  <si>
    <t>Google Pixel 1</t>
  </si>
  <si>
    <t>Sale ID</t>
  </si>
  <si>
    <t>Date</t>
  </si>
  <si>
    <t>Product</t>
  </si>
  <si>
    <t>Qty</t>
  </si>
  <si>
    <t>Disc</t>
  </si>
  <si>
    <t>Sales</t>
  </si>
  <si>
    <t>iPhone 13 Pro Max</t>
  </si>
  <si>
    <t>Samsung Galaxy S21</t>
  </si>
  <si>
    <t>OnePlus 9T</t>
  </si>
  <si>
    <t>iPhone SE (2023)</t>
  </si>
  <si>
    <t>Xiaomi Redmi Note 10</t>
  </si>
  <si>
    <t>Motorola Edge</t>
  </si>
  <si>
    <t>OnePlus Nord 2</t>
  </si>
  <si>
    <t>iPhone 12</t>
  </si>
  <si>
    <t>Samsung Galaxy A52</t>
  </si>
  <si>
    <t>Xiaomi Poco X3</t>
  </si>
  <si>
    <t>Samsung Galaxy S20 FE</t>
  </si>
  <si>
    <t>Xiaomi Redmi 9</t>
  </si>
  <si>
    <t>Motorola Moto G Power</t>
  </si>
  <si>
    <t>iPhone 13 Mini</t>
  </si>
  <si>
    <t>Samsung Galaxy Note 20</t>
  </si>
  <si>
    <t>Google Pixel 6 Pro</t>
  </si>
  <si>
    <t>Xiaomi Mi 11 Lite</t>
  </si>
  <si>
    <t>OnePlus Nord CE 5G</t>
  </si>
  <si>
    <t>iPhone 14</t>
  </si>
  <si>
    <t>Samsung Galaxy Z Fold 3</t>
  </si>
  <si>
    <t>Google Pixel 5</t>
  </si>
  <si>
    <t>Xiaomi Redmi Note 9</t>
  </si>
  <si>
    <t>Motorola Moto G Stylus</t>
  </si>
  <si>
    <t>Samsung Galaxy A32</t>
  </si>
  <si>
    <t>SALE DATA NOV 2023</t>
  </si>
  <si>
    <t>Price (USD)</t>
  </si>
  <si>
    <t>Price (VND)</t>
  </si>
  <si>
    <t>EXCHANGE RATE</t>
  </si>
  <si>
    <t>REPORT</t>
  </si>
  <si>
    <t>SUM SALE</t>
  </si>
  <si>
    <t>AVERAGE</t>
  </si>
  <si>
    <t>MIN</t>
  </si>
  <si>
    <t>MAX</t>
  </si>
  <si>
    <t>BONUS TO EMPLOYEE</t>
  </si>
  <si>
    <t>RANKING</t>
  </si>
  <si>
    <t>LOCATION</t>
  </si>
  <si>
    <t>OFFLINE</t>
  </si>
  <si>
    <t>ONLINE</t>
  </si>
  <si>
    <t>COMPANY</t>
  </si>
  <si>
    <t>RIGHT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</si>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</sst>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[$VND]\ #,##0_);[Red]\([$VND]\ #,##0\)"/>
    <numFmt numFmtId="165" formatCode="[$-409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5" fillId="0" borderId="0" xfId="1" applyFont="1"/>
    <xf numFmtId="164" fontId="0" fillId="0" borderId="0" xfId="0" applyNumberFormat="1"/>
    <xf numFmtId="165" fontId="0" fillId="0" borderId="0" xfId="0" applyNumberFormat="1"/>
    <xf numFmtId="0" fontId="6" fillId="0" borderId="2" xfId="2"/>
    <xf numFmtId="1" fontId="0" fillId="0" borderId="0" xfId="0" applyNumberFormat="1"/>
  </cellXfs>
  <cellStyles count="3">
    <cellStyle name="Heading 2" xfId="2" builtinId="17"/>
    <cellStyle name="Normal" xfId="0" builtinId="0"/>
    <cellStyle name="Title" xfId="1" builtinId="1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0" formatCode="&quot;$&quot;#,##0_);[Red]\(&quot;$&quot;#,##0\)"/>
    </dxf>
    <dxf>
      <numFmt numFmtId="13" formatCode="0%"/>
    </dxf>
    <dxf>
      <numFmt numFmtId="164" formatCode="[$VND]\ #,##0_);[Red]\([$VND]\ #,##0\)"/>
    </dxf>
    <dxf>
      <numFmt numFmtId="10" formatCode="&quot;$&quot;#,##0_);[Red]\(&quot;$&quot;#,##0\)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85559-02EC-4EBE-9B46-DBF57DD99712}" name="Table1" displayName="Table1" ref="B5:N35" totalsRowShown="0">
  <autoFilter ref="B5:N35" xr:uid="{E4285559-02EC-4EBE-9B46-DBF57DD99712}"/>
  <sortState xmlns:xlrd2="http://schemas.microsoft.com/office/spreadsheetml/2017/richdata2" ref="B6:N35">
    <sortCondition ref="L5:L35"/>
  </sortState>
  <tableColumns count="13">
    <tableColumn id="1" xr3:uid="{A591ADF7-723E-449E-AADF-2955E56562B6}" name="Date" dataDxfId="9"/>
    <tableColumn id="2" xr3:uid="{6AA9CFB1-FDDE-491F-B646-FA5149D65017}" name="Product"/>
    <tableColumn id="12" xr3:uid="{32874386-470A-4A88-AA49-2504E1247439}" name="COMPANY" dataDxfId="2">
      <calculatedColumnFormula>UPPER(LEFT(Table1[[#This Row],[Product]],3))</calculatedColumnFormula>
    </tableColumn>
    <tableColumn id="13" xr3:uid="{A76DBCCC-6922-45AF-897A-9B257C346986}" name="RIGHT" dataDxfId="1">
      <calculatedColumnFormula>RIGHT(Table1[[#This Row],[Product]],5)</calculatedColumnFormula>
    </tableColumn>
    <tableColumn id="14" xr3:uid="{6CEB5A53-0285-40EA-80A0-5A6E4484693C}" name="MID" dataDxfId="0">
      <calculatedColumnFormula>MID(Table1[[#This Row],[Product]],3,7)</calculatedColumnFormula>
    </tableColumn>
    <tableColumn id="3" xr3:uid="{2FD557AC-CAB8-41D5-AC9E-FA23AD92302C}" name="Qty"/>
    <tableColumn id="4" xr3:uid="{6894EBCA-DFAF-4142-A0D7-40EFA2458AFC}" name="Price (USD)" dataDxfId="8"/>
    <tableColumn id="7" xr3:uid="{1AB05EB8-8747-4934-9C62-AF24328DDE5D}" name="Price (VND)" dataDxfId="7">
      <calculatedColumnFormula>Table1[[#This Row],[Price (USD)]]*$C$3</calculatedColumnFormula>
    </tableColumn>
    <tableColumn id="5" xr3:uid="{0323E8E5-B59D-4F48-8446-40F92C833C9C}" name="Disc" dataDxfId="6"/>
    <tableColumn id="6" xr3:uid="{EE2821F4-ADA8-4C5F-B640-17015162D1F9}" name="Sales" dataDxfId="5">
      <calculatedColumnFormula>Table1[[#This Row],[Qty]]*Table1[[#This Row],[Price (VND)]]*(1-Table1[[#This Row],[Disc]])</calculatedColumnFormula>
    </tableColumn>
    <tableColumn id="10" xr3:uid="{82CECCE6-B81E-4529-AF3F-C5BA3296D8A3}" name="RANKING" dataDxfId="4">
      <calculatedColumnFormula>RANK(Table1[[#This Row],[Sales]],Table1[Sales])</calculatedColumnFormula>
    </tableColumn>
    <tableColumn id="11" xr3:uid="{A89BF200-61BB-41BE-8864-3AD7A7402ECC}" name="LOCATION" dataDxfId="3"/>
    <tableColumn id="8" xr3:uid="{28EBB816-E609-4AD2-B3A7-D077207C013F}" name="BONUS TO EMPLOYEE">
      <calculatedColumnFormula>IF(Table1[[#This Row],[Sales]]&gt;100000000,"YES","NO")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15" zoomScaleNormal="115" workbookViewId="0">
      <selection activeCell="H4" sqref="H4"/>
    </sheetView>
  </sheetViews>
  <sheetFormatPr defaultRowHeight="14.4" x14ac:dyDescent="0.3"/>
  <cols>
    <col min="2" max="2" width="12.6640625" customWidth="1"/>
    <col min="3" max="3" width="13" customWidth="1"/>
    <col min="4" max="4" width="15.44140625" customWidth="1"/>
    <col min="5" max="5" width="15.33203125" customWidth="1"/>
  </cols>
  <sheetData>
    <row r="1" spans="1:6" ht="27.6" x14ac:dyDescent="0.3">
      <c r="A1" s="5" t="s">
        <v>69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3">
      <c r="A2" s="1">
        <v>1</v>
      </c>
      <c r="B2" s="2" t="s">
        <v>5</v>
      </c>
      <c r="C2" s="2" t="s">
        <v>6</v>
      </c>
      <c r="D2" s="2" t="s">
        <v>7</v>
      </c>
      <c r="E2" s="3">
        <v>999</v>
      </c>
      <c r="F2" s="4">
        <v>44928</v>
      </c>
    </row>
    <row r="3" spans="1:6" x14ac:dyDescent="0.3">
      <c r="A3" s="1">
        <v>2</v>
      </c>
      <c r="B3" s="2" t="s">
        <v>8</v>
      </c>
      <c r="C3" s="2" t="s">
        <v>9</v>
      </c>
      <c r="D3" s="2" t="s">
        <v>10</v>
      </c>
      <c r="E3" s="3">
        <v>899</v>
      </c>
      <c r="F3" s="4">
        <v>44931</v>
      </c>
    </row>
    <row r="4" spans="1:6" x14ac:dyDescent="0.3">
      <c r="A4" s="1">
        <v>3</v>
      </c>
      <c r="B4" s="2" t="s">
        <v>11</v>
      </c>
      <c r="C4" s="2" t="s">
        <v>6</v>
      </c>
      <c r="D4" s="2" t="s">
        <v>12</v>
      </c>
      <c r="E4" s="3">
        <v>799</v>
      </c>
      <c r="F4" s="4">
        <v>44934</v>
      </c>
    </row>
    <row r="5" spans="1:6" x14ac:dyDescent="0.3">
      <c r="A5" s="1">
        <v>4</v>
      </c>
      <c r="B5" s="2" t="s">
        <v>13</v>
      </c>
      <c r="C5" s="2" t="s">
        <v>9</v>
      </c>
      <c r="D5" s="2" t="s">
        <v>14</v>
      </c>
      <c r="E5" s="3">
        <v>699</v>
      </c>
      <c r="F5" s="4">
        <v>44938</v>
      </c>
    </row>
    <row r="6" spans="1:6" x14ac:dyDescent="0.3">
      <c r="A6" s="1">
        <v>5</v>
      </c>
      <c r="B6" s="2" t="s">
        <v>15</v>
      </c>
      <c r="C6" s="2" t="s">
        <v>6</v>
      </c>
      <c r="D6" s="2" t="s">
        <v>16</v>
      </c>
      <c r="E6" s="3">
        <v>399</v>
      </c>
      <c r="F6" s="4">
        <v>44941</v>
      </c>
    </row>
    <row r="7" spans="1:6" x14ac:dyDescent="0.3">
      <c r="A7" s="1">
        <v>6</v>
      </c>
      <c r="B7" s="2" t="s">
        <v>17</v>
      </c>
      <c r="C7" s="2" t="s">
        <v>9</v>
      </c>
      <c r="D7" s="2" t="s">
        <v>18</v>
      </c>
      <c r="E7" s="3">
        <v>499</v>
      </c>
      <c r="F7" s="4">
        <v>44944</v>
      </c>
    </row>
    <row r="8" spans="1:6" x14ac:dyDescent="0.3">
      <c r="A8" s="1">
        <v>7</v>
      </c>
      <c r="B8" s="2" t="s">
        <v>19</v>
      </c>
      <c r="C8" s="2" t="s">
        <v>6</v>
      </c>
      <c r="D8" s="2" t="s">
        <v>20</v>
      </c>
      <c r="E8" s="3">
        <v>449</v>
      </c>
      <c r="F8" s="4">
        <v>44948</v>
      </c>
    </row>
    <row r="9" spans="1:6" x14ac:dyDescent="0.3">
      <c r="A9" s="1">
        <v>8</v>
      </c>
      <c r="B9" s="2" t="s">
        <v>21</v>
      </c>
      <c r="C9" s="2" t="s">
        <v>9</v>
      </c>
      <c r="D9" s="2" t="s">
        <v>22</v>
      </c>
      <c r="E9" s="3">
        <v>349</v>
      </c>
      <c r="F9" s="4">
        <v>44951</v>
      </c>
    </row>
    <row r="10" spans="1:6" x14ac:dyDescent="0.3">
      <c r="A10" s="1">
        <v>9</v>
      </c>
      <c r="B10" s="2" t="s">
        <v>23</v>
      </c>
      <c r="C10" s="2" t="s">
        <v>6</v>
      </c>
      <c r="D10" s="2" t="s">
        <v>24</v>
      </c>
      <c r="E10" s="3">
        <v>699</v>
      </c>
      <c r="F10" s="4">
        <v>44954</v>
      </c>
    </row>
    <row r="11" spans="1:6" x14ac:dyDescent="0.3">
      <c r="A11" s="1">
        <v>10</v>
      </c>
      <c r="B11" s="2" t="s">
        <v>25</v>
      </c>
      <c r="C11" s="2" t="s">
        <v>9</v>
      </c>
      <c r="D11" s="2" t="s">
        <v>26</v>
      </c>
      <c r="E11" s="3">
        <v>299</v>
      </c>
      <c r="F11" s="4">
        <v>44958</v>
      </c>
    </row>
    <row r="12" spans="1:6" x14ac:dyDescent="0.3">
      <c r="A12" s="1">
        <v>11</v>
      </c>
      <c r="B12" s="2" t="s">
        <v>27</v>
      </c>
      <c r="C12" s="2" t="s">
        <v>6</v>
      </c>
      <c r="D12" s="2" t="s">
        <v>28</v>
      </c>
      <c r="E12" s="3">
        <v>349</v>
      </c>
      <c r="F12" s="4">
        <v>44961</v>
      </c>
    </row>
    <row r="13" spans="1:6" x14ac:dyDescent="0.3">
      <c r="A13" s="1">
        <v>12</v>
      </c>
      <c r="B13" s="2" t="s">
        <v>29</v>
      </c>
      <c r="C13" s="2" t="s">
        <v>9</v>
      </c>
      <c r="D13" s="2" t="s">
        <v>30</v>
      </c>
      <c r="E13" s="3">
        <v>599</v>
      </c>
      <c r="F13" s="4">
        <v>44965</v>
      </c>
    </row>
    <row r="14" spans="1:6" x14ac:dyDescent="0.3">
      <c r="A14" s="1">
        <v>13</v>
      </c>
      <c r="B14" s="2" t="s">
        <v>31</v>
      </c>
      <c r="C14" s="2" t="s">
        <v>6</v>
      </c>
      <c r="D14" s="2" t="s">
        <v>32</v>
      </c>
      <c r="E14" s="3">
        <v>499</v>
      </c>
      <c r="F14" s="4">
        <v>44968</v>
      </c>
    </row>
    <row r="15" spans="1:6" x14ac:dyDescent="0.3">
      <c r="A15" s="1">
        <v>14</v>
      </c>
      <c r="B15" s="2" t="s">
        <v>33</v>
      </c>
      <c r="C15" s="2" t="s">
        <v>9</v>
      </c>
      <c r="D15" s="2" t="s">
        <v>34</v>
      </c>
      <c r="E15" s="3">
        <v>799</v>
      </c>
      <c r="F15" s="4">
        <v>44971</v>
      </c>
    </row>
    <row r="16" spans="1:6" x14ac:dyDescent="0.3">
      <c r="A16" s="1">
        <v>15</v>
      </c>
      <c r="B16" s="2" t="s">
        <v>35</v>
      </c>
      <c r="C16" s="2" t="s">
        <v>6</v>
      </c>
      <c r="D16" s="2" t="s">
        <v>36</v>
      </c>
      <c r="E16" s="3">
        <v>299</v>
      </c>
      <c r="F16" s="4">
        <v>44975</v>
      </c>
    </row>
    <row r="17" spans="1:6" x14ac:dyDescent="0.3">
      <c r="A17" s="1">
        <v>16</v>
      </c>
      <c r="B17" s="2" t="s">
        <v>37</v>
      </c>
      <c r="C17" s="2" t="s">
        <v>9</v>
      </c>
      <c r="D17" s="2" t="s">
        <v>38</v>
      </c>
      <c r="E17" s="3">
        <v>699</v>
      </c>
      <c r="F17" s="4">
        <v>44978</v>
      </c>
    </row>
    <row r="18" spans="1:6" x14ac:dyDescent="0.3">
      <c r="A18" s="1">
        <v>17</v>
      </c>
      <c r="B18" s="2" t="s">
        <v>39</v>
      </c>
      <c r="C18" s="2" t="s">
        <v>6</v>
      </c>
      <c r="D18" s="2" t="s">
        <v>40</v>
      </c>
      <c r="E18" s="3">
        <v>699</v>
      </c>
      <c r="F18" s="4">
        <v>44981</v>
      </c>
    </row>
    <row r="19" spans="1:6" x14ac:dyDescent="0.3">
      <c r="A19" s="1">
        <v>18</v>
      </c>
      <c r="B19" s="2" t="s">
        <v>41</v>
      </c>
      <c r="C19" s="2" t="s">
        <v>9</v>
      </c>
      <c r="D19" s="2" t="s">
        <v>42</v>
      </c>
      <c r="E19" s="3">
        <v>799</v>
      </c>
      <c r="F19" s="4">
        <v>44985</v>
      </c>
    </row>
    <row r="20" spans="1:6" x14ac:dyDescent="0.3">
      <c r="A20" s="1">
        <v>19</v>
      </c>
      <c r="B20" s="2" t="s">
        <v>43</v>
      </c>
      <c r="C20" s="2" t="s">
        <v>6</v>
      </c>
      <c r="D20" s="2" t="s">
        <v>44</v>
      </c>
      <c r="E20" s="3">
        <v>549</v>
      </c>
      <c r="F20" s="4">
        <v>44988</v>
      </c>
    </row>
    <row r="21" spans="1:6" x14ac:dyDescent="0.3">
      <c r="A21" s="1">
        <v>20</v>
      </c>
      <c r="B21" s="2" t="s">
        <v>45</v>
      </c>
      <c r="C21" s="2" t="s">
        <v>9</v>
      </c>
      <c r="D21" s="2" t="s">
        <v>46</v>
      </c>
      <c r="E21" s="3">
        <v>499</v>
      </c>
      <c r="F21" s="4">
        <v>44991</v>
      </c>
    </row>
    <row r="22" spans="1:6" x14ac:dyDescent="0.3">
      <c r="A22" s="1">
        <v>21</v>
      </c>
      <c r="B22" s="2" t="s">
        <v>47</v>
      </c>
      <c r="C22" s="2" t="s">
        <v>6</v>
      </c>
      <c r="D22" s="2" t="s">
        <v>48</v>
      </c>
      <c r="E22" s="3">
        <v>899</v>
      </c>
      <c r="F22" s="4">
        <v>44995</v>
      </c>
    </row>
    <row r="23" spans="1:6" x14ac:dyDescent="0.3">
      <c r="A23" s="1">
        <v>22</v>
      </c>
      <c r="B23" s="2" t="s">
        <v>49</v>
      </c>
      <c r="C23" s="2" t="s">
        <v>9</v>
      </c>
      <c r="D23" s="2" t="s">
        <v>50</v>
      </c>
      <c r="E23" s="3">
        <v>599</v>
      </c>
      <c r="F23" s="4">
        <v>44998</v>
      </c>
    </row>
    <row r="24" spans="1:6" x14ac:dyDescent="0.3">
      <c r="A24" s="1">
        <v>23</v>
      </c>
      <c r="B24" s="2" t="s">
        <v>51</v>
      </c>
      <c r="C24" s="2" t="s">
        <v>6</v>
      </c>
      <c r="D24" s="2" t="s">
        <v>52</v>
      </c>
      <c r="E24" s="3">
        <v>399</v>
      </c>
      <c r="F24" s="4">
        <v>45001</v>
      </c>
    </row>
    <row r="25" spans="1:6" x14ac:dyDescent="0.3">
      <c r="A25" s="1">
        <v>24</v>
      </c>
      <c r="B25" s="2" t="s">
        <v>53</v>
      </c>
      <c r="C25" s="2" t="s">
        <v>9</v>
      </c>
      <c r="D25" s="2" t="s">
        <v>54</v>
      </c>
      <c r="E25" s="3">
        <v>449</v>
      </c>
      <c r="F25" s="4">
        <v>45005</v>
      </c>
    </row>
    <row r="26" spans="1:6" x14ac:dyDescent="0.3">
      <c r="A26" s="1">
        <v>25</v>
      </c>
      <c r="B26" s="2" t="s">
        <v>55</v>
      </c>
      <c r="C26" s="2" t="s">
        <v>6</v>
      </c>
      <c r="D26" s="2" t="s">
        <v>56</v>
      </c>
      <c r="E26" s="3">
        <v>449</v>
      </c>
      <c r="F26" s="4">
        <v>45008</v>
      </c>
    </row>
    <row r="27" spans="1:6" ht="27.6" x14ac:dyDescent="0.3">
      <c r="A27" s="1">
        <v>26</v>
      </c>
      <c r="B27" s="2" t="s">
        <v>57</v>
      </c>
      <c r="C27" s="2" t="s">
        <v>9</v>
      </c>
      <c r="D27" s="2" t="s">
        <v>58</v>
      </c>
      <c r="E27" s="3">
        <v>349</v>
      </c>
      <c r="F27" s="4">
        <v>45011</v>
      </c>
    </row>
    <row r="28" spans="1:6" x14ac:dyDescent="0.3">
      <c r="A28" s="1">
        <v>27</v>
      </c>
      <c r="B28" s="2" t="s">
        <v>59</v>
      </c>
      <c r="C28" s="2" t="s">
        <v>6</v>
      </c>
      <c r="D28" s="2" t="s">
        <v>60</v>
      </c>
      <c r="E28" s="3">
        <v>299</v>
      </c>
      <c r="F28" s="4">
        <v>45015</v>
      </c>
    </row>
    <row r="29" spans="1:6" x14ac:dyDescent="0.3">
      <c r="A29" s="1">
        <v>28</v>
      </c>
      <c r="B29" s="2" t="s">
        <v>61</v>
      </c>
      <c r="C29" s="2" t="s">
        <v>9</v>
      </c>
      <c r="D29" s="2" t="s">
        <v>62</v>
      </c>
      <c r="E29" s="3">
        <v>299</v>
      </c>
      <c r="F29" s="4">
        <v>45018</v>
      </c>
    </row>
    <row r="30" spans="1:6" x14ac:dyDescent="0.3">
      <c r="A30" s="1">
        <v>29</v>
      </c>
      <c r="B30" s="2" t="s">
        <v>63</v>
      </c>
      <c r="C30" s="2" t="s">
        <v>6</v>
      </c>
      <c r="D30" s="2" t="s">
        <v>64</v>
      </c>
      <c r="E30" s="3">
        <v>399</v>
      </c>
      <c r="F30" s="4">
        <v>45021</v>
      </c>
    </row>
    <row r="31" spans="1:6" x14ac:dyDescent="0.3">
      <c r="A31" s="1">
        <v>30</v>
      </c>
      <c r="B31" s="2" t="s">
        <v>65</v>
      </c>
      <c r="C31" s="2" t="s">
        <v>9</v>
      </c>
      <c r="D31" s="2" t="s">
        <v>66</v>
      </c>
      <c r="E31" s="3">
        <v>249</v>
      </c>
      <c r="F31" s="4">
        <v>45025</v>
      </c>
    </row>
    <row r="32" spans="1:6" x14ac:dyDescent="0.3">
      <c r="A32" s="1">
        <v>31</v>
      </c>
      <c r="B32" s="2" t="s">
        <v>67</v>
      </c>
      <c r="C32" s="2" t="s">
        <v>6</v>
      </c>
      <c r="D32" s="2" t="s">
        <v>68</v>
      </c>
      <c r="E32" s="3">
        <v>199</v>
      </c>
      <c r="F32" s="4">
        <v>45028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4B95-6214-4ADF-98F0-9C5A990FEECB}">
  <dimension ref="A1:F31"/>
  <sheetViews>
    <sheetView zoomScale="175" zoomScaleNormal="175" workbookViewId="0">
      <selection activeCell="H8" sqref="H8"/>
    </sheetView>
  </sheetViews>
  <sheetFormatPr defaultRowHeight="14.4" x14ac:dyDescent="0.3"/>
  <sheetData>
    <row r="1" spans="1:6" x14ac:dyDescent="0.3">
      <c r="A1" t="s">
        <v>70</v>
      </c>
      <c r="B1" t="s">
        <v>71</v>
      </c>
      <c r="C1" t="s">
        <v>72</v>
      </c>
      <c r="D1" t="s">
        <v>3</v>
      </c>
      <c r="E1" t="s">
        <v>73</v>
      </c>
      <c r="F1" t="s">
        <v>74</v>
      </c>
    </row>
    <row r="2" spans="1:6" x14ac:dyDescent="0.3">
      <c r="A2" s="7">
        <v>45231</v>
      </c>
      <c r="B2" t="s">
        <v>75</v>
      </c>
      <c r="C2">
        <v>10</v>
      </c>
      <c r="D2" s="8">
        <v>1199</v>
      </c>
      <c r="E2" s="9">
        <v>0.05</v>
      </c>
      <c r="F2" s="8">
        <v>11390</v>
      </c>
    </row>
    <row r="3" spans="1:6" x14ac:dyDescent="0.3">
      <c r="A3" s="7">
        <v>45232</v>
      </c>
      <c r="B3" t="s">
        <v>76</v>
      </c>
      <c r="C3">
        <v>8</v>
      </c>
      <c r="D3" s="8">
        <v>999</v>
      </c>
      <c r="E3" s="9">
        <v>0.03</v>
      </c>
      <c r="F3" s="8">
        <v>7712</v>
      </c>
    </row>
    <row r="4" spans="1:6" x14ac:dyDescent="0.3">
      <c r="A4" s="7">
        <v>45233</v>
      </c>
      <c r="B4" t="s">
        <v>12</v>
      </c>
      <c r="C4">
        <v>12</v>
      </c>
      <c r="D4" s="8">
        <v>799</v>
      </c>
      <c r="E4" s="9">
        <v>0.02</v>
      </c>
      <c r="F4" s="8">
        <v>9321</v>
      </c>
    </row>
    <row r="5" spans="1:6" x14ac:dyDescent="0.3">
      <c r="A5" s="7">
        <v>45234</v>
      </c>
      <c r="B5" t="s">
        <v>77</v>
      </c>
      <c r="C5">
        <v>15</v>
      </c>
      <c r="D5" s="8">
        <v>699</v>
      </c>
      <c r="E5" s="9">
        <v>0.04</v>
      </c>
      <c r="F5" s="8">
        <v>9975</v>
      </c>
    </row>
    <row r="6" spans="1:6" x14ac:dyDescent="0.3">
      <c r="A6" s="7">
        <v>45235</v>
      </c>
      <c r="B6" t="s">
        <v>78</v>
      </c>
      <c r="C6">
        <v>7</v>
      </c>
      <c r="D6" s="8">
        <v>499</v>
      </c>
      <c r="E6" s="9">
        <v>0.01</v>
      </c>
      <c r="F6" s="8">
        <v>3676</v>
      </c>
    </row>
    <row r="7" spans="1:6" x14ac:dyDescent="0.3">
      <c r="A7" s="7">
        <v>45236</v>
      </c>
      <c r="B7" t="s">
        <v>79</v>
      </c>
      <c r="C7">
        <v>20</v>
      </c>
      <c r="D7" s="8">
        <v>299</v>
      </c>
      <c r="E7" s="9">
        <v>0</v>
      </c>
      <c r="F7" s="8">
        <v>5980</v>
      </c>
    </row>
    <row r="8" spans="1:6" x14ac:dyDescent="0.3">
      <c r="A8" s="7">
        <v>45237</v>
      </c>
      <c r="B8" t="s">
        <v>80</v>
      </c>
      <c r="C8">
        <v>5</v>
      </c>
      <c r="D8" s="8">
        <v>599</v>
      </c>
      <c r="E8" s="9">
        <v>0.03</v>
      </c>
      <c r="F8" s="8">
        <v>2897</v>
      </c>
    </row>
    <row r="9" spans="1:6" x14ac:dyDescent="0.3">
      <c r="A9" s="7">
        <v>45238</v>
      </c>
      <c r="B9" t="s">
        <v>81</v>
      </c>
      <c r="C9">
        <v>18</v>
      </c>
      <c r="D9" s="8">
        <v>449</v>
      </c>
      <c r="E9" s="9">
        <v>0.02</v>
      </c>
      <c r="F9" s="8">
        <v>7247</v>
      </c>
    </row>
    <row r="10" spans="1:6" x14ac:dyDescent="0.3">
      <c r="A10" s="7">
        <v>45239</v>
      </c>
      <c r="B10" t="s">
        <v>82</v>
      </c>
      <c r="C10">
        <v>9</v>
      </c>
      <c r="D10" s="8">
        <v>899</v>
      </c>
      <c r="E10" s="9">
        <v>0.04</v>
      </c>
      <c r="F10" s="8">
        <v>8139</v>
      </c>
    </row>
    <row r="11" spans="1:6" x14ac:dyDescent="0.3">
      <c r="A11" s="7">
        <v>45240</v>
      </c>
      <c r="B11" t="s">
        <v>83</v>
      </c>
      <c r="C11">
        <v>14</v>
      </c>
      <c r="D11" s="8">
        <v>349</v>
      </c>
      <c r="E11" s="9">
        <v>0.01</v>
      </c>
      <c r="F11" s="8">
        <v>4762</v>
      </c>
    </row>
    <row r="12" spans="1:6" x14ac:dyDescent="0.3">
      <c r="A12" s="7">
        <v>45241</v>
      </c>
      <c r="B12" t="s">
        <v>20</v>
      </c>
      <c r="C12">
        <v>6</v>
      </c>
      <c r="D12" s="8">
        <v>449</v>
      </c>
      <c r="E12" s="9">
        <v>0</v>
      </c>
      <c r="F12" s="8">
        <v>2694</v>
      </c>
    </row>
    <row r="13" spans="1:6" x14ac:dyDescent="0.3">
      <c r="A13" s="7">
        <v>45242</v>
      </c>
      <c r="B13" t="s">
        <v>84</v>
      </c>
      <c r="C13">
        <v>11</v>
      </c>
      <c r="D13" s="8">
        <v>249</v>
      </c>
      <c r="E13" s="9">
        <v>0.02</v>
      </c>
      <c r="F13" s="8">
        <v>2762</v>
      </c>
    </row>
    <row r="14" spans="1:6" x14ac:dyDescent="0.3">
      <c r="A14" s="7">
        <v>45243</v>
      </c>
      <c r="B14" t="s">
        <v>78</v>
      </c>
      <c r="C14">
        <v>16</v>
      </c>
      <c r="D14" s="8">
        <v>499</v>
      </c>
      <c r="E14" s="9">
        <v>0.03</v>
      </c>
      <c r="F14" s="8">
        <v>7519</v>
      </c>
    </row>
    <row r="15" spans="1:6" x14ac:dyDescent="0.3">
      <c r="A15" s="7">
        <v>45244</v>
      </c>
      <c r="B15" t="s">
        <v>30</v>
      </c>
      <c r="C15">
        <v>8</v>
      </c>
      <c r="D15" s="8">
        <v>599</v>
      </c>
      <c r="E15" s="9">
        <v>0.01</v>
      </c>
      <c r="F15" s="8">
        <v>4632</v>
      </c>
    </row>
    <row r="16" spans="1:6" x14ac:dyDescent="0.3">
      <c r="A16" s="7">
        <v>45245</v>
      </c>
      <c r="B16" t="s">
        <v>85</v>
      </c>
      <c r="C16">
        <v>13</v>
      </c>
      <c r="D16" s="8">
        <v>699</v>
      </c>
      <c r="E16" s="9">
        <v>0.02</v>
      </c>
      <c r="F16" s="8">
        <v>8676</v>
      </c>
    </row>
    <row r="17" spans="1:6" x14ac:dyDescent="0.3">
      <c r="A17" s="7">
        <v>45246</v>
      </c>
      <c r="B17" t="s">
        <v>28</v>
      </c>
      <c r="C17">
        <v>10</v>
      </c>
      <c r="D17" s="8">
        <v>349</v>
      </c>
      <c r="E17" s="9">
        <v>0</v>
      </c>
      <c r="F17" s="8">
        <v>3490</v>
      </c>
    </row>
    <row r="18" spans="1:6" x14ac:dyDescent="0.3">
      <c r="A18" s="7">
        <v>45247</v>
      </c>
      <c r="B18" t="s">
        <v>86</v>
      </c>
      <c r="C18">
        <v>19</v>
      </c>
      <c r="D18" s="8">
        <v>179</v>
      </c>
      <c r="E18" s="9">
        <v>0.04</v>
      </c>
      <c r="F18" s="8">
        <v>3430</v>
      </c>
    </row>
    <row r="19" spans="1:6" x14ac:dyDescent="0.3">
      <c r="A19" s="7">
        <v>45248</v>
      </c>
      <c r="B19" t="s">
        <v>87</v>
      </c>
      <c r="C19">
        <v>7</v>
      </c>
      <c r="D19" s="8">
        <v>249</v>
      </c>
      <c r="E19" s="9">
        <v>0.01</v>
      </c>
      <c r="F19" s="8">
        <v>1756</v>
      </c>
    </row>
    <row r="20" spans="1:6" x14ac:dyDescent="0.3">
      <c r="A20" s="7">
        <v>45249</v>
      </c>
      <c r="B20" t="s">
        <v>88</v>
      </c>
      <c r="C20">
        <v>12</v>
      </c>
      <c r="D20" s="8">
        <v>699</v>
      </c>
      <c r="E20" s="9">
        <v>0.03</v>
      </c>
      <c r="F20" s="8">
        <v>8075</v>
      </c>
    </row>
    <row r="21" spans="1:6" x14ac:dyDescent="0.3">
      <c r="A21" s="7">
        <v>45250</v>
      </c>
      <c r="B21" t="s">
        <v>89</v>
      </c>
      <c r="C21">
        <v>15</v>
      </c>
      <c r="D21" s="8">
        <v>899</v>
      </c>
      <c r="E21" s="9">
        <v>0.02</v>
      </c>
      <c r="F21" s="8">
        <v>12849</v>
      </c>
    </row>
    <row r="22" spans="1:6" x14ac:dyDescent="0.3">
      <c r="A22" s="7">
        <v>45251</v>
      </c>
      <c r="B22" t="s">
        <v>90</v>
      </c>
      <c r="C22">
        <v>9</v>
      </c>
      <c r="D22" s="8">
        <v>1099</v>
      </c>
      <c r="E22" s="9">
        <v>0.04</v>
      </c>
      <c r="F22" s="8">
        <v>9987</v>
      </c>
    </row>
    <row r="23" spans="1:6" x14ac:dyDescent="0.3">
      <c r="A23" s="7">
        <v>45252</v>
      </c>
      <c r="B23" t="s">
        <v>91</v>
      </c>
      <c r="C23">
        <v>14</v>
      </c>
      <c r="D23" s="8">
        <v>329</v>
      </c>
      <c r="E23" s="9">
        <v>0.01</v>
      </c>
      <c r="F23" s="8">
        <v>4472</v>
      </c>
    </row>
    <row r="24" spans="1:6" x14ac:dyDescent="0.3">
      <c r="A24" s="7">
        <v>45253</v>
      </c>
      <c r="B24" t="s">
        <v>92</v>
      </c>
      <c r="C24">
        <v>11</v>
      </c>
      <c r="D24" s="8">
        <v>379</v>
      </c>
      <c r="E24" s="9">
        <v>0</v>
      </c>
      <c r="F24" s="8">
        <v>4169</v>
      </c>
    </row>
    <row r="25" spans="1:6" x14ac:dyDescent="0.3">
      <c r="A25" s="7">
        <v>45254</v>
      </c>
      <c r="B25" t="s">
        <v>93</v>
      </c>
      <c r="C25">
        <v>7</v>
      </c>
      <c r="D25" s="8">
        <v>1299</v>
      </c>
      <c r="E25" s="9">
        <v>0.03</v>
      </c>
      <c r="F25" s="8">
        <v>8899</v>
      </c>
    </row>
    <row r="26" spans="1:6" x14ac:dyDescent="0.3">
      <c r="A26" s="7">
        <v>45255</v>
      </c>
      <c r="B26" t="s">
        <v>94</v>
      </c>
      <c r="C26">
        <v>8</v>
      </c>
      <c r="D26" s="8">
        <v>1799</v>
      </c>
      <c r="E26" s="9">
        <v>0.02</v>
      </c>
      <c r="F26" s="8">
        <v>12901</v>
      </c>
    </row>
    <row r="27" spans="1:6" x14ac:dyDescent="0.3">
      <c r="A27" s="7">
        <v>45256</v>
      </c>
      <c r="B27" t="s">
        <v>95</v>
      </c>
      <c r="C27">
        <v>13</v>
      </c>
      <c r="D27" s="8">
        <v>699</v>
      </c>
      <c r="E27" s="9">
        <v>0.01</v>
      </c>
      <c r="F27" s="8">
        <v>9028</v>
      </c>
    </row>
    <row r="28" spans="1:6" x14ac:dyDescent="0.3">
      <c r="A28" s="7">
        <v>45257</v>
      </c>
      <c r="B28" t="s">
        <v>96</v>
      </c>
      <c r="C28">
        <v>16</v>
      </c>
      <c r="D28" s="8">
        <v>199</v>
      </c>
      <c r="E28" s="9">
        <v>0.04</v>
      </c>
      <c r="F28" s="8">
        <v>2877</v>
      </c>
    </row>
    <row r="29" spans="1:6" x14ac:dyDescent="0.3">
      <c r="A29" s="7">
        <v>45258</v>
      </c>
      <c r="B29" t="s">
        <v>97</v>
      </c>
      <c r="C29">
        <v>10</v>
      </c>
      <c r="D29" s="8">
        <v>299</v>
      </c>
      <c r="E29" s="9">
        <v>0.03</v>
      </c>
      <c r="F29" s="8">
        <v>2697</v>
      </c>
    </row>
    <row r="30" spans="1:6" x14ac:dyDescent="0.3">
      <c r="A30" s="7">
        <v>45259</v>
      </c>
      <c r="B30" t="s">
        <v>78</v>
      </c>
      <c r="C30">
        <v>18</v>
      </c>
      <c r="D30" s="8">
        <v>499</v>
      </c>
      <c r="E30" s="9">
        <v>0.02</v>
      </c>
      <c r="F30" s="8">
        <v>8781</v>
      </c>
    </row>
    <row r="31" spans="1:6" x14ac:dyDescent="0.3">
      <c r="A31" s="7">
        <v>45260</v>
      </c>
      <c r="B31" t="s">
        <v>98</v>
      </c>
      <c r="C31">
        <v>12</v>
      </c>
      <c r="D31" s="8">
        <v>249</v>
      </c>
      <c r="E31" s="9">
        <v>0.01</v>
      </c>
      <c r="F31" s="8">
        <v>2787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FE31-CCF1-4941-946E-F26441154E56}">
  <dimension ref="B2:N42"/>
  <sheetViews>
    <sheetView tabSelected="1" topLeftCell="B1" zoomScale="160" zoomScaleNormal="160" workbookViewId="0">
      <selection activeCell="F11" sqref="F11"/>
    </sheetView>
  </sheetViews>
  <sheetFormatPr defaultRowHeight="14.4" x14ac:dyDescent="0.3"/>
  <cols>
    <col min="1" max="1" width="3.5546875" customWidth="1"/>
    <col min="2" max="2" width="16.33203125" bestFit="1" customWidth="1"/>
    <col min="3" max="3" width="21.44140625" bestFit="1" customWidth="1"/>
    <col min="4" max="4" width="12.109375" bestFit="1" customWidth="1"/>
    <col min="5" max="6" width="12.109375" customWidth="1"/>
    <col min="7" max="7" width="6.21875" bestFit="1" customWidth="1"/>
    <col min="8" max="8" width="12.6640625" bestFit="1" customWidth="1"/>
    <col min="9" max="9" width="15.21875" bestFit="1" customWidth="1"/>
    <col min="11" max="11" width="22.88671875" customWidth="1"/>
    <col min="12" max="12" width="11.109375" bestFit="1" customWidth="1"/>
    <col min="13" max="13" width="11.109375" customWidth="1"/>
    <col min="14" max="14" width="21.88671875" bestFit="1" customWidth="1"/>
  </cols>
  <sheetData>
    <row r="2" spans="2:14" ht="23.4" x14ac:dyDescent="0.45">
      <c r="B2" s="10" t="s">
        <v>99</v>
      </c>
    </row>
    <row r="3" spans="2:14" x14ac:dyDescent="0.3">
      <c r="B3" t="s">
        <v>102</v>
      </c>
      <c r="C3">
        <v>24240</v>
      </c>
    </row>
    <row r="5" spans="2:14" x14ac:dyDescent="0.3">
      <c r="B5" t="s">
        <v>70</v>
      </c>
      <c r="C5" t="s">
        <v>71</v>
      </c>
      <c r="D5" t="s">
        <v>113</v>
      </c>
      <c r="E5" t="s">
        <v>114</v>
      </c>
      <c r="F5" t="s">
        <v>115</v>
      </c>
      <c r="G5" t="s">
        <v>72</v>
      </c>
      <c r="H5" t="s">
        <v>100</v>
      </c>
      <c r="I5" t="s">
        <v>101</v>
      </c>
      <c r="J5" t="s">
        <v>73</v>
      </c>
      <c r="K5" t="s">
        <v>74</v>
      </c>
      <c r="L5" t="s">
        <v>109</v>
      </c>
      <c r="M5" t="s">
        <v>110</v>
      </c>
      <c r="N5" t="s">
        <v>108</v>
      </c>
    </row>
    <row r="6" spans="2:14" x14ac:dyDescent="0.3">
      <c r="B6" s="12">
        <v>45255</v>
      </c>
      <c r="C6" t="s">
        <v>94</v>
      </c>
      <c r="D6" t="str">
        <f>UPPER(LEFT(Table1[[#This Row],[Product]],3))</f>
        <v>SAM</v>
      </c>
      <c r="E6" t="str">
        <f>RIGHT(Table1[[#This Row],[Product]],5)</f>
        <v>old 3</v>
      </c>
      <c r="F6" t="str">
        <f>MID(Table1[[#This Row],[Product]],3,7)</f>
        <v>msung G</v>
      </c>
      <c r="G6">
        <v>8</v>
      </c>
      <c r="H6" s="8">
        <v>1799</v>
      </c>
      <c r="I6" s="11">
        <f>Table1[[#This Row],[Price (USD)]]*$C$3</f>
        <v>43607760</v>
      </c>
      <c r="J6" s="9">
        <v>0.02</v>
      </c>
      <c r="K6" s="11">
        <f>Table1[[#This Row],[Qty]]*Table1[[#This Row],[Price (VND)]]*(1-Table1[[#This Row],[Disc]])</f>
        <v>341884838.39999998</v>
      </c>
      <c r="L6" s="14">
        <f>RANK(Table1[[#This Row],[Sales]],Table1[Sales])</f>
        <v>1</v>
      </c>
      <c r="M6" s="14" t="s">
        <v>112</v>
      </c>
      <c r="N6" t="str">
        <f>IF(Table1[[#This Row],[Sales]]&gt;100000000,"YES","NO")</f>
        <v>YES</v>
      </c>
    </row>
    <row r="7" spans="2:14" x14ac:dyDescent="0.3">
      <c r="B7" s="12">
        <v>45250</v>
      </c>
      <c r="C7" t="s">
        <v>89</v>
      </c>
      <c r="D7" t="str">
        <f>UPPER(LEFT(Table1[[#This Row],[Product]],3))</f>
        <v>SAM</v>
      </c>
      <c r="E7" t="str">
        <f>RIGHT(Table1[[#This Row],[Product]],5)</f>
        <v>te 20</v>
      </c>
      <c r="F7" t="str">
        <f>MID(Table1[[#This Row],[Product]],3,7)</f>
        <v>msung G</v>
      </c>
      <c r="G7">
        <v>15</v>
      </c>
      <c r="H7" s="8">
        <v>899</v>
      </c>
      <c r="I7" s="11">
        <f>Table1[[#This Row],[Price (USD)]]*$C$3</f>
        <v>21791760</v>
      </c>
      <c r="J7" s="9">
        <v>0.02</v>
      </c>
      <c r="K7" s="11">
        <f>Table1[[#This Row],[Qty]]*Table1[[#This Row],[Price (VND)]]*(1-Table1[[#This Row],[Disc]])</f>
        <v>320338872</v>
      </c>
      <c r="L7" s="14">
        <f>RANK(Table1[[#This Row],[Sales]],Table1[Sales])</f>
        <v>2</v>
      </c>
      <c r="M7" s="14" t="s">
        <v>111</v>
      </c>
      <c r="N7" t="str">
        <f>IF(Table1[[#This Row],[Sales]]&gt;100000000,"YES","NO")</f>
        <v>YES</v>
      </c>
    </row>
    <row r="8" spans="2:14" x14ac:dyDescent="0.3">
      <c r="B8" s="12">
        <v>45231</v>
      </c>
      <c r="C8" t="s">
        <v>75</v>
      </c>
      <c r="D8" t="str">
        <f>UPPER(LEFT(Table1[[#This Row],[Product]],3))</f>
        <v>IPH</v>
      </c>
      <c r="E8" t="str">
        <f>RIGHT(Table1[[#This Row],[Product]],5)</f>
        <v>o Max</v>
      </c>
      <c r="F8" t="str">
        <f>MID(Table1[[#This Row],[Product]],3,7)</f>
        <v>hone 13</v>
      </c>
      <c r="G8">
        <v>10</v>
      </c>
      <c r="H8" s="8">
        <v>1199</v>
      </c>
      <c r="I8" s="11">
        <f>Table1[[#This Row],[Price (USD)]]*$C$3</f>
        <v>29063760</v>
      </c>
      <c r="J8" s="9">
        <v>0.05</v>
      </c>
      <c r="K8" s="11">
        <f>Table1[[#This Row],[Qty]]*Table1[[#This Row],[Price (VND)]]*(1-Table1[[#This Row],[Disc]])</f>
        <v>276105720</v>
      </c>
      <c r="L8" s="14">
        <f>RANK(Table1[[#This Row],[Sales]],Table1[Sales])</f>
        <v>3</v>
      </c>
      <c r="M8" s="14" t="s">
        <v>112</v>
      </c>
      <c r="N8" t="str">
        <f>IF(Table1[[#This Row],[Sales]]&gt;100000000,"YES","NO")</f>
        <v>YES</v>
      </c>
    </row>
    <row r="9" spans="2:14" x14ac:dyDescent="0.3">
      <c r="B9" s="12">
        <v>45234</v>
      </c>
      <c r="C9" t="s">
        <v>77</v>
      </c>
      <c r="D9" t="str">
        <f>UPPER(LEFT(Table1[[#This Row],[Product]],3))</f>
        <v>ONE</v>
      </c>
      <c r="E9" t="str">
        <f>RIGHT(Table1[[#This Row],[Product]],5)</f>
        <v>us 9T</v>
      </c>
      <c r="F9" t="str">
        <f>MID(Table1[[#This Row],[Product]],3,7)</f>
        <v>ePlus 9</v>
      </c>
      <c r="G9">
        <v>15</v>
      </c>
      <c r="H9" s="8">
        <v>699</v>
      </c>
      <c r="I9" s="11">
        <f>Table1[[#This Row],[Price (USD)]]*$C$3</f>
        <v>16943760</v>
      </c>
      <c r="J9" s="9">
        <v>0.04</v>
      </c>
      <c r="K9" s="11">
        <f>Table1[[#This Row],[Qty]]*Table1[[#This Row],[Price (VND)]]*(1-Table1[[#This Row],[Disc]])</f>
        <v>243990144</v>
      </c>
      <c r="L9" s="14">
        <f>RANK(Table1[[#This Row],[Sales]],Table1[Sales])</f>
        <v>4</v>
      </c>
      <c r="M9" s="14" t="s">
        <v>112</v>
      </c>
      <c r="N9" t="str">
        <f>IF(Table1[[#This Row],[Sales]]&gt;100000000,"YES","NO")</f>
        <v>YES</v>
      </c>
    </row>
    <row r="10" spans="2:14" x14ac:dyDescent="0.3">
      <c r="B10" s="12">
        <v>45251</v>
      </c>
      <c r="C10" t="s">
        <v>90</v>
      </c>
      <c r="D10" t="str">
        <f>UPPER(LEFT(Table1[[#This Row],[Product]],3))</f>
        <v>GOO</v>
      </c>
      <c r="E10" t="str">
        <f>RIGHT(Table1[[#This Row],[Product]],5)</f>
        <v>6 Pro</v>
      </c>
      <c r="F10" t="str">
        <f>MID(Table1[[#This Row],[Product]],3,7)</f>
        <v>ogle Pi</v>
      </c>
      <c r="G10">
        <v>9</v>
      </c>
      <c r="H10" s="8">
        <v>1099</v>
      </c>
      <c r="I10" s="11">
        <f>Table1[[#This Row],[Price (USD)]]*$C$3</f>
        <v>26639760</v>
      </c>
      <c r="J10" s="9">
        <v>0.04</v>
      </c>
      <c r="K10" s="11">
        <f>Table1[[#This Row],[Qty]]*Table1[[#This Row],[Price (VND)]]*(1-Table1[[#This Row],[Disc]])</f>
        <v>230167526.40000001</v>
      </c>
      <c r="L10" s="14">
        <f>RANK(Table1[[#This Row],[Sales]],Table1[Sales])</f>
        <v>5</v>
      </c>
      <c r="M10" s="14" t="s">
        <v>112</v>
      </c>
      <c r="N10" t="str">
        <f>IF(Table1[[#This Row],[Sales]]&gt;100000000,"YES","NO")</f>
        <v>YES</v>
      </c>
    </row>
    <row r="11" spans="2:14" x14ac:dyDescent="0.3">
      <c r="B11" s="12">
        <v>45233</v>
      </c>
      <c r="C11" t="s">
        <v>12</v>
      </c>
      <c r="D11" t="str">
        <f>UPPER(LEFT(Table1[[#This Row],[Product]],3))</f>
        <v>GOO</v>
      </c>
      <c r="E11" t="str">
        <f>RIGHT(Table1[[#This Row],[Product]],5)</f>
        <v>xel 6</v>
      </c>
      <c r="F11" t="str">
        <f>MID(Table1[[#This Row],[Product]],3,7)</f>
        <v>ogle Pi</v>
      </c>
      <c r="G11">
        <v>12</v>
      </c>
      <c r="H11" s="8">
        <v>799</v>
      </c>
      <c r="I11" s="11">
        <f>Table1[[#This Row],[Price (USD)]]*$C$3</f>
        <v>19367760</v>
      </c>
      <c r="J11" s="9">
        <v>0.02</v>
      </c>
      <c r="K11" s="11">
        <f>Table1[[#This Row],[Qty]]*Table1[[#This Row],[Price (VND)]]*(1-Table1[[#This Row],[Disc]])</f>
        <v>227764857.59999999</v>
      </c>
      <c r="L11" s="14">
        <f>RANK(Table1[[#This Row],[Sales]],Table1[Sales])</f>
        <v>6</v>
      </c>
      <c r="M11" s="14" t="s">
        <v>112</v>
      </c>
      <c r="N11" t="str">
        <f>IF(Table1[[#This Row],[Sales]]&gt;100000000,"YES","NO")</f>
        <v>YES</v>
      </c>
    </row>
    <row r="12" spans="2:14" x14ac:dyDescent="0.3">
      <c r="B12" s="12">
        <v>45256</v>
      </c>
      <c r="C12" t="s">
        <v>95</v>
      </c>
      <c r="D12" t="str">
        <f>UPPER(LEFT(Table1[[#This Row],[Product]],3))</f>
        <v>GOO</v>
      </c>
      <c r="E12" t="str">
        <f>RIGHT(Table1[[#This Row],[Product]],5)</f>
        <v>xel 5</v>
      </c>
      <c r="F12" t="str">
        <f>MID(Table1[[#This Row],[Product]],3,7)</f>
        <v>ogle Pi</v>
      </c>
      <c r="G12">
        <v>13</v>
      </c>
      <c r="H12" s="8">
        <v>699</v>
      </c>
      <c r="I12" s="11">
        <f>Table1[[#This Row],[Price (USD)]]*$C$3</f>
        <v>16943760</v>
      </c>
      <c r="J12" s="9">
        <v>0.01</v>
      </c>
      <c r="K12" s="11">
        <f>Table1[[#This Row],[Qty]]*Table1[[#This Row],[Price (VND)]]*(1-Table1[[#This Row],[Disc]])</f>
        <v>218066191.19999999</v>
      </c>
      <c r="L12" s="14">
        <f>RANK(Table1[[#This Row],[Sales]],Table1[Sales])</f>
        <v>7</v>
      </c>
      <c r="M12" s="14" t="s">
        <v>112</v>
      </c>
      <c r="N12" t="str">
        <f>IF(Table1[[#This Row],[Sales]]&gt;100000000,"YES","NO")</f>
        <v>YES</v>
      </c>
    </row>
    <row r="13" spans="2:14" x14ac:dyDescent="0.3">
      <c r="B13" s="12">
        <v>45245</v>
      </c>
      <c r="C13" t="s">
        <v>85</v>
      </c>
      <c r="D13" t="str">
        <f>UPPER(LEFT(Table1[[#This Row],[Product]],3))</f>
        <v>SAM</v>
      </c>
      <c r="E13" t="str">
        <f>RIGHT(Table1[[#This Row],[Product]],5)</f>
        <v>20 FE</v>
      </c>
      <c r="F13" t="str">
        <f>MID(Table1[[#This Row],[Product]],3,7)</f>
        <v>msung G</v>
      </c>
      <c r="G13">
        <v>13</v>
      </c>
      <c r="H13" s="8">
        <v>699</v>
      </c>
      <c r="I13" s="11">
        <f>Table1[[#This Row],[Price (USD)]]*$C$3</f>
        <v>16943760</v>
      </c>
      <c r="J13" s="9">
        <v>0.02</v>
      </c>
      <c r="K13" s="11">
        <f>Table1[[#This Row],[Qty]]*Table1[[#This Row],[Price (VND)]]*(1-Table1[[#This Row],[Disc]])</f>
        <v>215863502.40000001</v>
      </c>
      <c r="L13" s="14">
        <f>RANK(Table1[[#This Row],[Sales]],Table1[Sales])</f>
        <v>8</v>
      </c>
      <c r="M13" s="14" t="s">
        <v>112</v>
      </c>
      <c r="N13" t="str">
        <f>IF(Table1[[#This Row],[Sales]]&gt;100000000,"YES","NO")</f>
        <v>YES</v>
      </c>
    </row>
    <row r="14" spans="2:14" x14ac:dyDescent="0.3">
      <c r="B14" s="12">
        <v>45254</v>
      </c>
      <c r="C14" t="s">
        <v>93</v>
      </c>
      <c r="D14" t="str">
        <f>UPPER(LEFT(Table1[[#This Row],[Product]],3))</f>
        <v>IPH</v>
      </c>
      <c r="E14" t="str">
        <f>RIGHT(Table1[[#This Row],[Product]],5)</f>
        <v>ne 14</v>
      </c>
      <c r="F14" t="str">
        <f>MID(Table1[[#This Row],[Product]],3,7)</f>
        <v>hone 14</v>
      </c>
      <c r="G14">
        <v>7</v>
      </c>
      <c r="H14" s="8">
        <v>1299</v>
      </c>
      <c r="I14" s="11">
        <f>Table1[[#This Row],[Price (USD)]]*$C$3</f>
        <v>31487760</v>
      </c>
      <c r="J14" s="9">
        <v>0.03</v>
      </c>
      <c r="K14" s="11">
        <f>Table1[[#This Row],[Qty]]*Table1[[#This Row],[Price (VND)]]*(1-Table1[[#This Row],[Disc]])</f>
        <v>213801890.40000001</v>
      </c>
      <c r="L14" s="14">
        <f>RANK(Table1[[#This Row],[Sales]],Table1[Sales])</f>
        <v>9</v>
      </c>
      <c r="M14" s="14" t="s">
        <v>112</v>
      </c>
      <c r="N14" t="str">
        <f>IF(Table1[[#This Row],[Sales]]&gt;100000000,"YES","NO")</f>
        <v>YES</v>
      </c>
    </row>
    <row r="15" spans="2:14" x14ac:dyDescent="0.3">
      <c r="B15" s="12">
        <v>45259</v>
      </c>
      <c r="C15" t="s">
        <v>78</v>
      </c>
      <c r="D15" t="str">
        <f>UPPER(LEFT(Table1[[#This Row],[Product]],3))</f>
        <v>IPH</v>
      </c>
      <c r="E15" t="str">
        <f>RIGHT(Table1[[#This Row],[Product]],5)</f>
        <v>2023)</v>
      </c>
      <c r="F15" t="str">
        <f>MID(Table1[[#This Row],[Product]],3,7)</f>
        <v>hone SE</v>
      </c>
      <c r="G15">
        <v>18</v>
      </c>
      <c r="H15" s="8">
        <v>499</v>
      </c>
      <c r="I15" s="11">
        <f>Table1[[#This Row],[Price (USD)]]*$C$3</f>
        <v>12095760</v>
      </c>
      <c r="J15" s="9">
        <v>0.02</v>
      </c>
      <c r="K15" s="11">
        <f>Table1[[#This Row],[Qty]]*Table1[[#This Row],[Price (VND)]]*(1-Table1[[#This Row],[Disc]])</f>
        <v>213369206.40000001</v>
      </c>
      <c r="L15" s="14">
        <f>RANK(Table1[[#This Row],[Sales]],Table1[Sales])</f>
        <v>10</v>
      </c>
      <c r="M15" s="14" t="s">
        <v>111</v>
      </c>
      <c r="N15" t="str">
        <f>IF(Table1[[#This Row],[Sales]]&gt;100000000,"YES","NO")</f>
        <v>YES</v>
      </c>
    </row>
    <row r="16" spans="2:14" x14ac:dyDescent="0.3">
      <c r="B16" s="12">
        <v>45249</v>
      </c>
      <c r="C16" t="s">
        <v>88</v>
      </c>
      <c r="D16" t="str">
        <f>UPPER(LEFT(Table1[[#This Row],[Product]],3))</f>
        <v>IPH</v>
      </c>
      <c r="E16" t="str">
        <f>RIGHT(Table1[[#This Row],[Product]],5)</f>
        <v xml:space="preserve"> Mini</v>
      </c>
      <c r="F16" t="str">
        <f>MID(Table1[[#This Row],[Product]],3,7)</f>
        <v>hone 13</v>
      </c>
      <c r="G16">
        <v>12</v>
      </c>
      <c r="H16" s="8">
        <v>699</v>
      </c>
      <c r="I16" s="11">
        <f>Table1[[#This Row],[Price (USD)]]*$C$3</f>
        <v>16943760</v>
      </c>
      <c r="J16" s="9">
        <v>0.03</v>
      </c>
      <c r="K16" s="11">
        <f>Table1[[#This Row],[Qty]]*Table1[[#This Row],[Price (VND)]]*(1-Table1[[#This Row],[Disc]])</f>
        <v>197225366.40000001</v>
      </c>
      <c r="L16" s="14">
        <f>RANK(Table1[[#This Row],[Sales]],Table1[Sales])</f>
        <v>11</v>
      </c>
      <c r="M16" s="14" t="s">
        <v>111</v>
      </c>
      <c r="N16" t="str">
        <f>IF(Table1[[#This Row],[Sales]]&gt;100000000,"YES","NO")</f>
        <v>YES</v>
      </c>
    </row>
    <row r="17" spans="2:14" x14ac:dyDescent="0.3">
      <c r="B17" s="12">
        <v>45238</v>
      </c>
      <c r="C17" t="s">
        <v>81</v>
      </c>
      <c r="D17" t="str">
        <f>UPPER(LEFT(Table1[[#This Row],[Product]],3))</f>
        <v>ONE</v>
      </c>
      <c r="E17" t="str">
        <f>RIGHT(Table1[[#This Row],[Product]],5)</f>
        <v>ord 2</v>
      </c>
      <c r="F17" t="str">
        <f>MID(Table1[[#This Row],[Product]],3,7)</f>
        <v>ePlus N</v>
      </c>
      <c r="G17">
        <v>18</v>
      </c>
      <c r="H17" s="8">
        <v>449</v>
      </c>
      <c r="I17" s="11">
        <f>Table1[[#This Row],[Price (USD)]]*$C$3</f>
        <v>10883760</v>
      </c>
      <c r="J17" s="9">
        <v>0.02</v>
      </c>
      <c r="K17" s="11">
        <f>Table1[[#This Row],[Qty]]*Table1[[#This Row],[Price (VND)]]*(1-Table1[[#This Row],[Disc]])</f>
        <v>191989526.40000001</v>
      </c>
      <c r="L17" s="14">
        <f>RANK(Table1[[#This Row],[Sales]],Table1[Sales])</f>
        <v>12</v>
      </c>
      <c r="M17" s="14" t="s">
        <v>111</v>
      </c>
      <c r="N17" t="str">
        <f>IF(Table1[[#This Row],[Sales]]&gt;100000000,"YES","NO")</f>
        <v>YES</v>
      </c>
    </row>
    <row r="18" spans="2:14" x14ac:dyDescent="0.3">
      <c r="B18" s="12">
        <v>45239</v>
      </c>
      <c r="C18" t="s">
        <v>82</v>
      </c>
      <c r="D18" t="str">
        <f>UPPER(LEFT(Table1[[#This Row],[Product]],3))</f>
        <v>IPH</v>
      </c>
      <c r="E18" t="str">
        <f>RIGHT(Table1[[#This Row],[Product]],5)</f>
        <v>ne 12</v>
      </c>
      <c r="F18" t="str">
        <f>MID(Table1[[#This Row],[Product]],3,7)</f>
        <v>hone 12</v>
      </c>
      <c r="G18">
        <v>9</v>
      </c>
      <c r="H18" s="8">
        <v>899</v>
      </c>
      <c r="I18" s="11">
        <f>Table1[[#This Row],[Price (USD)]]*$C$3</f>
        <v>21791760</v>
      </c>
      <c r="J18" s="9">
        <v>0.04</v>
      </c>
      <c r="K18" s="11">
        <f>Table1[[#This Row],[Qty]]*Table1[[#This Row],[Price (VND)]]*(1-Table1[[#This Row],[Disc]])</f>
        <v>188280806.40000001</v>
      </c>
      <c r="L18" s="14">
        <f>RANK(Table1[[#This Row],[Sales]],Table1[Sales])</f>
        <v>13</v>
      </c>
      <c r="M18" s="14" t="s">
        <v>111</v>
      </c>
      <c r="N18" t="str">
        <f>IF(Table1[[#This Row],[Sales]]&gt;100000000,"YES","NO")</f>
        <v>YES</v>
      </c>
    </row>
    <row r="19" spans="2:14" x14ac:dyDescent="0.3">
      <c r="B19" s="12">
        <v>45232</v>
      </c>
      <c r="C19" t="s">
        <v>76</v>
      </c>
      <c r="D19" t="str">
        <f>UPPER(LEFT(Table1[[#This Row],[Product]],3))</f>
        <v>SAM</v>
      </c>
      <c r="E19" t="str">
        <f>RIGHT(Table1[[#This Row],[Product]],5)</f>
        <v>y S21</v>
      </c>
      <c r="F19" t="str">
        <f>MID(Table1[[#This Row],[Product]],3,7)</f>
        <v>msung G</v>
      </c>
      <c r="G19">
        <v>8</v>
      </c>
      <c r="H19" s="8">
        <v>999</v>
      </c>
      <c r="I19" s="11">
        <f>Table1[[#This Row],[Price (USD)]]*$C$3</f>
        <v>24215760</v>
      </c>
      <c r="J19" s="9">
        <v>0.03</v>
      </c>
      <c r="K19" s="11">
        <f>Table1[[#This Row],[Qty]]*Table1[[#This Row],[Price (VND)]]*(1-Table1[[#This Row],[Disc]])</f>
        <v>187914297.59999999</v>
      </c>
      <c r="L19" s="14">
        <f>RANK(Table1[[#This Row],[Sales]],Table1[Sales])</f>
        <v>14</v>
      </c>
      <c r="M19" s="14" t="s">
        <v>112</v>
      </c>
      <c r="N19" t="str">
        <f>IF(Table1[[#This Row],[Sales]]&gt;100000000,"YES","NO")</f>
        <v>YES</v>
      </c>
    </row>
    <row r="20" spans="2:14" x14ac:dyDescent="0.3">
      <c r="B20" s="12">
        <v>45243</v>
      </c>
      <c r="C20" t="s">
        <v>78</v>
      </c>
      <c r="D20" t="str">
        <f>UPPER(LEFT(Table1[[#This Row],[Product]],3))</f>
        <v>IPH</v>
      </c>
      <c r="E20" t="str">
        <f>RIGHT(Table1[[#This Row],[Product]],5)</f>
        <v>2023)</v>
      </c>
      <c r="F20" t="str">
        <f>MID(Table1[[#This Row],[Product]],3,7)</f>
        <v>hone SE</v>
      </c>
      <c r="G20">
        <v>16</v>
      </c>
      <c r="H20" s="8">
        <v>499</v>
      </c>
      <c r="I20" s="11">
        <f>Table1[[#This Row],[Price (USD)]]*$C$3</f>
        <v>12095760</v>
      </c>
      <c r="J20" s="9">
        <v>0.03</v>
      </c>
      <c r="K20" s="11">
        <f>Table1[[#This Row],[Qty]]*Table1[[#This Row],[Price (VND)]]*(1-Table1[[#This Row],[Disc]])</f>
        <v>187726195.19999999</v>
      </c>
      <c r="L20" s="14">
        <f>RANK(Table1[[#This Row],[Sales]],Table1[Sales])</f>
        <v>15</v>
      </c>
      <c r="M20" s="14"/>
      <c r="N20" t="str">
        <f>IF(Table1[[#This Row],[Sales]]&gt;100000000,"YES","NO")</f>
        <v>YES</v>
      </c>
    </row>
    <row r="21" spans="2:14" x14ac:dyDescent="0.3">
      <c r="B21" s="12">
        <v>45236</v>
      </c>
      <c r="C21" t="s">
        <v>79</v>
      </c>
      <c r="D21" t="str">
        <f>UPPER(LEFT(Table1[[#This Row],[Product]],3))</f>
        <v>XIA</v>
      </c>
      <c r="E21" t="str">
        <f>RIGHT(Table1[[#This Row],[Product]],5)</f>
        <v>te 10</v>
      </c>
      <c r="F21" t="str">
        <f>MID(Table1[[#This Row],[Product]],3,7)</f>
        <v>aomi Re</v>
      </c>
      <c r="G21">
        <v>20</v>
      </c>
      <c r="H21" s="8">
        <v>299</v>
      </c>
      <c r="I21" s="11">
        <f>Table1[[#This Row],[Price (USD)]]*$C$3</f>
        <v>7247760</v>
      </c>
      <c r="J21" s="9">
        <v>0</v>
      </c>
      <c r="K21" s="11">
        <f>Table1[[#This Row],[Qty]]*Table1[[#This Row],[Price (VND)]]*(1-Table1[[#This Row],[Disc]])</f>
        <v>144955200</v>
      </c>
      <c r="L21" s="14">
        <f>RANK(Table1[[#This Row],[Sales]],Table1[Sales])</f>
        <v>16</v>
      </c>
      <c r="M21" s="14"/>
      <c r="N21" t="str">
        <f>IF(Table1[[#This Row],[Sales]]&gt;100000000,"YES","NO")</f>
        <v>YES</v>
      </c>
    </row>
    <row r="22" spans="2:14" x14ac:dyDescent="0.3">
      <c r="B22" s="12">
        <v>45240</v>
      </c>
      <c r="C22" t="s">
        <v>83</v>
      </c>
      <c r="D22" t="str">
        <f>UPPER(LEFT(Table1[[#This Row],[Product]],3))</f>
        <v>SAM</v>
      </c>
      <c r="E22" t="str">
        <f>RIGHT(Table1[[#This Row],[Product]],5)</f>
        <v>y A52</v>
      </c>
      <c r="F22" t="str">
        <f>MID(Table1[[#This Row],[Product]],3,7)</f>
        <v>msung G</v>
      </c>
      <c r="G22">
        <v>14</v>
      </c>
      <c r="H22" s="8">
        <v>349</v>
      </c>
      <c r="I22" s="11">
        <f>Table1[[#This Row],[Price (USD)]]*$C$3</f>
        <v>8459760</v>
      </c>
      <c r="J22" s="9">
        <v>0.01</v>
      </c>
      <c r="K22" s="11">
        <f>Table1[[#This Row],[Qty]]*Table1[[#This Row],[Price (VND)]]*(1-Table1[[#This Row],[Disc]])</f>
        <v>117252273.59999999</v>
      </c>
      <c r="L22" s="14">
        <f>RANK(Table1[[#This Row],[Sales]],Table1[Sales])</f>
        <v>17</v>
      </c>
      <c r="M22" s="14"/>
      <c r="N22" t="str">
        <f>IF(Table1[[#This Row],[Sales]]&gt;100000000,"YES","NO")</f>
        <v>YES</v>
      </c>
    </row>
    <row r="23" spans="2:14" x14ac:dyDescent="0.3">
      <c r="B23" s="12">
        <v>45244</v>
      </c>
      <c r="C23" t="s">
        <v>30</v>
      </c>
      <c r="D23" t="str">
        <f>UPPER(LEFT(Table1[[#This Row],[Product]],3))</f>
        <v>ONE</v>
      </c>
      <c r="E23" t="str">
        <f>RIGHT(Table1[[#This Row],[Product]],5)</f>
        <v>us 8T</v>
      </c>
      <c r="F23" t="str">
        <f>MID(Table1[[#This Row],[Product]],3,7)</f>
        <v>ePlus 8</v>
      </c>
      <c r="G23">
        <v>8</v>
      </c>
      <c r="H23" s="8">
        <v>599</v>
      </c>
      <c r="I23" s="11">
        <f>Table1[[#This Row],[Price (USD)]]*$C$3</f>
        <v>14519760</v>
      </c>
      <c r="J23" s="9">
        <v>0.01</v>
      </c>
      <c r="K23" s="11">
        <f>Table1[[#This Row],[Qty]]*Table1[[#This Row],[Price (VND)]]*(1-Table1[[#This Row],[Disc]])</f>
        <v>114996499.2</v>
      </c>
      <c r="L23" s="14">
        <f>RANK(Table1[[#This Row],[Sales]],Table1[Sales])</f>
        <v>18</v>
      </c>
      <c r="M23" s="14"/>
      <c r="N23" t="str">
        <f>IF(Table1[[#This Row],[Sales]]&gt;100000000,"YES","NO")</f>
        <v>YES</v>
      </c>
    </row>
    <row r="24" spans="2:14" x14ac:dyDescent="0.3">
      <c r="B24" s="12">
        <v>45252</v>
      </c>
      <c r="C24" t="s">
        <v>91</v>
      </c>
      <c r="D24" t="str">
        <f>UPPER(LEFT(Table1[[#This Row],[Product]],3))</f>
        <v>XIA</v>
      </c>
      <c r="E24" t="str">
        <f>RIGHT(Table1[[#This Row],[Product]],5)</f>
        <v xml:space="preserve"> Lite</v>
      </c>
      <c r="F24" t="str">
        <f>MID(Table1[[#This Row],[Product]],3,7)</f>
        <v>aomi Mi</v>
      </c>
      <c r="G24">
        <v>14</v>
      </c>
      <c r="H24" s="8">
        <v>329</v>
      </c>
      <c r="I24" s="11">
        <f>Table1[[#This Row],[Price (USD)]]*$C$3</f>
        <v>7974960</v>
      </c>
      <c r="J24" s="9">
        <v>0.01</v>
      </c>
      <c r="K24" s="11">
        <f>Table1[[#This Row],[Qty]]*Table1[[#This Row],[Price (VND)]]*(1-Table1[[#This Row],[Disc]])</f>
        <v>110532945.59999999</v>
      </c>
      <c r="L24" s="14">
        <f>RANK(Table1[[#This Row],[Sales]],Table1[Sales])</f>
        <v>19</v>
      </c>
      <c r="M24" s="14"/>
      <c r="N24" t="str">
        <f>IF(Table1[[#This Row],[Sales]]&gt;100000000,"YES","NO")</f>
        <v>YES</v>
      </c>
    </row>
    <row r="25" spans="2:14" x14ac:dyDescent="0.3">
      <c r="B25" s="12">
        <v>45253</v>
      </c>
      <c r="C25" t="s">
        <v>92</v>
      </c>
      <c r="D25" t="str">
        <f>UPPER(LEFT(Table1[[#This Row],[Product]],3))</f>
        <v>ONE</v>
      </c>
      <c r="E25" t="str">
        <f>RIGHT(Table1[[#This Row],[Product]],5)</f>
        <v>CE 5G</v>
      </c>
      <c r="F25" t="str">
        <f>MID(Table1[[#This Row],[Product]],3,7)</f>
        <v>ePlus N</v>
      </c>
      <c r="G25">
        <v>11</v>
      </c>
      <c r="H25" s="8">
        <v>379</v>
      </c>
      <c r="I25" s="11">
        <f>Table1[[#This Row],[Price (USD)]]*$C$3</f>
        <v>9186960</v>
      </c>
      <c r="J25" s="9">
        <v>0</v>
      </c>
      <c r="K25" s="11">
        <f>Table1[[#This Row],[Qty]]*Table1[[#This Row],[Price (VND)]]*(1-Table1[[#This Row],[Disc]])</f>
        <v>101056560</v>
      </c>
      <c r="L25" s="14">
        <f>RANK(Table1[[#This Row],[Sales]],Table1[Sales])</f>
        <v>20</v>
      </c>
      <c r="M25" s="14"/>
      <c r="N25" t="str">
        <f>IF(Table1[[#This Row],[Sales]]&gt;100000000,"YES","NO")</f>
        <v>YES</v>
      </c>
    </row>
    <row r="26" spans="2:14" x14ac:dyDescent="0.3">
      <c r="B26" s="12">
        <v>45246</v>
      </c>
      <c r="C26" t="s">
        <v>28</v>
      </c>
      <c r="D26" t="str">
        <f>UPPER(LEFT(Table1[[#This Row],[Product]],3))</f>
        <v>GOO</v>
      </c>
      <c r="E26" t="str">
        <f>RIGHT(Table1[[#This Row],[Product]],5)</f>
        <v>el 4a</v>
      </c>
      <c r="F26" t="str">
        <f>MID(Table1[[#This Row],[Product]],3,7)</f>
        <v>ogle Pi</v>
      </c>
      <c r="G26">
        <v>10</v>
      </c>
      <c r="H26" s="8">
        <v>349</v>
      </c>
      <c r="I26" s="11">
        <f>Table1[[#This Row],[Price (USD)]]*$C$3</f>
        <v>8459760</v>
      </c>
      <c r="J26" s="9">
        <v>0</v>
      </c>
      <c r="K26" s="11">
        <f>Table1[[#This Row],[Qty]]*Table1[[#This Row],[Price (VND)]]*(1-Table1[[#This Row],[Disc]])</f>
        <v>84597600</v>
      </c>
      <c r="L26" s="14">
        <f>RANK(Table1[[#This Row],[Sales]],Table1[Sales])</f>
        <v>21</v>
      </c>
      <c r="M26" s="14"/>
      <c r="N26" t="str">
        <f>IF(Table1[[#This Row],[Sales]]&gt;100000000,"YES","NO")</f>
        <v>NO</v>
      </c>
    </row>
    <row r="27" spans="2:14" x14ac:dyDescent="0.3">
      <c r="B27" s="12">
        <v>45235</v>
      </c>
      <c r="C27" t="s">
        <v>78</v>
      </c>
      <c r="D27" t="str">
        <f>UPPER(LEFT(Table1[[#This Row],[Product]],3))</f>
        <v>IPH</v>
      </c>
      <c r="E27" t="str">
        <f>RIGHT(Table1[[#This Row],[Product]],5)</f>
        <v>2023)</v>
      </c>
      <c r="F27" t="str">
        <f>MID(Table1[[#This Row],[Product]],3,7)</f>
        <v>hone SE</v>
      </c>
      <c r="G27">
        <v>7</v>
      </c>
      <c r="H27" s="8">
        <v>499</v>
      </c>
      <c r="I27" s="11">
        <f>Table1[[#This Row],[Price (USD)]]*$C$3</f>
        <v>12095760</v>
      </c>
      <c r="J27" s="9">
        <v>0.01</v>
      </c>
      <c r="K27" s="11">
        <f>Table1[[#This Row],[Qty]]*Table1[[#This Row],[Price (VND)]]*(1-Table1[[#This Row],[Disc]])</f>
        <v>83823616.799999997</v>
      </c>
      <c r="L27" s="14">
        <f>RANK(Table1[[#This Row],[Sales]],Table1[Sales])</f>
        <v>22</v>
      </c>
      <c r="M27" s="14"/>
      <c r="N27" t="str">
        <f>IF(Table1[[#This Row],[Sales]]&gt;100000000,"YES","NO")</f>
        <v>NO</v>
      </c>
    </row>
    <row r="28" spans="2:14" x14ac:dyDescent="0.3">
      <c r="B28" s="12">
        <v>45247</v>
      </c>
      <c r="C28" t="s">
        <v>86</v>
      </c>
      <c r="D28" t="str">
        <f>UPPER(LEFT(Table1[[#This Row],[Product]],3))</f>
        <v>XIA</v>
      </c>
      <c r="E28" t="str">
        <f>RIGHT(Table1[[#This Row],[Product]],5)</f>
        <v>dmi 9</v>
      </c>
      <c r="F28" t="str">
        <f>MID(Table1[[#This Row],[Product]],3,7)</f>
        <v>aomi Re</v>
      </c>
      <c r="G28">
        <v>19</v>
      </c>
      <c r="H28" s="8">
        <v>179</v>
      </c>
      <c r="I28" s="11">
        <f>Table1[[#This Row],[Price (USD)]]*$C$3</f>
        <v>4338960</v>
      </c>
      <c r="J28" s="9">
        <v>0.04</v>
      </c>
      <c r="K28" s="11">
        <f>Table1[[#This Row],[Qty]]*Table1[[#This Row],[Price (VND)]]*(1-Table1[[#This Row],[Disc]])</f>
        <v>79142630.399999991</v>
      </c>
      <c r="L28" s="14">
        <f>RANK(Table1[[#This Row],[Sales]],Table1[Sales])</f>
        <v>23</v>
      </c>
      <c r="M28" s="14"/>
      <c r="N28" t="str">
        <f>IF(Table1[[#This Row],[Sales]]&gt;100000000,"YES","NO")</f>
        <v>NO</v>
      </c>
    </row>
    <row r="29" spans="2:14" x14ac:dyDescent="0.3">
      <c r="B29" s="12">
        <v>45257</v>
      </c>
      <c r="C29" t="s">
        <v>96</v>
      </c>
      <c r="D29" t="str">
        <f>UPPER(LEFT(Table1[[#This Row],[Product]],3))</f>
        <v>XIA</v>
      </c>
      <c r="E29" t="str">
        <f>RIGHT(Table1[[#This Row],[Product]],5)</f>
        <v>ote 9</v>
      </c>
      <c r="F29" t="str">
        <f>MID(Table1[[#This Row],[Product]],3,7)</f>
        <v>aomi Re</v>
      </c>
      <c r="G29">
        <v>16</v>
      </c>
      <c r="H29" s="8">
        <v>199</v>
      </c>
      <c r="I29" s="11">
        <f>Table1[[#This Row],[Price (USD)]]*$C$3</f>
        <v>4823760</v>
      </c>
      <c r="J29" s="9">
        <v>0.04</v>
      </c>
      <c r="K29" s="11">
        <f>Table1[[#This Row],[Qty]]*Table1[[#This Row],[Price (VND)]]*(1-Table1[[#This Row],[Disc]])</f>
        <v>74092953.599999994</v>
      </c>
      <c r="L29" s="14">
        <f>RANK(Table1[[#This Row],[Sales]],Table1[Sales])</f>
        <v>24</v>
      </c>
      <c r="M29" s="14"/>
      <c r="N29" t="str">
        <f>IF(Table1[[#This Row],[Sales]]&gt;100000000,"YES","NO")</f>
        <v>NO</v>
      </c>
    </row>
    <row r="30" spans="2:14" x14ac:dyDescent="0.3">
      <c r="B30" s="12">
        <v>45260</v>
      </c>
      <c r="C30" t="s">
        <v>98</v>
      </c>
      <c r="D30" t="str">
        <f>UPPER(LEFT(Table1[[#This Row],[Product]],3))</f>
        <v>SAM</v>
      </c>
      <c r="E30" t="str">
        <f>RIGHT(Table1[[#This Row],[Product]],5)</f>
        <v>y A32</v>
      </c>
      <c r="F30" t="str">
        <f>MID(Table1[[#This Row],[Product]],3,7)</f>
        <v>msung G</v>
      </c>
      <c r="G30">
        <v>12</v>
      </c>
      <c r="H30" s="8">
        <v>249</v>
      </c>
      <c r="I30" s="11">
        <f>Table1[[#This Row],[Price (USD)]]*$C$3</f>
        <v>6035760</v>
      </c>
      <c r="J30" s="9">
        <v>0.01</v>
      </c>
      <c r="K30" s="11">
        <f>Table1[[#This Row],[Qty]]*Table1[[#This Row],[Price (VND)]]*(1-Table1[[#This Row],[Disc]])</f>
        <v>71704828.799999997</v>
      </c>
      <c r="L30" s="14">
        <f>RANK(Table1[[#This Row],[Sales]],Table1[Sales])</f>
        <v>25</v>
      </c>
      <c r="M30" s="14"/>
      <c r="N30" t="str">
        <f>IF(Table1[[#This Row],[Sales]]&gt;100000000,"YES","NO")</f>
        <v>NO</v>
      </c>
    </row>
    <row r="31" spans="2:14" x14ac:dyDescent="0.3">
      <c r="B31" s="12">
        <v>45237</v>
      </c>
      <c r="C31" t="s">
        <v>80</v>
      </c>
      <c r="D31" t="str">
        <f>UPPER(LEFT(Table1[[#This Row],[Product]],3))</f>
        <v>MOT</v>
      </c>
      <c r="E31" t="str">
        <f>RIGHT(Table1[[#This Row],[Product]],5)</f>
        <v xml:space="preserve"> Edge</v>
      </c>
      <c r="F31" t="str">
        <f>MID(Table1[[#This Row],[Product]],3,7)</f>
        <v xml:space="preserve">torola </v>
      </c>
      <c r="G31">
        <v>5</v>
      </c>
      <c r="H31" s="8">
        <v>599</v>
      </c>
      <c r="I31" s="11">
        <f>Table1[[#This Row],[Price (USD)]]*$C$3</f>
        <v>14519760</v>
      </c>
      <c r="J31" s="9">
        <v>0.03</v>
      </c>
      <c r="K31" s="11">
        <f>Table1[[#This Row],[Qty]]*Table1[[#This Row],[Price (VND)]]*(1-Table1[[#This Row],[Disc]])</f>
        <v>70420836</v>
      </c>
      <c r="L31" s="14">
        <f>RANK(Table1[[#This Row],[Sales]],Table1[Sales])</f>
        <v>26</v>
      </c>
      <c r="M31" s="14"/>
      <c r="N31" t="str">
        <f>IF(Table1[[#This Row],[Sales]]&gt;100000000,"YES","NO")</f>
        <v>NO</v>
      </c>
    </row>
    <row r="32" spans="2:14" x14ac:dyDescent="0.3">
      <c r="B32" s="12">
        <v>45258</v>
      </c>
      <c r="C32" t="s">
        <v>97</v>
      </c>
      <c r="D32" t="str">
        <f>UPPER(LEFT(Table1[[#This Row],[Product]],3))</f>
        <v>MOT</v>
      </c>
      <c r="E32" t="str">
        <f>RIGHT(Table1[[#This Row],[Product]],5)</f>
        <v>tylus</v>
      </c>
      <c r="F32" t="str">
        <f>MID(Table1[[#This Row],[Product]],3,7)</f>
        <v xml:space="preserve">torola </v>
      </c>
      <c r="G32">
        <v>10</v>
      </c>
      <c r="H32" s="8">
        <v>299</v>
      </c>
      <c r="I32" s="11">
        <f>Table1[[#This Row],[Price (USD)]]*$C$3</f>
        <v>7247760</v>
      </c>
      <c r="J32" s="9">
        <v>0.03</v>
      </c>
      <c r="K32" s="11">
        <f>Table1[[#This Row],[Qty]]*Table1[[#This Row],[Price (VND)]]*(1-Table1[[#This Row],[Disc]])</f>
        <v>70303272</v>
      </c>
      <c r="L32" s="14">
        <f>RANK(Table1[[#This Row],[Sales]],Table1[Sales])</f>
        <v>27</v>
      </c>
      <c r="M32" s="14"/>
      <c r="N32" t="str">
        <f>IF(Table1[[#This Row],[Sales]]&gt;100000000,"YES","NO")</f>
        <v>NO</v>
      </c>
    </row>
    <row r="33" spans="2:14" x14ac:dyDescent="0.3">
      <c r="B33" s="12">
        <v>45241</v>
      </c>
      <c r="C33" t="s">
        <v>20</v>
      </c>
      <c r="D33" t="str">
        <f>UPPER(LEFT(Table1[[#This Row],[Product]],3))</f>
        <v>GOO</v>
      </c>
      <c r="E33" t="str">
        <f>RIGHT(Table1[[#This Row],[Product]],5)</f>
        <v>el 5a</v>
      </c>
      <c r="F33" t="str">
        <f>MID(Table1[[#This Row],[Product]],3,7)</f>
        <v>ogle Pi</v>
      </c>
      <c r="G33">
        <v>6</v>
      </c>
      <c r="H33" s="8">
        <v>449</v>
      </c>
      <c r="I33" s="11">
        <f>Table1[[#This Row],[Price (USD)]]*$C$3</f>
        <v>10883760</v>
      </c>
      <c r="J33" s="9">
        <v>0</v>
      </c>
      <c r="K33" s="11">
        <f>Table1[[#This Row],[Qty]]*Table1[[#This Row],[Price (VND)]]*(1-Table1[[#This Row],[Disc]])</f>
        <v>65302560</v>
      </c>
      <c r="L33" s="14">
        <f>RANK(Table1[[#This Row],[Sales]],Table1[Sales])</f>
        <v>28</v>
      </c>
      <c r="M33" s="14"/>
      <c r="N33" t="str">
        <f>IF(Table1[[#This Row],[Sales]]&gt;100000000,"YES","NO")</f>
        <v>NO</v>
      </c>
    </row>
    <row r="34" spans="2:14" x14ac:dyDescent="0.3">
      <c r="B34" s="12">
        <v>45242</v>
      </c>
      <c r="C34" t="s">
        <v>84</v>
      </c>
      <c r="D34" t="str">
        <f>UPPER(LEFT(Table1[[#This Row],[Product]],3))</f>
        <v>XIA</v>
      </c>
      <c r="E34" t="str">
        <f>RIGHT(Table1[[#This Row],[Product]],5)</f>
        <v>co X3</v>
      </c>
      <c r="F34" t="str">
        <f>MID(Table1[[#This Row],[Product]],3,7)</f>
        <v>aomi Po</v>
      </c>
      <c r="G34">
        <v>11</v>
      </c>
      <c r="H34" s="8">
        <v>249</v>
      </c>
      <c r="I34" s="11">
        <f>Table1[[#This Row],[Price (USD)]]*$C$3</f>
        <v>6035760</v>
      </c>
      <c r="J34" s="9">
        <v>0.02</v>
      </c>
      <c r="K34" s="11">
        <f>Table1[[#This Row],[Qty]]*Table1[[#This Row],[Price (VND)]]*(1-Table1[[#This Row],[Disc]])</f>
        <v>65065492.799999997</v>
      </c>
      <c r="L34" s="14">
        <f>RANK(Table1[[#This Row],[Sales]],Table1[Sales])</f>
        <v>29</v>
      </c>
      <c r="M34" s="14"/>
      <c r="N34" t="str">
        <f>IF(Table1[[#This Row],[Sales]]&gt;100000000,"YES","NO")</f>
        <v>NO</v>
      </c>
    </row>
    <row r="35" spans="2:14" x14ac:dyDescent="0.3">
      <c r="B35" s="12">
        <v>45248</v>
      </c>
      <c r="C35" t="s">
        <v>87</v>
      </c>
      <c r="D35" t="str">
        <f>UPPER(LEFT(Table1[[#This Row],[Product]],3))</f>
        <v>MOT</v>
      </c>
      <c r="E35" t="str">
        <f>RIGHT(Table1[[#This Row],[Product]],5)</f>
        <v>Power</v>
      </c>
      <c r="F35" t="str">
        <f>MID(Table1[[#This Row],[Product]],3,7)</f>
        <v xml:space="preserve">torola </v>
      </c>
      <c r="G35">
        <v>7</v>
      </c>
      <c r="H35" s="8">
        <v>249</v>
      </c>
      <c r="I35" s="11">
        <f>Table1[[#This Row],[Price (USD)]]*$C$3</f>
        <v>6035760</v>
      </c>
      <c r="J35" s="9">
        <v>0.01</v>
      </c>
      <c r="K35" s="11">
        <f>Table1[[#This Row],[Qty]]*Table1[[#This Row],[Price (VND)]]*(1-Table1[[#This Row],[Disc]])</f>
        <v>41827816.799999997</v>
      </c>
      <c r="L35" s="14">
        <f>RANK(Table1[[#This Row],[Sales]],Table1[Sales])</f>
        <v>30</v>
      </c>
      <c r="M35" s="14"/>
      <c r="N35" t="str">
        <f>IF(Table1[[#This Row],[Sales]]&gt;100000000,"YES","NO")</f>
        <v>NO</v>
      </c>
    </row>
    <row r="37" spans="2:14" ht="18" thickBot="1" x14ac:dyDescent="0.4">
      <c r="B37" s="13" t="s">
        <v>103</v>
      </c>
    </row>
    <row r="38" spans="2:14" ht="15" thickTop="1" x14ac:dyDescent="0.3"/>
    <row r="39" spans="2:14" x14ac:dyDescent="0.3">
      <c r="B39" t="s">
        <v>104</v>
      </c>
      <c r="C39" s="11">
        <f>SUM(Table1[Sales])</f>
        <v>4749564026.4000006</v>
      </c>
      <c r="D39" s="11"/>
      <c r="E39" s="11"/>
      <c r="F39" s="11"/>
    </row>
    <row r="40" spans="2:14" x14ac:dyDescent="0.3">
      <c r="B40" t="s">
        <v>105</v>
      </c>
      <c r="C40" s="11">
        <f>AVERAGE(Table1[Sales])</f>
        <v>158318800.88000003</v>
      </c>
      <c r="D40" s="11"/>
      <c r="E40" s="11"/>
      <c r="F40" s="11"/>
    </row>
    <row r="41" spans="2:14" x14ac:dyDescent="0.3">
      <c r="B41" t="s">
        <v>106</v>
      </c>
      <c r="C41" s="11">
        <f>MIN(Table1[Sales])</f>
        <v>41827816.799999997</v>
      </c>
      <c r="D41" s="11"/>
      <c r="E41" s="11"/>
      <c r="F41" s="11"/>
    </row>
    <row r="42" spans="2:14" x14ac:dyDescent="0.3">
      <c r="B42" t="s">
        <v>107</v>
      </c>
      <c r="C42" s="11">
        <f>MAX(Table1[Sales])</f>
        <v>341884838.39999998</v>
      </c>
      <c r="D42" s="11"/>
      <c r="E42" s="11"/>
      <c r="F42" s="11"/>
    </row>
  </sheetData>
  <dataValidations count="1">
    <dataValidation type="list" allowBlank="1" showInputMessage="1" showErrorMessage="1" sqref="M6:M35" xr:uid="{FDCB9C1E-4F67-45A3-AD8C-E3120B47F7AA}">
      <formula1>"OFFLINE, ONLINE"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 1</vt:lpstr>
      <vt:lpstr>WEEK 2 - RAW DATA</vt:lpstr>
      <vt:lpstr>WEEK 2 - FINAL 1</vt:lpstr>
      <vt:lpstr>'WEEK 2 - FINAL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Hoang</dc:creator>
  <cp:lastModifiedBy>Vinh Hoang Nhu</cp:lastModifiedBy>
  <cp:lastPrinted>2023-11-28T06:19:25Z</cp:lastPrinted>
  <dcterms:created xsi:type="dcterms:W3CDTF">2015-06-05T18:17:20Z</dcterms:created>
  <dcterms:modified xsi:type="dcterms:W3CDTF">2023-11-28T08:18:49Z</dcterms:modified>
</cp:coreProperties>
</file>