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FEM\Holdup\"/>
    </mc:Choice>
  </mc:AlternateContent>
  <bookViews>
    <workbookView xWindow="0" yWindow="0" windowWidth="288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0" i="1"/>
  <c r="C14" i="1"/>
  <c r="B11" i="1"/>
  <c r="B13" i="1" s="1"/>
  <c r="B15" i="1" s="1"/>
  <c r="C10" i="1"/>
  <c r="B12" i="1"/>
  <c r="B14" i="1" s="1"/>
  <c r="B23" i="1"/>
  <c r="F3" i="1"/>
  <c r="G6" i="1"/>
  <c r="G5" i="1"/>
  <c r="G4" i="1"/>
  <c r="G3" i="1"/>
  <c r="B4" i="1"/>
  <c r="F4" i="1" l="1"/>
  <c r="F5" i="1" s="1"/>
  <c r="F6" i="1" l="1"/>
</calcChain>
</file>

<file path=xl/sharedStrings.xml><?xml version="1.0" encoding="utf-8"?>
<sst xmlns="http://schemas.openxmlformats.org/spreadsheetml/2006/main" count="30" uniqueCount="30">
  <si>
    <t>Valores obtidos da Freescale</t>
  </si>
  <si>
    <t>Altura Liquido [mm]</t>
  </si>
  <si>
    <t>Altura Água [mm]</t>
  </si>
  <si>
    <t>Altura Querosene [mm]</t>
  </si>
  <si>
    <t>Valores Calculados</t>
  </si>
  <si>
    <t>Valores lidos do CLP</t>
  </si>
  <si>
    <t>P1 [mA]</t>
  </si>
  <si>
    <t>P2 [mA]</t>
  </si>
  <si>
    <t>P1 [mmH20]</t>
  </si>
  <si>
    <t>P2 [mmH20]</t>
  </si>
  <si>
    <t>P1 [0-4096]</t>
  </si>
  <si>
    <t>P2 [0-4086]</t>
  </si>
  <si>
    <t>Constantes</t>
  </si>
  <si>
    <t>LT [mm]</t>
  </si>
  <si>
    <t>R [kJ/kgK]</t>
  </si>
  <si>
    <t>Patm [kPa]</t>
  </si>
  <si>
    <t>Tamb [C]</t>
  </si>
  <si>
    <t>Variáveis Auxiliares Calculadas</t>
  </si>
  <si>
    <r>
      <rPr>
        <sz val="12"/>
        <color theme="1"/>
        <rFont val="Symbol"/>
        <family val="1"/>
        <charset val="2"/>
      </rPr>
      <t>r</t>
    </r>
    <r>
      <rPr>
        <vertAlign val="subscript"/>
        <sz val="12"/>
        <color theme="1"/>
        <rFont val="Times New Roman"/>
        <family val="1"/>
      </rPr>
      <t>ar</t>
    </r>
    <r>
      <rPr>
        <sz val="12"/>
        <color theme="1"/>
        <rFont val="Times New Roman"/>
        <family val="2"/>
      </rPr>
      <t xml:space="preserve"> [kg/m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2"/>
      </rPr>
      <t>]</t>
    </r>
  </si>
  <si>
    <r>
      <rPr>
        <sz val="12"/>
        <color theme="1"/>
        <rFont val="Symbol"/>
        <family val="1"/>
        <charset val="2"/>
      </rPr>
      <t>r</t>
    </r>
    <r>
      <rPr>
        <vertAlign val="subscript"/>
        <sz val="12"/>
        <color theme="1"/>
        <rFont val="Times New Roman"/>
        <family val="1"/>
      </rPr>
      <t>água</t>
    </r>
    <r>
      <rPr>
        <sz val="12"/>
        <color theme="1"/>
        <rFont val="Times New Roman"/>
        <family val="2"/>
      </rPr>
      <t xml:space="preserve"> [kg/m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2"/>
      </rPr>
      <t>]</t>
    </r>
  </si>
  <si>
    <r>
      <rPr>
        <sz val="12"/>
        <color theme="1"/>
        <rFont val="Symbol"/>
        <family val="1"/>
        <charset val="2"/>
      </rPr>
      <t>r</t>
    </r>
    <r>
      <rPr>
        <vertAlign val="subscript"/>
        <sz val="12"/>
        <color theme="1"/>
        <rFont val="Times New Roman"/>
        <family val="1"/>
      </rPr>
      <t>querosene</t>
    </r>
    <r>
      <rPr>
        <sz val="12"/>
        <color theme="1"/>
        <rFont val="Times New Roman"/>
        <family val="2"/>
      </rPr>
      <t xml:space="preserve"> [kg/m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2"/>
      </rPr>
      <t>]</t>
    </r>
  </si>
  <si>
    <t>Misto</t>
  </si>
  <si>
    <t>Freescale</t>
  </si>
  <si>
    <t>Vazio</t>
  </si>
  <si>
    <t>RK</t>
  </si>
  <si>
    <t>RW</t>
  </si>
  <si>
    <t>Merge</t>
  </si>
  <si>
    <t>check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</si>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</sst>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2"/>
      <color theme="1"/>
      <name val="Times New Roman"/>
      <family val="2"/>
    </font>
    <font>
      <b/>
      <sz val="12"/>
      <color rgb="FFFF0000"/>
      <name val="Times New Roman"/>
      <family val="1"/>
    </font>
    <font>
      <sz val="12"/>
      <color theme="1"/>
      <name val="Symbol"/>
      <family val="1"/>
      <charset val="2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 applyProtection="1">
      <alignment horizontal="center"/>
    </xf>
    <xf numFmtId="164" fontId="1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left"/>
    </xf>
    <xf numFmtId="2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16" sqref="E16"/>
    </sheetView>
  </sheetViews>
  <sheetFormatPr defaultRowHeight="15.75" x14ac:dyDescent="0.25"/>
  <cols>
    <col min="1" max="1" width="20.375" customWidth="1"/>
  </cols>
  <sheetData>
    <row r="1" spans="1:8" x14ac:dyDescent="0.25">
      <c r="A1" s="2" t="s">
        <v>0</v>
      </c>
      <c r="B1" s="2"/>
      <c r="F1" t="s">
        <v>4</v>
      </c>
    </row>
    <row r="2" spans="1:8" x14ac:dyDescent="0.25">
      <c r="A2" t="s">
        <v>1</v>
      </c>
      <c r="B2" s="1">
        <v>1500</v>
      </c>
      <c r="F2" t="s">
        <v>21</v>
      </c>
      <c r="G2" t="s">
        <v>22</v>
      </c>
      <c r="H2" t="s">
        <v>26</v>
      </c>
    </row>
    <row r="3" spans="1:8" x14ac:dyDescent="0.25">
      <c r="A3" t="s">
        <v>2</v>
      </c>
      <c r="B3" s="1">
        <v>1000</v>
      </c>
      <c r="E3" t="s">
        <v>23</v>
      </c>
      <c r="F3" s="7">
        <f>(B18-B2)/B18</f>
        <v>0.23857868020304568</v>
      </c>
      <c r="G3" s="7">
        <f>(B18-B2)/B18</f>
        <v>0.23857868020304568</v>
      </c>
    </row>
    <row r="4" spans="1:8" x14ac:dyDescent="0.25">
      <c r="A4" t="s">
        <v>3</v>
      </c>
      <c r="B4" s="4">
        <f>B2-B3</f>
        <v>500</v>
      </c>
      <c r="E4" t="s">
        <v>24</v>
      </c>
      <c r="F4" s="7">
        <f>(B24-B23)/(B25-B24)*F3-B24/(B25-B24)+AVERAGE(B14:B15)*B24/B18/(B25-B24)</f>
        <v>0.2539774342415515</v>
      </c>
      <c r="G4" s="7">
        <f>B4/B18</f>
        <v>0.25380710659898476</v>
      </c>
    </row>
    <row r="5" spans="1:8" x14ac:dyDescent="0.25">
      <c r="E5" t="s">
        <v>25</v>
      </c>
      <c r="F5" s="7">
        <f>1-F3-F4</f>
        <v>0.50744388555540287</v>
      </c>
      <c r="G5" s="7">
        <f>B3/B18</f>
        <v>0.50761421319796951</v>
      </c>
    </row>
    <row r="6" spans="1:8" x14ac:dyDescent="0.25">
      <c r="E6" t="s">
        <v>27</v>
      </c>
      <c r="F6" s="7">
        <f>SUM(F3:F5)</f>
        <v>1</v>
      </c>
      <c r="G6" s="7">
        <f>SUM(G3:G5)</f>
        <v>1</v>
      </c>
    </row>
    <row r="7" spans="1:8" x14ac:dyDescent="0.25">
      <c r="A7" s="2" t="s">
        <v>5</v>
      </c>
      <c r="B7" s="2"/>
    </row>
    <row r="8" spans="1:8" x14ac:dyDescent="0.25">
      <c r="A8" s="6" t="s">
        <v>15</v>
      </c>
      <c r="B8" s="1">
        <v>96</v>
      </c>
    </row>
    <row r="9" spans="1:8" x14ac:dyDescent="0.25">
      <c r="A9" s="6" t="s">
        <v>16</v>
      </c>
      <c r="B9" s="1">
        <v>25</v>
      </c>
      <c r="C9" t="s">
        <v>28</v>
      </c>
      <c r="D9" t="s">
        <v>29</v>
      </c>
    </row>
    <row r="10" spans="1:8" x14ac:dyDescent="0.25">
      <c r="A10" t="s">
        <v>6</v>
      </c>
      <c r="B10" s="3">
        <v>15.17</v>
      </c>
      <c r="C10" s="8">
        <f>16*B2/2000+4</f>
        <v>16</v>
      </c>
      <c r="D10" s="7">
        <f>(B2*B25/B24)*16/2000+4</f>
        <v>13.498997995991983</v>
      </c>
    </row>
    <row r="11" spans="1:8" x14ac:dyDescent="0.25">
      <c r="A11" t="s">
        <v>7</v>
      </c>
      <c r="B11" s="3">
        <f>B10</f>
        <v>15.17</v>
      </c>
      <c r="C11" s="9">
        <f>(C14)*16/2000+4</f>
        <v>15.170559466571687</v>
      </c>
      <c r="D11" s="9"/>
    </row>
    <row r="12" spans="1:8" x14ac:dyDescent="0.25">
      <c r="A12" t="s">
        <v>10</v>
      </c>
      <c r="B12" s="4">
        <f>(-4+B10)*4096/16</f>
        <v>2859.52</v>
      </c>
    </row>
    <row r="13" spans="1:8" x14ac:dyDescent="0.25">
      <c r="A13" t="s">
        <v>11</v>
      </c>
      <c r="B13" s="4">
        <f>(-4+B11)*4096/16</f>
        <v>2859.52</v>
      </c>
    </row>
    <row r="14" spans="1:8" x14ac:dyDescent="0.25">
      <c r="A14" t="s">
        <v>8</v>
      </c>
      <c r="B14" s="5">
        <f>B12*2000/4096</f>
        <v>1396.25</v>
      </c>
      <c r="C14" s="10">
        <f>(B24*G5+B25*G4+B23*G3)*B18/B24</f>
        <v>1396.3199333214609</v>
      </c>
      <c r="D14" s="10"/>
    </row>
    <row r="15" spans="1:8" x14ac:dyDescent="0.25">
      <c r="A15" t="s">
        <v>9</v>
      </c>
      <c r="B15" s="5">
        <f>B13*2000/4096</f>
        <v>1396.25</v>
      </c>
      <c r="C15" s="10"/>
      <c r="D15" s="10"/>
    </row>
    <row r="17" spans="1:2" x14ac:dyDescent="0.25">
      <c r="A17" s="2" t="s">
        <v>12</v>
      </c>
      <c r="B17" s="2"/>
    </row>
    <row r="18" spans="1:2" x14ac:dyDescent="0.25">
      <c r="A18" t="s">
        <v>13</v>
      </c>
      <c r="B18" s="1">
        <v>1970</v>
      </c>
    </row>
    <row r="19" spans="1:2" x14ac:dyDescent="0.25">
      <c r="A19" t="s">
        <v>14</v>
      </c>
      <c r="B19" s="4">
        <v>0.28699999999999998</v>
      </c>
    </row>
    <row r="22" spans="1:2" x14ac:dyDescent="0.25">
      <c r="A22" s="2" t="s">
        <v>17</v>
      </c>
      <c r="B22" s="2"/>
    </row>
    <row r="23" spans="1:2" ht="20.25" x14ac:dyDescent="0.35">
      <c r="A23" t="s">
        <v>18</v>
      </c>
      <c r="B23" s="7">
        <f>B8/B19/(B9+273.15)</f>
        <v>1.1219009676980172</v>
      </c>
    </row>
    <row r="24" spans="1:2" ht="20.25" x14ac:dyDescent="0.35">
      <c r="A24" t="s">
        <v>19</v>
      </c>
      <c r="B24" s="1">
        <v>998</v>
      </c>
    </row>
    <row r="25" spans="1:2" ht="20.25" x14ac:dyDescent="0.35">
      <c r="A25" t="s">
        <v>20</v>
      </c>
      <c r="B25" s="1">
        <v>790</v>
      </c>
    </row>
  </sheetData>
  <mergeCells count="6">
    <mergeCell ref="A7:B7"/>
    <mergeCell ref="A1:B1"/>
    <mergeCell ref="A17:B17"/>
    <mergeCell ref="A22:B22"/>
    <mergeCell ref="C14:D15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Mazza</dc:creator>
  <cp:lastModifiedBy>Ricardo Mazza</cp:lastModifiedBy>
  <dcterms:created xsi:type="dcterms:W3CDTF">2020-05-13T17:37:48Z</dcterms:created>
  <dcterms:modified xsi:type="dcterms:W3CDTF">2020-05-13T19:04:05Z</dcterms:modified>
</cp:coreProperties>
</file>