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.cortez\Downloads\"/>
    </mc:Choice>
  </mc:AlternateContent>
  <xr:revisionPtr revIDLastSave="0" documentId="13_ncr:1_{AFF872E7-70D7-414D-B271-A022550974E6}" xr6:coauthVersionLast="47" xr6:coauthVersionMax="47" xr10:uidLastSave="{00000000-0000-0000-0000-000000000000}"/>
  <bookViews>
    <workbookView xWindow="-120" yWindow="-120" windowWidth="29040" windowHeight="15840" tabRatio="778" activeTab="2" xr2:uid="{00000000-000D-0000-FFFF-FFFF00000000}"/>
  </bookViews>
  <sheets>
    <sheet name="Orçamento" sheetId="5" r:id="rId1"/>
    <sheet name="Acompanhamento" sheetId="11" r:id="rId2"/>
    <sheet name="Mensal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1" l="1"/>
  <c r="D13" i="11"/>
  <c r="D14" i="11"/>
  <c r="D15" i="11"/>
  <c r="E21" i="5" l="1"/>
  <c r="E11" i="5"/>
  <c r="C12" i="11" l="1"/>
  <c r="E12" i="11" s="1"/>
  <c r="C13" i="11"/>
  <c r="E13" i="11" s="1"/>
  <c r="C14" i="11"/>
  <c r="E14" i="11" s="1"/>
  <c r="C15" i="11"/>
  <c r="E15" i="11" s="1"/>
  <c r="C11" i="11"/>
  <c r="C10" i="11"/>
  <c r="D43" i="7"/>
  <c r="D11" i="11" s="1"/>
  <c r="D31" i="7"/>
  <c r="D10" i="11" s="1"/>
  <c r="D16" i="11" s="1"/>
  <c r="D7" i="7"/>
  <c r="E11" i="11" l="1"/>
  <c r="C16" i="11"/>
  <c r="E16" i="11" s="1"/>
  <c r="E10" i="11"/>
  <c r="D55" i="7"/>
  <c r="D56" i="7" s="1"/>
  <c r="D57" i="7" s="1"/>
  <c r="E43" i="7"/>
  <c r="E31" i="7"/>
  <c r="E55" i="7" s="1"/>
  <c r="E7" i="7"/>
  <c r="D44" i="7"/>
  <c r="D32" i="7"/>
  <c r="E56" i="7" l="1"/>
  <c r="E57" i="7" s="1"/>
  <c r="F43" i="7"/>
  <c r="F31" i="7"/>
  <c r="F7" i="7"/>
  <c r="E44" i="7"/>
  <c r="E32" i="7"/>
  <c r="F55" i="7" l="1"/>
  <c r="F56" i="7"/>
  <c r="F57" i="7" s="1"/>
  <c r="G43" i="7"/>
  <c r="G31" i="7"/>
  <c r="G7" i="7"/>
  <c r="G55" i="7" l="1"/>
  <c r="G56" i="7"/>
  <c r="G57" i="7" s="1"/>
  <c r="H43" i="7"/>
  <c r="H31" i="7"/>
  <c r="H7" i="7"/>
  <c r="G44" i="7"/>
  <c r="G32" i="7"/>
  <c r="H55" i="7" l="1"/>
  <c r="H56" i="7" s="1"/>
  <c r="H57" i="7" s="1"/>
  <c r="I43" i="7"/>
  <c r="I31" i="7"/>
  <c r="I55" i="7" s="1"/>
  <c r="I7" i="7"/>
  <c r="H44" i="7"/>
  <c r="H32" i="7"/>
  <c r="I56" i="7" l="1"/>
  <c r="I57" i="7" s="1"/>
  <c r="J43" i="7"/>
  <c r="J31" i="7"/>
  <c r="J55" i="7" s="1"/>
  <c r="J7" i="7"/>
  <c r="I44" i="7"/>
  <c r="I32" i="7"/>
  <c r="J56" i="7" l="1"/>
  <c r="J57" i="7" s="1"/>
  <c r="K43" i="7"/>
  <c r="K31" i="7"/>
  <c r="K7" i="7"/>
  <c r="J44" i="7"/>
  <c r="J32" i="7"/>
  <c r="K55" i="7" l="1"/>
  <c r="K56" i="7"/>
  <c r="K57" i="7" s="1"/>
  <c r="L43" i="7"/>
  <c r="L31" i="7"/>
  <c r="K44" i="7"/>
  <c r="L7" i="7"/>
  <c r="K32" i="7"/>
  <c r="L55" i="7" l="1"/>
  <c r="L56" i="7" s="1"/>
  <c r="L57" i="7" s="1"/>
  <c r="M43" i="7"/>
  <c r="M31" i="7"/>
  <c r="M7" i="7"/>
  <c r="L44" i="7"/>
  <c r="L32" i="7"/>
  <c r="M55" i="7" l="1"/>
  <c r="M56" i="7"/>
  <c r="M57" i="7" s="1"/>
  <c r="O43" i="7"/>
  <c r="N43" i="7"/>
  <c r="N31" i="7"/>
  <c r="N55" i="7" s="1"/>
  <c r="O31" i="7"/>
  <c r="O55" i="7" s="1"/>
  <c r="M44" i="7"/>
  <c r="M32" i="7"/>
  <c r="N7" i="7"/>
  <c r="O7" i="7"/>
  <c r="N56" i="7" l="1"/>
  <c r="N57" i="7" s="1"/>
  <c r="O56" i="7"/>
  <c r="O57" i="7" s="1"/>
  <c r="O44" i="7"/>
  <c r="O32" i="7"/>
  <c r="N44" i="7"/>
  <c r="N32" i="7"/>
</calcChain>
</file>

<file path=xl/sharedStrings.xml><?xml version="1.0" encoding="utf-8"?>
<sst xmlns="http://schemas.openxmlformats.org/spreadsheetml/2006/main" count="94" uniqueCount="79">
  <si>
    <t>Longo Prazo</t>
  </si>
  <si>
    <t>Educação</t>
  </si>
  <si>
    <t>Lazer</t>
  </si>
  <si>
    <t>Transporte</t>
  </si>
  <si>
    <t>Água</t>
  </si>
  <si>
    <t>Luz</t>
  </si>
  <si>
    <t>Internet</t>
  </si>
  <si>
    <t>Supermercado</t>
  </si>
  <si>
    <t>Saúde</t>
  </si>
  <si>
    <t>Celular</t>
  </si>
  <si>
    <t>Cartão de Crédito</t>
  </si>
  <si>
    <t>Alimentação (Gastos extras)</t>
  </si>
  <si>
    <t>Assinaturas Mensais</t>
  </si>
  <si>
    <t>Reserva de Emergência</t>
  </si>
  <si>
    <t>Investimentos</t>
  </si>
  <si>
    <t>Receitas</t>
  </si>
  <si>
    <t>Salário</t>
  </si>
  <si>
    <t>Outros (Renda)</t>
  </si>
  <si>
    <t>Tipo de fluxo</t>
  </si>
  <si>
    <t>Necessidades Básicas</t>
  </si>
  <si>
    <t>%</t>
  </si>
  <si>
    <t>Dívidas</t>
  </si>
  <si>
    <t>Renda Prevista (Mensal)</t>
  </si>
  <si>
    <t>Renda Real (Mensal)</t>
  </si>
  <si>
    <t>Gasto atual</t>
  </si>
  <si>
    <t>Planejado</t>
  </si>
  <si>
    <t>Total</t>
  </si>
  <si>
    <t>Receita Total</t>
  </si>
  <si>
    <t>Despesas Essenciais/Receita</t>
  </si>
  <si>
    <t>Despesas Não Essenciais</t>
  </si>
  <si>
    <t>Despesas Não Essenciais/Receita</t>
  </si>
  <si>
    <t>Empréstimo</t>
  </si>
  <si>
    <t>Condomínio</t>
  </si>
  <si>
    <t>Aluguel</t>
  </si>
  <si>
    <t>Alimentação</t>
  </si>
  <si>
    <t>Diarista</t>
  </si>
  <si>
    <t>Outros</t>
  </si>
  <si>
    <t>Alterar nome do campo para personalizar #1</t>
  </si>
  <si>
    <t>Alterar nome do campo para personalizar #2</t>
  </si>
  <si>
    <t>Alterar nome do campo para personalizar #3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</si>
  <si>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</si>
  <si>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</si>
  <si>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</si>
  <si>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</si>
  <si>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</si>
  <si>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</si>
  <si>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</si>
  <si>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</si>
  <si>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</si>
  <si>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</si>
  <si>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</si>
  <si>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</si>
  <si>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Acompanhamento mensal de orçamento</t>
  </si>
  <si>
    <t>Disponível</t>
  </si>
  <si>
    <t>Mês</t>
  </si>
  <si>
    <t>Academia</t>
  </si>
  <si>
    <t>Plano de Saúde</t>
  </si>
  <si>
    <t>Confraternização</t>
  </si>
  <si>
    <t>Festas/Bares</t>
  </si>
  <si>
    <t>Hobbies</t>
  </si>
  <si>
    <t>Resumo do mês</t>
  </si>
  <si>
    <t>Sobras (%)</t>
  </si>
  <si>
    <t>Despesas Essenciais (1)</t>
  </si>
  <si>
    <t>Lazer (2)</t>
  </si>
  <si>
    <t>Educação (3)</t>
  </si>
  <si>
    <t>Longo Prazo (4)</t>
  </si>
  <si>
    <t>Liberdade Financeira (5)</t>
  </si>
  <si>
    <t>Reserva de Emergência (6)</t>
  </si>
  <si>
    <t>Despesas totais (1 + 2 + 3 + 4)</t>
  </si>
  <si>
    <t>* não editar esses campos</t>
  </si>
  <si>
    <t>Sobras ($)</t>
  </si>
  <si>
    <t>Liberdade financeira</t>
  </si>
  <si>
    <t>*Não editar informações dessa tabela, alterar apenas o mês em cima.</t>
  </si>
  <si>
    <t>Controle de Orçamento</t>
  </si>
  <si>
    <t>Programação do Orçamento</t>
  </si>
  <si>
    <t>Distribuição do Orçamento</t>
  </si>
  <si>
    <t>Na Prática</t>
  </si>
  <si>
    <t>Acompanhamento Mensal</t>
  </si>
  <si>
    <t>Escola (filhos)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</si>
</sst>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mmmm/yy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595959"/>
      <name val="Calibri"/>
      <family val="2"/>
    </font>
    <font>
      <sz val="11"/>
      <color rgb="FF595959"/>
      <name val="Calibri"/>
      <family val="2"/>
    </font>
    <font>
      <sz val="11"/>
      <color rgb="FF808080"/>
      <name val="Calibri"/>
      <family val="2"/>
    </font>
    <font>
      <b/>
      <sz val="12"/>
      <color rgb="FF595959"/>
      <name val="Calibri"/>
      <family val="2"/>
    </font>
    <font>
      <b/>
      <sz val="11"/>
      <color rgb="FF00B050"/>
      <name val="Calibri"/>
      <family val="2"/>
    </font>
    <font>
      <b/>
      <sz val="12"/>
      <color rgb="FF808080"/>
      <name val="Calibri"/>
      <family val="2"/>
    </font>
    <font>
      <sz val="16"/>
      <color rgb="FF80808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Calibri"/>
      <family val="2"/>
    </font>
    <font>
      <b/>
      <sz val="11"/>
      <color theme="4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36"/>
      <color rgb="FF0093DC"/>
      <name val="Calibri"/>
      <family val="2"/>
    </font>
    <font>
      <b/>
      <sz val="16"/>
      <color rgb="FF0093DC"/>
      <name val="Calibri"/>
      <family val="2"/>
    </font>
    <font>
      <sz val="11"/>
      <color rgb="FF0093DC"/>
      <name val="Calibri"/>
      <family val="2"/>
    </font>
    <font>
      <b/>
      <sz val="14"/>
      <color rgb="FF0093DC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0"/>
      <name val="ProximaNova-Regular"/>
    </font>
    <font>
      <sz val="11"/>
      <color theme="0"/>
      <name val="ProximaNova-Regular"/>
    </font>
    <font>
      <sz val="18"/>
      <color theme="0"/>
      <name val="Proxima Nova Bold"/>
    </font>
    <font>
      <sz val="18"/>
      <color rgb="FF00B1DC"/>
      <name val="Calibri"/>
      <family val="2"/>
      <scheme val="minor"/>
    </font>
    <font>
      <b/>
      <sz val="12"/>
      <color theme="1"/>
      <name val="ProximaNova-Regular"/>
    </font>
    <font>
      <sz val="14"/>
      <color theme="1"/>
      <name val="ProximaNova-Regular"/>
    </font>
    <font>
      <b/>
      <sz val="12"/>
      <color theme="0"/>
      <name val="ProximaNova-Regular"/>
    </font>
    <font>
      <sz val="12"/>
      <color theme="1"/>
      <name val="ProximaNova-Regular"/>
    </font>
    <font>
      <b/>
      <sz val="12"/>
      <color theme="0"/>
      <name val="Proxima Nova Bold"/>
    </font>
    <font>
      <b/>
      <sz val="14"/>
      <color theme="0"/>
      <name val="Proxima Nova Bold"/>
    </font>
    <font>
      <sz val="12"/>
      <color theme="2" tint="-0.749992370372631"/>
      <name val="ProximaNova-Regular"/>
    </font>
    <font>
      <sz val="18"/>
      <color rgb="FF00C3F6"/>
      <name val="Calibri"/>
      <family val="2"/>
      <scheme val="minor"/>
    </font>
    <font>
      <sz val="11"/>
      <color theme="1"/>
      <name val="ProximaNova-Regular"/>
    </font>
    <font>
      <sz val="18"/>
      <color rgb="FF00C3F6"/>
      <name val="Calibri (Corpo)"/>
    </font>
    <font>
      <sz val="14"/>
      <name val="ProximaNova-Regular"/>
    </font>
    <font>
      <sz val="12"/>
      <name val="ProximaNova-Regula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3DC"/>
        <bgColor indexed="64"/>
      </patternFill>
    </fill>
    <fill>
      <patternFill patternType="solid">
        <fgColor rgb="FF89F7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1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EEFFD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BC2E6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97AFB9"/>
      </bottom>
      <diagonal/>
    </border>
    <border>
      <left/>
      <right/>
      <top style="thin">
        <color rgb="FF97AFB9"/>
      </top>
      <bottom/>
      <diagonal/>
    </border>
    <border>
      <left/>
      <right/>
      <top style="thin">
        <color rgb="FF97AFB9"/>
      </top>
      <bottom style="thin">
        <color rgb="FF97AFB9"/>
      </bottom>
      <diagonal/>
    </border>
    <border>
      <left/>
      <right/>
      <top/>
      <bottom style="thin">
        <color rgb="FF0292B8"/>
      </bottom>
      <diagonal/>
    </border>
    <border>
      <left/>
      <right/>
      <top style="thin">
        <color rgb="FF0292B8"/>
      </top>
      <bottom style="thin">
        <color rgb="FF0292B8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44" fontId="0" fillId="0" borderId="0" xfId="1" applyFont="1" applyBorder="1"/>
    <xf numFmtId="0" fontId="2" fillId="0" borderId="0" xfId="0" applyFont="1" applyFill="1" applyBorder="1" applyAlignment="1"/>
    <xf numFmtId="0" fontId="3" fillId="0" borderId="0" xfId="0" applyFont="1"/>
    <xf numFmtId="0" fontId="5" fillId="0" borderId="3" xfId="0" applyFont="1" applyBorder="1"/>
    <xf numFmtId="0" fontId="6" fillId="0" borderId="3" xfId="0" applyFont="1" applyBorder="1"/>
    <xf numFmtId="44" fontId="6" fillId="0" borderId="3" xfId="1" applyFont="1" applyBorder="1" applyAlignment="1">
      <alignment horizontal="center"/>
    </xf>
    <xf numFmtId="0" fontId="5" fillId="0" borderId="4" xfId="0" applyFont="1" applyBorder="1"/>
    <xf numFmtId="0" fontId="6" fillId="0" borderId="4" xfId="0" applyFont="1" applyBorder="1"/>
    <xf numFmtId="0" fontId="5" fillId="0" borderId="5" xfId="0" applyFont="1" applyBorder="1"/>
    <xf numFmtId="0" fontId="7" fillId="0" borderId="5" xfId="0" applyFont="1" applyBorder="1"/>
    <xf numFmtId="0" fontId="4" fillId="0" borderId="5" xfId="0" applyFont="1" applyBorder="1"/>
    <xf numFmtId="44" fontId="4" fillId="0" borderId="5" xfId="1" applyFont="1" applyBorder="1"/>
    <xf numFmtId="0" fontId="6" fillId="0" borderId="0" xfId="0" applyFont="1"/>
    <xf numFmtId="44" fontId="6" fillId="0" borderId="0" xfId="1" applyFont="1"/>
    <xf numFmtId="44" fontId="6" fillId="0" borderId="2" xfId="1" applyFont="1" applyBorder="1"/>
    <xf numFmtId="0" fontId="6" fillId="0" borderId="5" xfId="0" applyFont="1" applyBorder="1"/>
    <xf numFmtId="0" fontId="9" fillId="0" borderId="0" xfId="0" applyFont="1"/>
    <xf numFmtId="9" fontId="6" fillId="0" borderId="0" xfId="2" applyFont="1"/>
    <xf numFmtId="0" fontId="10" fillId="0" borderId="0" xfId="0" applyFont="1" applyAlignment="1">
      <alignment horizontal="left" vertical="center"/>
    </xf>
    <xf numFmtId="0" fontId="5" fillId="0" borderId="0" xfId="3" applyFont="1"/>
    <xf numFmtId="0" fontId="12" fillId="0" borderId="0" xfId="0" applyFont="1"/>
    <xf numFmtId="0" fontId="4" fillId="0" borderId="4" xfId="0" applyFont="1" applyBorder="1"/>
    <xf numFmtId="0" fontId="13" fillId="0" borderId="4" xfId="0" applyFont="1" applyBorder="1"/>
    <xf numFmtId="0" fontId="14" fillId="0" borderId="4" xfId="0" applyFont="1" applyBorder="1"/>
    <xf numFmtId="0" fontId="15" fillId="0" borderId="0" xfId="0" applyFont="1"/>
    <xf numFmtId="0" fontId="8" fillId="0" borderId="4" xfId="0" applyFont="1" applyBorder="1"/>
    <xf numFmtId="0" fontId="16" fillId="0" borderId="0" xfId="0" applyFont="1"/>
    <xf numFmtId="0" fontId="0" fillId="0" borderId="0" xfId="0"/>
    <xf numFmtId="0" fontId="19" fillId="0" borderId="0" xfId="0" applyFont="1"/>
    <xf numFmtId="165" fontId="20" fillId="0" borderId="2" xfId="0" applyNumberFormat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0" fontId="7" fillId="5" borderId="6" xfId="0" applyFont="1" applyFill="1" applyBorder="1"/>
    <xf numFmtId="0" fontId="4" fillId="5" borderId="7" xfId="0" applyFont="1" applyFill="1" applyBorder="1"/>
    <xf numFmtId="44" fontId="4" fillId="5" borderId="7" xfId="1" applyFont="1" applyFill="1" applyBorder="1"/>
    <xf numFmtId="44" fontId="4" fillId="5" borderId="8" xfId="1" applyFont="1" applyFill="1" applyBorder="1"/>
    <xf numFmtId="10" fontId="6" fillId="0" borderId="3" xfId="2" applyNumberFormat="1" applyFont="1" applyBorder="1" applyAlignment="1">
      <alignment horizontal="right"/>
    </xf>
    <xf numFmtId="0" fontId="0" fillId="7" borderId="0" xfId="0" applyFill="1"/>
    <xf numFmtId="0" fontId="22" fillId="7" borderId="0" xfId="0" applyFont="1" applyFill="1" applyAlignment="1">
      <alignment vertical="center"/>
    </xf>
    <xf numFmtId="0" fontId="0" fillId="0" borderId="0" xfId="0" applyFill="1"/>
    <xf numFmtId="0" fontId="22" fillId="0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5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44" fontId="0" fillId="10" borderId="0" xfId="1" applyFont="1" applyFill="1" applyBorder="1"/>
    <xf numFmtId="44" fontId="0" fillId="10" borderId="0" xfId="0" applyNumberFormat="1" applyFill="1" applyBorder="1"/>
    <xf numFmtId="0" fontId="27" fillId="10" borderId="0" xfId="0" applyFont="1" applyFill="1" applyBorder="1"/>
    <xf numFmtId="0" fontId="29" fillId="10" borderId="0" xfId="0" applyFont="1" applyFill="1" applyBorder="1"/>
    <xf numFmtId="10" fontId="28" fillId="9" borderId="0" xfId="2" applyNumberFormat="1" applyFont="1" applyFill="1" applyBorder="1"/>
    <xf numFmtId="0" fontId="30" fillId="9" borderId="0" xfId="0" applyFont="1" applyFill="1" applyBorder="1"/>
    <xf numFmtId="0" fontId="31" fillId="9" borderId="0" xfId="0" applyFont="1" applyFill="1" applyBorder="1"/>
    <xf numFmtId="44" fontId="32" fillId="0" borderId="0" xfId="1" applyFont="1" applyBorder="1"/>
    <xf numFmtId="44" fontId="32" fillId="2" borderId="0" xfId="1" applyFont="1" applyFill="1" applyBorder="1"/>
    <xf numFmtId="44" fontId="32" fillId="3" borderId="0" xfId="1" applyFont="1" applyFill="1" applyBorder="1"/>
    <xf numFmtId="10" fontId="32" fillId="0" borderId="0" xfId="2" applyNumberFormat="1" applyFont="1" applyBorder="1"/>
    <xf numFmtId="10" fontId="32" fillId="0" borderId="12" xfId="2" applyNumberFormat="1" applyFont="1" applyBorder="1"/>
    <xf numFmtId="10" fontId="32" fillId="0" borderId="13" xfId="2" applyNumberFormat="1" applyFont="1" applyBorder="1"/>
    <xf numFmtId="0" fontId="30" fillId="9" borderId="14" xfId="0" applyFont="1" applyFill="1" applyBorder="1"/>
    <xf numFmtId="0" fontId="30" fillId="9" borderId="15" xfId="0" applyFont="1" applyFill="1" applyBorder="1"/>
    <xf numFmtId="0" fontId="29" fillId="11" borderId="11" xfId="0" applyFont="1" applyFill="1" applyBorder="1" applyAlignment="1">
      <alignment vertical="center"/>
    </xf>
    <xf numFmtId="0" fontId="29" fillId="11" borderId="0" xfId="0" applyFont="1" applyFill="1" applyBorder="1" applyAlignment="1">
      <alignment vertical="center"/>
    </xf>
    <xf numFmtId="0" fontId="29" fillId="11" borderId="13" xfId="0" applyFont="1" applyFill="1" applyBorder="1" applyAlignment="1">
      <alignment vertical="center"/>
    </xf>
    <xf numFmtId="0" fontId="29" fillId="11" borderId="12" xfId="0" applyFont="1" applyFill="1" applyBorder="1" applyAlignment="1">
      <alignment vertical="center"/>
    </xf>
    <xf numFmtId="0" fontId="28" fillId="4" borderId="1" xfId="0" applyFont="1" applyFill="1" applyBorder="1"/>
    <xf numFmtId="0" fontId="28" fillId="4" borderId="1" xfId="0" applyFont="1" applyFill="1" applyBorder="1" applyAlignment="1">
      <alignment horizontal="center"/>
    </xf>
    <xf numFmtId="0" fontId="26" fillId="5" borderId="1" xfId="0" applyFont="1" applyFill="1" applyBorder="1"/>
    <xf numFmtId="44" fontId="29" fillId="0" borderId="1" xfId="1" applyFont="1" applyBorder="1"/>
    <xf numFmtId="0" fontId="28" fillId="4" borderId="10" xfId="0" applyFont="1" applyFill="1" applyBorder="1"/>
    <xf numFmtId="44" fontId="28" fillId="4" borderId="1" xfId="0" applyNumberFormat="1" applyFont="1" applyFill="1" applyBorder="1"/>
    <xf numFmtId="0" fontId="28" fillId="4" borderId="6" xfId="0" applyFont="1" applyFill="1" applyBorder="1" applyAlignment="1">
      <alignment horizontal="center"/>
    </xf>
    <xf numFmtId="44" fontId="29" fillId="6" borderId="6" xfId="2" applyNumberFormat="1" applyFont="1" applyFill="1" applyBorder="1"/>
    <xf numFmtId="44" fontId="28" fillId="4" borderId="6" xfId="0" applyNumberFormat="1" applyFont="1" applyFill="1" applyBorder="1"/>
    <xf numFmtId="0" fontId="23" fillId="7" borderId="7" xfId="0" applyFont="1" applyFill="1" applyBorder="1" applyAlignment="1">
      <alignment vertical="center"/>
    </xf>
    <xf numFmtId="0" fontId="23" fillId="7" borderId="8" xfId="0" applyFont="1" applyFill="1" applyBorder="1" applyAlignment="1">
      <alignment vertical="center"/>
    </xf>
    <xf numFmtId="0" fontId="34" fillId="10" borderId="0" xfId="0" applyFont="1" applyFill="1" applyBorder="1"/>
    <xf numFmtId="0" fontId="21" fillId="10" borderId="0" xfId="0" applyFont="1" applyFill="1" applyBorder="1"/>
    <xf numFmtId="0" fontId="0" fillId="12" borderId="0" xfId="0" applyFill="1" applyBorder="1"/>
    <xf numFmtId="0" fontId="34" fillId="7" borderId="0" xfId="0" applyFont="1" applyFill="1" applyBorder="1"/>
    <xf numFmtId="0" fontId="0" fillId="12" borderId="0" xfId="0" applyFill="1"/>
    <xf numFmtId="0" fontId="22" fillId="12" borderId="0" xfId="0" applyFont="1" applyFill="1" applyAlignment="1">
      <alignment vertical="center"/>
    </xf>
    <xf numFmtId="0" fontId="2" fillId="12" borderId="0" xfId="0" applyFont="1" applyFill="1" applyBorder="1" applyAlignment="1"/>
    <xf numFmtId="0" fontId="25" fillId="12" borderId="0" xfId="0" applyFont="1" applyFill="1" applyBorder="1" applyAlignment="1">
      <alignment horizontal="center" vertical="center"/>
    </xf>
    <xf numFmtId="44" fontId="0" fillId="12" borderId="0" xfId="1" applyFont="1" applyFill="1" applyBorder="1"/>
    <xf numFmtId="0" fontId="30" fillId="12" borderId="0" xfId="0" applyFont="1" applyFill="1" applyBorder="1"/>
    <xf numFmtId="44" fontId="32" fillId="12" borderId="0" xfId="1" applyFont="1" applyFill="1" applyBorder="1"/>
    <xf numFmtId="44" fontId="0" fillId="12" borderId="0" xfId="0" applyNumberFormat="1" applyFill="1" applyBorder="1"/>
    <xf numFmtId="0" fontId="29" fillId="12" borderId="0" xfId="0" applyFont="1" applyFill="1" applyBorder="1"/>
    <xf numFmtId="0" fontId="27" fillId="12" borderId="0" xfId="0" applyFont="1" applyFill="1" applyBorder="1"/>
    <xf numFmtId="0" fontId="31" fillId="12" borderId="0" xfId="0" applyFont="1" applyFill="1" applyBorder="1"/>
    <xf numFmtId="0" fontId="29" fillId="12" borderId="0" xfId="0" applyFont="1" applyFill="1" applyBorder="1" applyAlignment="1">
      <alignment vertical="center"/>
    </xf>
    <xf numFmtId="10" fontId="32" fillId="12" borderId="0" xfId="2" applyNumberFormat="1" applyFont="1" applyFill="1" applyBorder="1"/>
    <xf numFmtId="10" fontId="28" fillId="12" borderId="0" xfId="2" applyNumberFormat="1" applyFont="1" applyFill="1" applyBorder="1"/>
    <xf numFmtId="164" fontId="37" fillId="12" borderId="16" xfId="0" applyNumberFormat="1" applyFont="1" applyFill="1" applyBorder="1" applyAlignment="1">
      <alignment vertical="center"/>
    </xf>
    <xf numFmtId="0" fontId="36" fillId="5" borderId="0" xfId="0" applyFont="1" applyFill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4" fillId="7" borderId="9" xfId="0" applyFont="1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4" fillId="7" borderId="0" xfId="0" applyNumberFormat="1" applyFont="1" applyFill="1" applyAlignment="1">
      <alignment horizontal="center" vertical="center"/>
    </xf>
    <xf numFmtId="14" fontId="17" fillId="7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6">
    <cellStyle name="Hiperlink" xfId="3" builtinId="8"/>
    <cellStyle name="Moeda" xfId="1" builtinId="4"/>
    <cellStyle name="Moeda 2" xfId="5" xr:uid="{00000000-0005-0000-0000-000002000000}"/>
    <cellStyle name="Normal" xfId="0" builtinId="0"/>
    <cellStyle name="Porcentagem" xfId="2" builtinId="5"/>
    <cellStyle name="Vírgula 2" xfId="4" xr:uid="{00000000-0005-0000-0000-000006000000}"/>
  </cellStyles>
  <dxfs count="0"/>
  <tableStyles count="0" defaultTableStyle="TableStyleMedium2" defaultPivotStyle="PivotStyleLight16"/>
  <colors>
    <mruColors>
      <color rgb="FF89F7FF"/>
      <color rgb="FF00C3F6"/>
      <color rgb="FFCEEFFD"/>
      <color rgb="FF00B1DC"/>
      <color rgb="FF0292B8"/>
      <color rgb="FF97AFB9"/>
      <color rgb="FFB3CED8"/>
      <color rgb="FF00A3DC"/>
      <color rgb="FF0093DC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6453205210586"/>
          <c:y val="0.20207052100138859"/>
          <c:w val="0.54194174064655709"/>
          <c:h val="0.68778556350180997"/>
        </c:manualLayout>
      </c:layout>
      <c:pieChart>
        <c:varyColors val="1"/>
        <c:ser>
          <c:idx val="0"/>
          <c:order val="0"/>
          <c:tx>
            <c:strRef>
              <c:f>Orçamento!$E$14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3-4824-88A7-ECEDFDBA6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3-4824-88A7-ECEDFDBA6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3-4824-88A7-ECEDFDBA6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3-4824-88A7-ECEDFDBA6F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3-4824-88A7-ECEDFDBA6F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E6-4305-8BAF-C95C0FEE3B23}"/>
              </c:ext>
            </c:extLst>
          </c:dPt>
          <c:dLbls>
            <c:dLbl>
              <c:idx val="0"/>
              <c:layout>
                <c:manualLayout>
                  <c:x val="9.6385517785025389E-3"/>
                  <c:y val="5.504587155963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33-4824-88A7-ECEDFDBA6FB2}"/>
                </c:ext>
              </c:extLst>
            </c:dLbl>
            <c:dLbl>
              <c:idx val="1"/>
              <c:layout>
                <c:manualLayout>
                  <c:x val="-3.5341356521176003E-2"/>
                  <c:y val="4.89296636085626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33-4824-88A7-ECEDFDBA6FB2}"/>
                </c:ext>
              </c:extLst>
            </c:dLbl>
            <c:dLbl>
              <c:idx val="2"/>
              <c:layout>
                <c:manualLayout>
                  <c:x val="-3.5341356521175989E-2"/>
                  <c:y val="4.48521916411824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33-4824-88A7-ECEDFDBA6FB2}"/>
                </c:ext>
              </c:extLst>
            </c:dLbl>
            <c:dLbl>
              <c:idx val="3"/>
              <c:layout>
                <c:manualLayout>
                  <c:x val="-3.8554207114010156E-2"/>
                  <c:y val="5.50458715596330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33-4824-88A7-ECEDFDBA6FB2}"/>
                </c:ext>
              </c:extLst>
            </c:dLbl>
            <c:dLbl>
              <c:idx val="4"/>
              <c:layout>
                <c:manualLayout>
                  <c:x val="-9.477909248860833E-2"/>
                  <c:y val="2.24260958205912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33-4824-88A7-ECEDFDBA6FB2}"/>
                </c:ext>
              </c:extLst>
            </c:dLbl>
            <c:dLbl>
              <c:idx val="5"/>
              <c:layout>
                <c:manualLayout>
                  <c:x val="0.42397082791293927"/>
                  <c:y val="4.40256629416809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79902548867885"/>
                      <c:h val="0.173232582355683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CE6-4305-8BAF-C95C0FEE3B2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Orçamento!$D$15:$D$20</c:f>
              <c:strCache>
                <c:ptCount val="6"/>
                <c:pt idx="0">
                  <c:v>Necessidades Básicas</c:v>
                </c:pt>
                <c:pt idx="1">
                  <c:v>Lazer</c:v>
                </c:pt>
                <c:pt idx="2">
                  <c:v>Educação</c:v>
                </c:pt>
                <c:pt idx="3">
                  <c:v>Longo Prazo</c:v>
                </c:pt>
                <c:pt idx="4">
                  <c:v>Liberdade financeira</c:v>
                </c:pt>
                <c:pt idx="5">
                  <c:v>Reserva de Emergência</c:v>
                </c:pt>
              </c:strCache>
            </c:strRef>
          </c:cat>
          <c:val>
            <c:numRef>
              <c:f>Orçamento!$E$15:$E$20</c:f>
              <c:numCache>
                <c:formatCode>0.00%</c:formatCode>
                <c:ptCount val="6"/>
                <c:pt idx="0">
                  <c:v>0.55000000000000004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33-4824-88A7-ECEDFDBA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Acompanhamento!$D$9</c:f>
              <c:strCache>
                <c:ptCount val="1"/>
                <c:pt idx="0">
                  <c:v>Gasto atual</c:v>
                </c:pt>
              </c:strCache>
            </c:strRef>
          </c:tx>
          <c:spPr>
            <a:solidFill>
              <a:srgbClr val="0093DC"/>
            </a:solidFill>
            <a:ln>
              <a:noFill/>
            </a:ln>
            <a:effectLst/>
          </c:spPr>
          <c:invertIfNegative val="0"/>
          <c:cat>
            <c:strRef>
              <c:f>Acompanhamento!$B$10:$B$15</c:f>
              <c:strCache>
                <c:ptCount val="6"/>
                <c:pt idx="0">
                  <c:v>Necessidades Básicas</c:v>
                </c:pt>
                <c:pt idx="1">
                  <c:v>Lazer</c:v>
                </c:pt>
                <c:pt idx="2">
                  <c:v>Educação</c:v>
                </c:pt>
                <c:pt idx="3">
                  <c:v>Longo Prazo</c:v>
                </c:pt>
                <c:pt idx="4">
                  <c:v>Liberdade financeira</c:v>
                </c:pt>
                <c:pt idx="5">
                  <c:v>Reserva de Emergência</c:v>
                </c:pt>
              </c:strCache>
            </c:strRef>
          </c:cat>
          <c:val>
            <c:numRef>
              <c:f>Acompanhamento!$D$10:$D$15</c:f>
              <c:numCache>
                <c:formatCode>_("R$"* #,##0.00_);_("R$"* \(#,##0.00\);_("R$"* "-"??_);_(@_)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F-4517-BCE1-406545FABC7A}"/>
            </c:ext>
          </c:extLst>
        </c:ser>
        <c:ser>
          <c:idx val="2"/>
          <c:order val="2"/>
          <c:tx>
            <c:strRef>
              <c:f>Acompanhamento!$E$9</c:f>
              <c:strCache>
                <c:ptCount val="1"/>
                <c:pt idx="0">
                  <c:v>Disponível</c:v>
                </c:pt>
              </c:strCache>
            </c:strRef>
          </c:tx>
          <c:spPr>
            <a:solidFill>
              <a:srgbClr val="89F7FF"/>
            </a:solidFill>
            <a:ln>
              <a:noFill/>
            </a:ln>
            <a:effectLst/>
          </c:spPr>
          <c:invertIfNegative val="0"/>
          <c:cat>
            <c:strRef>
              <c:f>Acompanhamento!$B$10:$B$15</c:f>
              <c:strCache>
                <c:ptCount val="6"/>
                <c:pt idx="0">
                  <c:v>Necessidades Básicas</c:v>
                </c:pt>
                <c:pt idx="1">
                  <c:v>Lazer</c:v>
                </c:pt>
                <c:pt idx="2">
                  <c:v>Educação</c:v>
                </c:pt>
                <c:pt idx="3">
                  <c:v>Longo Prazo</c:v>
                </c:pt>
                <c:pt idx="4">
                  <c:v>Liberdade financeira</c:v>
                </c:pt>
                <c:pt idx="5">
                  <c:v>Reserva de Emergência</c:v>
                </c:pt>
              </c:strCache>
            </c:strRef>
          </c:cat>
          <c:val>
            <c:numRef>
              <c:f>Acompanhamento!$E$10:$E$15</c:f>
              <c:numCache>
                <c:formatCode>_("R$"* #,##0.00_);_("R$"* \(#,##0.00\);_("R$"* "-"??_);_(@_)</c:formatCode>
                <c:ptCount val="6"/>
                <c:pt idx="0">
                  <c:v>160</c:v>
                </c:pt>
                <c:pt idx="1">
                  <c:v>-80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F-4517-BCE1-406545FA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9979064"/>
        <c:axId val="459979456"/>
      </c:barChart>
      <c:lineChart>
        <c:grouping val="standard"/>
        <c:varyColors val="0"/>
        <c:ser>
          <c:idx val="0"/>
          <c:order val="0"/>
          <c:tx>
            <c:strRef>
              <c:f>Acompanhamento!$C$9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40"/>
            <c:spPr>
              <a:solidFill>
                <a:srgbClr val="FF0000"/>
              </a:solidFill>
              <a:ln w="0" cap="flat">
                <a:solidFill>
                  <a:srgbClr val="FF0000"/>
                </a:solidFill>
                <a:miter lim="800000"/>
              </a:ln>
              <a:effectLst/>
            </c:spPr>
          </c:marker>
          <c:cat>
            <c:strRef>
              <c:f>Acompanhamento!$B$10:$B$15</c:f>
              <c:strCache>
                <c:ptCount val="6"/>
                <c:pt idx="0">
                  <c:v>Necessidades Básicas</c:v>
                </c:pt>
                <c:pt idx="1">
                  <c:v>Lazer</c:v>
                </c:pt>
                <c:pt idx="2">
                  <c:v>Educação</c:v>
                </c:pt>
                <c:pt idx="3">
                  <c:v>Longo Prazo</c:v>
                </c:pt>
                <c:pt idx="4">
                  <c:v>Liberdade financeira</c:v>
                </c:pt>
                <c:pt idx="5">
                  <c:v>Reserva de Emergência</c:v>
                </c:pt>
              </c:strCache>
            </c:strRef>
          </c:cat>
          <c:val>
            <c:numRef>
              <c:f>Acompanhamento!$C$10:$C$15</c:f>
              <c:numCache>
                <c:formatCode>_("R$"* #,##0.00_);_("R$"* \(#,##0.00\);_("R$"* "-"??_);_(@_)</c:formatCode>
                <c:ptCount val="6"/>
                <c:pt idx="0">
                  <c:v>660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517-BCE1-406545FA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79064"/>
        <c:axId val="459979456"/>
      </c:lineChart>
      <c:catAx>
        <c:axId val="45997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979456"/>
        <c:crosses val="autoZero"/>
        <c:auto val="1"/>
        <c:lblAlgn val="ctr"/>
        <c:lblOffset val="100"/>
        <c:noMultiLvlLbl val="0"/>
      </c:catAx>
      <c:valAx>
        <c:axId val="459979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97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6472</xdr:colOff>
      <xdr:row>6</xdr:row>
      <xdr:rowOff>8881</xdr:rowOff>
    </xdr:from>
    <xdr:to>
      <xdr:col>15</xdr:col>
      <xdr:colOff>0</xdr:colOff>
      <xdr:row>23</xdr:row>
      <xdr:rowOff>8881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FF441-4C03-4838-963B-6C39AC9B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44504</xdr:colOff>
      <xdr:row>1</xdr:row>
      <xdr:rowOff>71850</xdr:rowOff>
    </xdr:from>
    <xdr:to>
      <xdr:col>3</xdr:col>
      <xdr:colOff>185464</xdr:colOff>
      <xdr:row>1</xdr:row>
      <xdr:rowOff>298028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F664CB-BE5B-2B4F-9BDD-C67A42ED4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837" y="376650"/>
          <a:ext cx="1402494" cy="2261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15404</xdr:colOff>
      <xdr:row>7</xdr:row>
      <xdr:rowOff>51741</xdr:rowOff>
    </xdr:from>
    <xdr:to>
      <xdr:col>16</xdr:col>
      <xdr:colOff>258408</xdr:colOff>
      <xdr:row>33</xdr:row>
      <xdr:rowOff>30104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0BC826-2788-4A80-BC4A-A2DC9423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580726</xdr:colOff>
      <xdr:row>1</xdr:row>
      <xdr:rowOff>24813</xdr:rowOff>
    </xdr:from>
    <xdr:to>
      <xdr:col>1</xdr:col>
      <xdr:colOff>1519281</xdr:colOff>
      <xdr:row>1</xdr:row>
      <xdr:rowOff>291630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0B3F18-0D79-644D-AAFF-DCBAC3A7D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726" y="410517"/>
          <a:ext cx="1625649" cy="2668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279400</xdr:colOff>
      <xdr:row>0</xdr:row>
      <xdr:rowOff>340774</xdr:rowOff>
    </xdr:from>
    <xdr:to>
      <xdr:col>2</xdr:col>
      <xdr:colOff>1879600</xdr:colOff>
      <xdr:row>1</xdr:row>
      <xdr:rowOff>136408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8E3B62A-F6A2-4474-8B9D-B6503C3A2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050" y="340774"/>
          <a:ext cx="1600200" cy="271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>
    <tabColor theme="7" tint="0.79998168889431442"/>
  </sheetPr>
  <dimension ref="A1:AV37"/>
  <sheetViews>
    <sheetView showGridLines="0" topLeftCell="B1" zoomScale="145" zoomScaleNormal="145" workbookViewId="0">
      <selection activeCell="D27" sqref="D27"/>
    </sheetView>
  </sheetViews>
  <sheetFormatPr defaultColWidth="8.85546875" defaultRowHeight="15"/>
  <cols>
    <col min="2" max="2" width="8.5703125" customWidth="1"/>
    <col min="3" max="3" width="7.85546875" customWidth="1"/>
    <col min="4" max="4" width="27.42578125" customWidth="1"/>
    <col min="5" max="5" width="19.140625" customWidth="1"/>
    <col min="6" max="6" width="8" customWidth="1"/>
    <col min="7" max="7" width="8.5703125" customWidth="1"/>
    <col min="9" max="9" width="18" bestFit="1" customWidth="1"/>
  </cols>
  <sheetData>
    <row r="1" spans="1:48" s="29" customFormat="1" ht="24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 s="29" customFormat="1" ht="23.25">
      <c r="A2" s="38"/>
      <c r="B2" s="38"/>
      <c r="C2" s="38"/>
      <c r="D2" s="38"/>
      <c r="E2" s="103" t="s">
        <v>73</v>
      </c>
      <c r="F2" s="103"/>
      <c r="G2" s="103"/>
      <c r="H2" s="103"/>
      <c r="I2" s="104"/>
      <c r="J2" s="96"/>
      <c r="K2" s="97"/>
      <c r="L2" s="98"/>
      <c r="M2" s="100" t="s">
        <v>76</v>
      </c>
      <c r="N2" s="101"/>
      <c r="O2" s="102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ht="26.1" customHeight="1">
      <c r="A3" s="38"/>
      <c r="B3" s="38"/>
      <c r="C3" s="38"/>
      <c r="D3" s="38"/>
      <c r="E3" s="39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1:48" s="40" customFormat="1" ht="26.1" customHeight="1">
      <c r="E4" s="41"/>
    </row>
    <row r="5" spans="1:48" s="29" customFormat="1" ht="23.25">
      <c r="A5" s="40"/>
      <c r="B5" s="40"/>
      <c r="C5" s="40"/>
      <c r="D5" s="40"/>
      <c r="E5" s="41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pans="1:48" ht="32.1" customHeight="1">
      <c r="B6" s="99" t="s">
        <v>74</v>
      </c>
      <c r="C6" s="99"/>
      <c r="D6" s="99"/>
      <c r="E6" s="99"/>
      <c r="F6" s="99"/>
      <c r="G6" s="99"/>
      <c r="H6" s="3"/>
      <c r="I6" s="99" t="s">
        <v>75</v>
      </c>
      <c r="J6" s="99"/>
      <c r="K6" s="99"/>
      <c r="L6" s="99"/>
      <c r="M6" s="99"/>
      <c r="N6" s="99"/>
      <c r="O6" s="99"/>
    </row>
    <row r="7" spans="1:48" s="40" customFormat="1" ht="18" customHeight="1">
      <c r="B7" s="44"/>
      <c r="C7" s="44"/>
      <c r="D7" s="44"/>
      <c r="E7" s="44"/>
      <c r="F7" s="44"/>
      <c r="G7" s="44"/>
      <c r="H7" s="3"/>
      <c r="I7" s="42"/>
      <c r="J7" s="42"/>
      <c r="K7" s="42"/>
      <c r="L7" s="42"/>
      <c r="M7" s="42"/>
      <c r="N7" s="42"/>
      <c r="O7" s="42"/>
    </row>
    <row r="8" spans="1:48">
      <c r="A8" s="1"/>
      <c r="B8" s="45"/>
      <c r="C8" s="45"/>
      <c r="D8" s="45"/>
      <c r="E8" s="45"/>
      <c r="F8" s="46"/>
      <c r="G8" s="46"/>
      <c r="H8" s="1"/>
    </row>
    <row r="9" spans="1:48" ht="15.75">
      <c r="A9" s="1"/>
      <c r="B9" s="45"/>
      <c r="C9" s="45"/>
      <c r="D9" s="59" t="s">
        <v>22</v>
      </c>
      <c r="E9" s="53">
        <v>1200</v>
      </c>
      <c r="F9" s="47"/>
      <c r="G9" s="47"/>
      <c r="H9" s="1"/>
    </row>
    <row r="10" spans="1:48" ht="15.75">
      <c r="A10" s="1"/>
      <c r="B10" s="45"/>
      <c r="C10" s="45"/>
      <c r="D10" s="60" t="s">
        <v>21</v>
      </c>
      <c r="E10" s="54">
        <v>0</v>
      </c>
      <c r="F10" s="47"/>
      <c r="G10" s="47"/>
      <c r="H10" s="1"/>
    </row>
    <row r="11" spans="1:48" ht="15.75">
      <c r="A11" s="1"/>
      <c r="B11" s="45"/>
      <c r="C11" s="45"/>
      <c r="D11" s="51" t="s">
        <v>23</v>
      </c>
      <c r="E11" s="55">
        <f>E9-E10</f>
        <v>1200</v>
      </c>
      <c r="F11" s="47"/>
      <c r="G11" s="47"/>
      <c r="H11" s="1"/>
    </row>
    <row r="12" spans="1:48" ht="18">
      <c r="A12" s="1"/>
      <c r="B12" s="45"/>
      <c r="C12" s="45"/>
      <c r="D12" s="49"/>
      <c r="E12" s="48"/>
      <c r="F12" s="47"/>
      <c r="G12" s="47"/>
      <c r="H12" s="1"/>
    </row>
    <row r="13" spans="1:48" ht="18">
      <c r="A13" s="1"/>
      <c r="B13" s="45"/>
      <c r="C13" s="45"/>
      <c r="D13" s="49"/>
      <c r="E13" s="48"/>
      <c r="F13" s="47"/>
      <c r="G13" s="47"/>
      <c r="H13" s="1"/>
    </row>
    <row r="14" spans="1:48" ht="18">
      <c r="A14" s="1"/>
      <c r="B14" s="45"/>
      <c r="C14" s="45"/>
      <c r="D14" s="51" t="s">
        <v>18</v>
      </c>
      <c r="E14" s="52" t="s">
        <v>20</v>
      </c>
      <c r="F14" s="47"/>
      <c r="G14" s="47"/>
      <c r="H14" s="1"/>
    </row>
    <row r="15" spans="1:48" ht="15.75">
      <c r="A15" s="1"/>
      <c r="B15" s="45"/>
      <c r="C15" s="45"/>
      <c r="D15" s="61" t="s">
        <v>19</v>
      </c>
      <c r="E15" s="56">
        <v>0.55000000000000004</v>
      </c>
      <c r="F15" s="45"/>
      <c r="G15" s="45"/>
      <c r="H15" s="1"/>
    </row>
    <row r="16" spans="1:48" ht="15.75">
      <c r="A16" s="1"/>
      <c r="B16" s="45"/>
      <c r="C16" s="45"/>
      <c r="D16" s="62" t="s">
        <v>2</v>
      </c>
      <c r="E16" s="58">
        <v>0.1</v>
      </c>
      <c r="F16" s="45"/>
      <c r="G16" s="45"/>
      <c r="H16" s="1"/>
    </row>
    <row r="17" spans="1:8" ht="15.75">
      <c r="A17" s="1"/>
      <c r="B17" s="45"/>
      <c r="C17" s="45"/>
      <c r="D17" s="63" t="s">
        <v>1</v>
      </c>
      <c r="E17" s="58">
        <v>0.1</v>
      </c>
      <c r="F17" s="45"/>
      <c r="G17" s="45"/>
      <c r="H17" s="1"/>
    </row>
    <row r="18" spans="1:8" ht="15.75">
      <c r="A18" s="1"/>
      <c r="B18" s="45"/>
      <c r="C18" s="45"/>
      <c r="D18" s="63" t="s">
        <v>0</v>
      </c>
      <c r="E18" s="58">
        <v>0.1</v>
      </c>
      <c r="F18" s="45"/>
      <c r="G18" s="45"/>
      <c r="H18" s="1"/>
    </row>
    <row r="19" spans="1:8" ht="15.75">
      <c r="A19" s="1"/>
      <c r="B19" s="45"/>
      <c r="C19" s="45"/>
      <c r="D19" s="62" t="s">
        <v>71</v>
      </c>
      <c r="E19" s="56">
        <v>0.1</v>
      </c>
      <c r="F19" s="45"/>
      <c r="G19" s="45"/>
      <c r="H19" s="1"/>
    </row>
    <row r="20" spans="1:8" ht="15.75">
      <c r="A20" s="1"/>
      <c r="B20" s="45"/>
      <c r="C20" s="45"/>
      <c r="D20" s="64" t="s">
        <v>13</v>
      </c>
      <c r="E20" s="57">
        <v>0.05</v>
      </c>
      <c r="F20" s="45"/>
      <c r="G20" s="45"/>
      <c r="H20" s="1"/>
    </row>
    <row r="21" spans="1:8" ht="18">
      <c r="A21" s="1"/>
      <c r="B21" s="45"/>
      <c r="C21" s="45"/>
      <c r="D21" s="48"/>
      <c r="E21" s="50">
        <f>SUM(E15:E20)</f>
        <v>1</v>
      </c>
      <c r="F21" s="45"/>
      <c r="G21" s="45"/>
      <c r="H21" s="1"/>
    </row>
    <row r="22" spans="1:8">
      <c r="A22" s="1"/>
      <c r="B22" s="45"/>
      <c r="C22" s="45"/>
      <c r="D22" s="45"/>
      <c r="E22" s="45"/>
      <c r="F22" s="45"/>
      <c r="G22" s="45"/>
      <c r="H22" s="1"/>
    </row>
    <row r="23" spans="1:8">
      <c r="A23" s="1"/>
      <c r="B23" s="45"/>
      <c r="C23" s="45"/>
      <c r="D23" s="45"/>
      <c r="E23" s="45"/>
      <c r="F23" s="45"/>
      <c r="G23" s="45"/>
      <c r="H23" s="1"/>
    </row>
    <row r="24" spans="1:8">
      <c r="A24" s="1"/>
      <c r="B24" s="43"/>
      <c r="C24" s="43"/>
      <c r="D24" s="43"/>
      <c r="E24" s="43"/>
      <c r="F24" s="43"/>
      <c r="G24" s="43"/>
      <c r="H24" s="1"/>
    </row>
    <row r="25" spans="1:8">
      <c r="A25" s="1"/>
      <c r="B25" s="43"/>
      <c r="C25" s="43"/>
      <c r="D25" s="43"/>
      <c r="E25" s="43"/>
      <c r="F25" s="43"/>
      <c r="G25" s="43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</sheetData>
  <mergeCells count="5">
    <mergeCell ref="J2:L2"/>
    <mergeCell ref="I6:O6"/>
    <mergeCell ref="B6:G6"/>
    <mergeCell ref="M2:O2"/>
    <mergeCell ref="E2:I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0F17-D2AB-4DBC-8E1B-019848FCE598}">
  <sheetPr>
    <tabColor theme="7" tint="0.79998168889431442"/>
  </sheetPr>
  <dimension ref="A1:AV35"/>
  <sheetViews>
    <sheetView showGridLines="0" zoomScale="110" zoomScaleNormal="110" workbookViewId="0">
      <selection activeCell="E27" sqref="E27"/>
    </sheetView>
  </sheetViews>
  <sheetFormatPr defaultColWidth="9.140625" defaultRowHeight="15"/>
  <cols>
    <col min="1" max="1" width="8.5703125" style="29" customWidth="1"/>
    <col min="2" max="2" width="31.140625" style="29" customWidth="1"/>
    <col min="3" max="5" width="22.7109375" style="29" customWidth="1"/>
    <col min="6" max="7" width="8.5703125" style="29" customWidth="1"/>
    <col min="8" max="9" width="9.140625" style="29"/>
    <col min="10" max="10" width="18" style="29" bestFit="1" customWidth="1"/>
    <col min="11" max="16" width="9.140625" style="29"/>
    <col min="17" max="17" width="3.42578125" style="29" customWidth="1"/>
    <col min="18" max="22" width="9.140625" style="29"/>
    <col min="23" max="23" width="9.140625" style="29" customWidth="1"/>
    <col min="24" max="16384" width="9.140625" style="29"/>
  </cols>
  <sheetData>
    <row r="1" spans="1:48" ht="30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 ht="23.25">
      <c r="A2" s="38"/>
      <c r="B2" s="38"/>
      <c r="C2" s="38"/>
      <c r="D2" s="103" t="s">
        <v>73</v>
      </c>
      <c r="E2" s="103"/>
      <c r="F2" s="103"/>
      <c r="G2" s="103"/>
      <c r="H2" s="103"/>
      <c r="I2" s="103"/>
      <c r="J2" s="103"/>
      <c r="K2" s="74"/>
      <c r="L2" s="75"/>
      <c r="M2" s="100" t="s">
        <v>76</v>
      </c>
      <c r="N2" s="101"/>
      <c r="O2" s="102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ht="30" customHeight="1">
      <c r="A3" s="38"/>
      <c r="B3" s="38"/>
      <c r="C3" s="38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</row>
    <row r="4" spans="1:48" s="40" customFormat="1" ht="23.25">
      <c r="D4" s="41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</row>
    <row r="5" spans="1:48" ht="23.25">
      <c r="A5" s="1"/>
      <c r="B5" s="1"/>
      <c r="C5" s="1"/>
      <c r="D5" s="1"/>
      <c r="E5" s="1"/>
      <c r="F5" s="1"/>
      <c r="G5" s="1"/>
      <c r="H5" s="1"/>
      <c r="I5" s="1"/>
      <c r="T5" s="80"/>
      <c r="U5" s="80"/>
      <c r="V5" s="80"/>
      <c r="W5" s="80"/>
      <c r="X5" s="81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40"/>
    </row>
    <row r="6" spans="1:48" ht="23.25">
      <c r="A6" s="78"/>
      <c r="B6" s="38"/>
      <c r="C6" s="38"/>
      <c r="D6" s="79"/>
      <c r="E6" s="79"/>
      <c r="F6" s="78"/>
      <c r="G6" s="1"/>
      <c r="H6" s="106" t="s">
        <v>77</v>
      </c>
      <c r="I6" s="99"/>
      <c r="J6" s="99"/>
      <c r="K6" s="99"/>
      <c r="L6" s="99"/>
      <c r="M6" s="99"/>
      <c r="N6" s="99"/>
      <c r="O6" s="99"/>
      <c r="P6" s="99"/>
      <c r="Q6" s="99"/>
      <c r="T6" s="80"/>
      <c r="U6" s="105"/>
      <c r="V6" s="105"/>
      <c r="W6" s="105"/>
      <c r="X6" s="105"/>
      <c r="Y6" s="105"/>
      <c r="Z6" s="105"/>
      <c r="AA6" s="82"/>
      <c r="AB6" s="105"/>
      <c r="AC6" s="105"/>
      <c r="AD6" s="105"/>
      <c r="AE6" s="105"/>
      <c r="AF6" s="105"/>
      <c r="AG6" s="105"/>
      <c r="AH6" s="105"/>
    </row>
    <row r="7" spans="1:48" ht="23.25">
      <c r="A7" s="78"/>
      <c r="B7" s="95" t="s">
        <v>54</v>
      </c>
      <c r="C7" s="94" t="s">
        <v>40</v>
      </c>
      <c r="D7" s="76"/>
      <c r="E7" s="76"/>
      <c r="F7" s="78"/>
      <c r="G7" s="1"/>
      <c r="H7" s="99"/>
      <c r="I7" s="99"/>
      <c r="J7" s="99"/>
      <c r="K7" s="99"/>
      <c r="L7" s="99"/>
      <c r="M7" s="99"/>
      <c r="N7" s="99"/>
      <c r="O7" s="99"/>
      <c r="P7" s="99"/>
      <c r="Q7" s="99"/>
      <c r="T7" s="80"/>
      <c r="U7" s="83"/>
      <c r="V7" s="83"/>
      <c r="W7" s="83"/>
      <c r="X7" s="83"/>
      <c r="Y7" s="83"/>
      <c r="Z7" s="83"/>
      <c r="AA7" s="82"/>
      <c r="AB7" s="83"/>
      <c r="AC7" s="83"/>
      <c r="AD7" s="83"/>
      <c r="AE7" s="83"/>
      <c r="AF7" s="83"/>
      <c r="AG7" s="83"/>
      <c r="AH7" s="83"/>
      <c r="AI7" s="40"/>
    </row>
    <row r="8" spans="1:48">
      <c r="A8" s="78"/>
      <c r="B8" s="76"/>
      <c r="C8" s="76"/>
      <c r="D8" s="76"/>
      <c r="E8" s="76"/>
      <c r="F8" s="78"/>
      <c r="G8" s="2"/>
      <c r="H8" s="1"/>
      <c r="I8" s="1"/>
      <c r="T8" s="78"/>
      <c r="U8" s="78"/>
      <c r="V8" s="78"/>
      <c r="W8" s="78"/>
      <c r="X8" s="78"/>
      <c r="Y8" s="84"/>
      <c r="Z8" s="84"/>
      <c r="AA8" s="78"/>
      <c r="AB8" s="80"/>
      <c r="AC8" s="80"/>
      <c r="AD8" s="80"/>
      <c r="AE8" s="80"/>
      <c r="AF8" s="80"/>
      <c r="AG8" s="80"/>
      <c r="AH8" s="80"/>
    </row>
    <row r="9" spans="1:48" ht="15.75">
      <c r="A9" s="78"/>
      <c r="B9" s="65" t="s">
        <v>18</v>
      </c>
      <c r="C9" s="66" t="s">
        <v>25</v>
      </c>
      <c r="D9" s="66" t="s">
        <v>24</v>
      </c>
      <c r="E9" s="71" t="s">
        <v>53</v>
      </c>
      <c r="F9" s="78"/>
      <c r="G9" s="1"/>
      <c r="H9" s="1"/>
      <c r="I9" s="1"/>
      <c r="T9" s="78"/>
      <c r="U9" s="78"/>
      <c r="V9" s="78"/>
      <c r="W9" s="85"/>
      <c r="X9" s="86"/>
      <c r="Y9" s="87"/>
      <c r="Z9" s="87"/>
      <c r="AA9" s="78"/>
      <c r="AB9" s="80"/>
      <c r="AC9" s="80"/>
      <c r="AD9" s="80"/>
      <c r="AE9" s="80"/>
      <c r="AF9" s="80"/>
      <c r="AG9" s="80"/>
      <c r="AH9" s="80"/>
    </row>
    <row r="10" spans="1:48" ht="15.75">
      <c r="A10" s="78"/>
      <c r="B10" s="67" t="s">
        <v>19</v>
      </c>
      <c r="C10" s="68">
        <f>Orçamento!$E15*Orçamento!$E$11</f>
        <v>660</v>
      </c>
      <c r="D10" s="68">
        <f>HLOOKUP($C$7,Mensal!$D$4:$O$51,28,FALSE)</f>
        <v>500</v>
      </c>
      <c r="E10" s="72">
        <f>C10-D10</f>
        <v>160</v>
      </c>
      <c r="F10" s="78"/>
      <c r="G10" s="1"/>
      <c r="H10" s="1"/>
      <c r="I10" s="1"/>
      <c r="T10" s="78"/>
      <c r="U10" s="78"/>
      <c r="V10" s="78"/>
      <c r="W10" s="85"/>
      <c r="X10" s="86"/>
      <c r="Y10" s="87"/>
      <c r="Z10" s="87"/>
      <c r="AA10" s="78"/>
      <c r="AB10" s="80"/>
      <c r="AC10" s="80"/>
      <c r="AD10" s="80"/>
      <c r="AE10" s="80"/>
      <c r="AF10" s="80"/>
      <c r="AG10" s="80"/>
      <c r="AH10" s="80"/>
    </row>
    <row r="11" spans="1:48" ht="15.75">
      <c r="A11" s="78"/>
      <c r="B11" s="67" t="s">
        <v>2</v>
      </c>
      <c r="C11" s="68">
        <f>Orçamento!$E16*Orçamento!$E$11</f>
        <v>120</v>
      </c>
      <c r="D11" s="68">
        <f>HLOOKUP($C$7,Mensal!$D$4:$O$51,40,FALSE)</f>
        <v>200</v>
      </c>
      <c r="E11" s="72">
        <f t="shared" ref="E11:E15" si="0">C11-D11</f>
        <v>-80</v>
      </c>
      <c r="F11" s="78"/>
      <c r="G11" s="1"/>
      <c r="H11" s="1"/>
      <c r="I11" s="1"/>
      <c r="T11" s="78"/>
      <c r="U11" s="78"/>
      <c r="V11" s="78"/>
      <c r="W11" s="85"/>
      <c r="X11" s="86"/>
      <c r="Y11" s="87"/>
      <c r="Z11" s="87"/>
      <c r="AA11" s="78"/>
      <c r="AB11" s="80"/>
      <c r="AC11" s="80"/>
      <c r="AD11" s="80"/>
      <c r="AE11" s="80"/>
      <c r="AF11" s="80"/>
      <c r="AG11" s="80"/>
      <c r="AH11" s="80"/>
    </row>
    <row r="12" spans="1:48" ht="18">
      <c r="A12" s="78"/>
      <c r="B12" s="67" t="s">
        <v>1</v>
      </c>
      <c r="C12" s="68">
        <f>Orçamento!$E17*Orçamento!$E$11</f>
        <v>120</v>
      </c>
      <c r="D12" s="68">
        <f>HLOOKUP($C$7,Mensal!$D$4:$O$51,45,FALSE)</f>
        <v>1</v>
      </c>
      <c r="E12" s="72">
        <f t="shared" si="0"/>
        <v>119</v>
      </c>
      <c r="F12" s="78"/>
      <c r="G12" s="1"/>
      <c r="H12" s="1"/>
      <c r="I12" s="1"/>
      <c r="T12" s="78"/>
      <c r="U12" s="78"/>
      <c r="V12" s="78"/>
      <c r="W12" s="88"/>
      <c r="X12" s="89"/>
      <c r="Y12" s="87"/>
      <c r="Z12" s="87"/>
      <c r="AA12" s="78"/>
      <c r="AB12" s="80"/>
      <c r="AC12" s="80"/>
      <c r="AD12" s="80"/>
      <c r="AE12" s="80"/>
      <c r="AF12" s="80"/>
      <c r="AG12" s="80"/>
      <c r="AH12" s="80"/>
    </row>
    <row r="13" spans="1:48" ht="18">
      <c r="A13" s="78"/>
      <c r="B13" s="67" t="s">
        <v>0</v>
      </c>
      <c r="C13" s="68">
        <f>Orçamento!$E18*Orçamento!$E$11</f>
        <v>120</v>
      </c>
      <c r="D13" s="68">
        <f>HLOOKUP($C$7,Mensal!$D$4:$O$51,46,FALSE)</f>
        <v>2</v>
      </c>
      <c r="E13" s="72">
        <f t="shared" si="0"/>
        <v>118</v>
      </c>
      <c r="F13" s="78"/>
      <c r="G13" s="1"/>
      <c r="H13" s="1"/>
      <c r="I13" s="1"/>
      <c r="T13" s="78"/>
      <c r="U13" s="78"/>
      <c r="V13" s="78"/>
      <c r="W13" s="88"/>
      <c r="X13" s="89"/>
      <c r="Y13" s="87"/>
      <c r="Z13" s="87"/>
      <c r="AA13" s="78"/>
      <c r="AB13" s="80"/>
      <c r="AC13" s="80"/>
      <c r="AD13" s="80"/>
      <c r="AE13" s="80"/>
      <c r="AF13" s="80"/>
      <c r="AG13" s="80"/>
      <c r="AH13" s="80"/>
    </row>
    <row r="14" spans="1:48" ht="18">
      <c r="A14" s="78"/>
      <c r="B14" s="67" t="s">
        <v>71</v>
      </c>
      <c r="C14" s="68">
        <f>Orçamento!$E19*Orçamento!$E$11</f>
        <v>120</v>
      </c>
      <c r="D14" s="68">
        <f>HLOOKUP($C$7,Mensal!$D$4:$O$51,47,FALSE)</f>
        <v>3</v>
      </c>
      <c r="E14" s="72">
        <f t="shared" si="0"/>
        <v>117</v>
      </c>
      <c r="F14" s="78"/>
      <c r="G14" s="1"/>
      <c r="H14" s="1"/>
      <c r="I14" s="1"/>
      <c r="T14" s="78"/>
      <c r="U14" s="78"/>
      <c r="V14" s="78"/>
      <c r="W14" s="85"/>
      <c r="X14" s="90"/>
      <c r="Y14" s="87"/>
      <c r="Z14" s="87"/>
      <c r="AA14" s="78"/>
      <c r="AB14" s="80"/>
      <c r="AC14" s="80"/>
      <c r="AD14" s="80"/>
      <c r="AE14" s="80"/>
      <c r="AF14" s="80"/>
      <c r="AG14" s="80"/>
      <c r="AH14" s="80"/>
    </row>
    <row r="15" spans="1:48" ht="15.75">
      <c r="A15" s="78"/>
      <c r="B15" s="67" t="s">
        <v>13</v>
      </c>
      <c r="C15" s="68">
        <f>Orçamento!$E20*Orçamento!$E$11</f>
        <v>60</v>
      </c>
      <c r="D15" s="68">
        <f>HLOOKUP($C$7,Mensal!$D$4:$O$51,48,FALSE)</f>
        <v>45</v>
      </c>
      <c r="E15" s="72">
        <f t="shared" si="0"/>
        <v>15</v>
      </c>
      <c r="F15" s="78"/>
      <c r="G15" s="1"/>
      <c r="H15" s="1"/>
      <c r="I15" s="1"/>
      <c r="T15" s="78"/>
      <c r="U15" s="78"/>
      <c r="V15" s="78"/>
      <c r="W15" s="91"/>
      <c r="X15" s="92"/>
      <c r="Y15" s="78"/>
      <c r="Z15" s="78"/>
      <c r="AA15" s="78"/>
      <c r="AB15" s="80"/>
      <c r="AC15" s="80"/>
      <c r="AD15" s="80"/>
      <c r="AE15" s="80"/>
      <c r="AF15" s="80"/>
      <c r="AG15" s="80"/>
      <c r="AH15" s="80"/>
    </row>
    <row r="16" spans="1:48" ht="15.75">
      <c r="A16" s="78"/>
      <c r="B16" s="69" t="s">
        <v>26</v>
      </c>
      <c r="C16" s="70">
        <f>SUM(C10:C15)</f>
        <v>1200</v>
      </c>
      <c r="D16" s="70">
        <f>D10+D14+D15</f>
        <v>548</v>
      </c>
      <c r="E16" s="73">
        <f>C16-D16</f>
        <v>652</v>
      </c>
      <c r="F16" s="78"/>
      <c r="G16" s="1"/>
      <c r="H16" s="1"/>
      <c r="I16" s="1"/>
      <c r="T16" s="78"/>
      <c r="U16" s="78"/>
      <c r="V16" s="78"/>
      <c r="W16" s="91"/>
      <c r="X16" s="92"/>
      <c r="Y16" s="78"/>
      <c r="Z16" s="78"/>
      <c r="AA16" s="78"/>
      <c r="AB16" s="80"/>
      <c r="AC16" s="80"/>
      <c r="AD16" s="80"/>
      <c r="AE16" s="80"/>
      <c r="AF16" s="80"/>
      <c r="AG16" s="80"/>
      <c r="AH16" s="80"/>
    </row>
    <row r="17" spans="1:34" ht="15.75">
      <c r="A17" s="78"/>
      <c r="B17" s="49" t="s">
        <v>72</v>
      </c>
      <c r="C17" s="49"/>
      <c r="D17" s="49"/>
      <c r="E17" s="49"/>
      <c r="F17" s="78"/>
      <c r="G17" s="1"/>
      <c r="H17" s="1"/>
      <c r="I17" s="1"/>
      <c r="T17" s="78"/>
      <c r="U17" s="78"/>
      <c r="V17" s="78"/>
      <c r="W17" s="91"/>
      <c r="X17" s="92"/>
      <c r="Y17" s="78"/>
      <c r="Z17" s="78"/>
      <c r="AA17" s="78"/>
      <c r="AB17" s="80"/>
      <c r="AC17" s="80"/>
      <c r="AD17" s="80"/>
      <c r="AE17" s="80"/>
      <c r="AF17" s="80"/>
      <c r="AG17" s="80"/>
      <c r="AH17" s="80"/>
    </row>
    <row r="18" spans="1:34" ht="15.75">
      <c r="A18" s="78"/>
      <c r="B18" s="77"/>
      <c r="C18" s="77"/>
      <c r="D18" s="77"/>
      <c r="E18" s="77"/>
      <c r="F18" s="78"/>
      <c r="G18" s="1"/>
      <c r="H18" s="1"/>
      <c r="I18" s="1"/>
      <c r="T18" s="78"/>
      <c r="U18" s="78"/>
      <c r="V18" s="78"/>
      <c r="W18" s="91"/>
      <c r="X18" s="92"/>
      <c r="Y18" s="78"/>
      <c r="Z18" s="78"/>
      <c r="AA18" s="78"/>
      <c r="AB18" s="80"/>
      <c r="AC18" s="80"/>
      <c r="AD18" s="80"/>
      <c r="AE18" s="80"/>
      <c r="AF18" s="80"/>
      <c r="AG18" s="80"/>
      <c r="AH18" s="80"/>
    </row>
    <row r="19" spans="1:34" ht="15.75">
      <c r="A19" s="78"/>
      <c r="B19" s="45"/>
      <c r="C19" s="45"/>
      <c r="D19" s="45"/>
      <c r="E19" s="45"/>
      <c r="F19" s="78"/>
      <c r="G19" s="1"/>
      <c r="H19" s="1"/>
      <c r="I19" s="1"/>
      <c r="T19" s="78"/>
      <c r="U19" s="78"/>
      <c r="V19" s="78"/>
      <c r="W19" s="91"/>
      <c r="X19" s="92"/>
      <c r="Y19" s="78"/>
      <c r="Z19" s="78"/>
      <c r="AA19" s="78"/>
      <c r="AB19" s="80"/>
      <c r="AC19" s="80"/>
      <c r="AD19" s="80"/>
      <c r="AE19" s="80"/>
      <c r="AF19" s="80"/>
      <c r="AG19" s="80"/>
      <c r="AH19" s="80"/>
    </row>
    <row r="20" spans="1:34" ht="15.75">
      <c r="A20" s="78"/>
      <c r="B20" s="45"/>
      <c r="C20" s="45"/>
      <c r="D20" s="45"/>
      <c r="E20" s="45"/>
      <c r="F20" s="78"/>
      <c r="G20" s="1"/>
      <c r="H20" s="1"/>
      <c r="I20" s="1"/>
      <c r="T20" s="78"/>
      <c r="U20" s="78"/>
      <c r="V20" s="78"/>
      <c r="W20" s="91"/>
      <c r="X20" s="92"/>
      <c r="Y20" s="78"/>
      <c r="Z20" s="78"/>
      <c r="AA20" s="78"/>
      <c r="AB20" s="80"/>
      <c r="AC20" s="80"/>
      <c r="AD20" s="80"/>
      <c r="AE20" s="80"/>
      <c r="AF20" s="80"/>
      <c r="AG20" s="80"/>
      <c r="AH20" s="80"/>
    </row>
    <row r="21" spans="1:34" ht="18">
      <c r="A21" s="78"/>
      <c r="B21" s="78"/>
      <c r="C21" s="78"/>
      <c r="D21" s="78"/>
      <c r="E21" s="78"/>
      <c r="F21" s="78"/>
      <c r="G21" s="78"/>
      <c r="H21" s="1"/>
      <c r="I21" s="1"/>
      <c r="T21" s="78"/>
      <c r="U21" s="78"/>
      <c r="V21" s="78"/>
      <c r="W21" s="89"/>
      <c r="X21" s="93"/>
      <c r="Y21" s="78"/>
      <c r="Z21" s="78"/>
      <c r="AA21" s="78"/>
      <c r="AB21" s="80"/>
      <c r="AC21" s="80"/>
      <c r="AD21" s="80"/>
      <c r="AE21" s="80"/>
      <c r="AF21" s="80"/>
      <c r="AG21" s="80"/>
      <c r="AH21" s="80"/>
    </row>
    <row r="22" spans="1:34">
      <c r="A22" s="78"/>
      <c r="B22" s="78"/>
      <c r="C22" s="78"/>
      <c r="D22" s="78"/>
      <c r="E22" s="78"/>
      <c r="F22" s="78"/>
      <c r="G22" s="78"/>
      <c r="H22" s="1"/>
      <c r="I22" s="1"/>
      <c r="T22" s="78"/>
      <c r="U22" s="78"/>
      <c r="V22" s="78"/>
      <c r="W22" s="78"/>
      <c r="X22" s="78"/>
      <c r="Y22" s="78"/>
      <c r="Z22" s="78"/>
      <c r="AA22" s="78"/>
      <c r="AB22" s="80"/>
      <c r="AC22" s="80"/>
      <c r="AD22" s="80"/>
      <c r="AE22" s="80"/>
      <c r="AF22" s="80"/>
      <c r="AG22" s="80"/>
      <c r="AH22" s="80"/>
    </row>
    <row r="23" spans="1:34">
      <c r="A23" s="78"/>
      <c r="B23" s="1"/>
      <c r="C23" s="1"/>
      <c r="D23" s="1"/>
      <c r="E23" s="1"/>
      <c r="F23" s="1"/>
      <c r="G23" s="78"/>
      <c r="H23" s="1"/>
      <c r="I23" s="1"/>
      <c r="T23" s="78"/>
      <c r="U23" s="78"/>
      <c r="V23" s="78"/>
      <c r="W23" s="78"/>
      <c r="X23" s="78"/>
      <c r="Y23" s="78"/>
      <c r="Z23" s="78"/>
      <c r="AA23" s="78"/>
      <c r="AB23" s="80"/>
      <c r="AC23" s="80"/>
      <c r="AD23" s="80"/>
      <c r="AE23" s="80"/>
      <c r="AF23" s="80"/>
      <c r="AG23" s="80"/>
      <c r="AH23" s="80"/>
    </row>
    <row r="24" spans="1:34">
      <c r="A24" s="78"/>
      <c r="B24" s="1"/>
      <c r="C24" s="1"/>
      <c r="D24" s="1"/>
      <c r="E24" s="1"/>
      <c r="F24" s="1"/>
      <c r="G24" s="78"/>
      <c r="H24" s="1"/>
      <c r="I24" s="1"/>
      <c r="T24" s="78"/>
      <c r="U24" s="78"/>
      <c r="V24" s="78"/>
      <c r="W24" s="78"/>
      <c r="X24" s="78"/>
      <c r="Y24" s="78"/>
      <c r="Z24" s="78"/>
      <c r="AA24" s="78"/>
      <c r="AB24" s="80"/>
      <c r="AC24" s="80"/>
      <c r="AD24" s="80"/>
      <c r="AE24" s="80"/>
      <c r="AF24" s="80"/>
      <c r="AG24" s="80"/>
      <c r="AH24" s="80"/>
    </row>
    <row r="25" spans="1:34">
      <c r="A25" s="78"/>
      <c r="B25" s="1"/>
      <c r="C25" s="1"/>
      <c r="D25" s="1"/>
      <c r="E25" s="1"/>
      <c r="F25" s="1"/>
      <c r="G25" s="78"/>
      <c r="H25" s="1"/>
      <c r="I25" s="1"/>
      <c r="T25" s="78"/>
      <c r="U25" s="78"/>
      <c r="V25" s="78"/>
      <c r="W25" s="78"/>
      <c r="X25" s="78"/>
      <c r="Y25" s="78"/>
      <c r="Z25" s="78"/>
      <c r="AA25" s="78"/>
      <c r="AB25" s="80"/>
      <c r="AC25" s="80"/>
      <c r="AD25" s="80"/>
      <c r="AE25" s="80"/>
      <c r="AF25" s="80"/>
      <c r="AG25" s="80"/>
      <c r="AH25" s="80"/>
    </row>
    <row r="26" spans="1:34">
      <c r="A26" s="1"/>
      <c r="B26" s="1"/>
      <c r="C26" s="1"/>
      <c r="D26" s="1"/>
      <c r="E26" s="1"/>
      <c r="F26" s="1"/>
      <c r="G26" s="1"/>
      <c r="H26" s="1"/>
      <c r="I26" s="1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</row>
    <row r="27" spans="1:34">
      <c r="A27" s="1"/>
      <c r="B27" s="1"/>
      <c r="C27" s="1"/>
      <c r="D27" s="1"/>
      <c r="E27" s="1"/>
      <c r="F27" s="1"/>
      <c r="G27" s="1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</row>
    <row r="28" spans="1:34">
      <c r="A28" s="1"/>
      <c r="B28" s="1"/>
      <c r="C28" s="1"/>
      <c r="D28" s="1"/>
      <c r="E28" s="1"/>
      <c r="F28" s="1"/>
      <c r="G28" s="1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</row>
    <row r="29" spans="1:34">
      <c r="A29" s="1"/>
      <c r="B29" s="1"/>
      <c r="C29" s="1"/>
      <c r="D29" s="1"/>
      <c r="E29" s="1"/>
      <c r="F29" s="1"/>
      <c r="G29" s="1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</row>
    <row r="30" spans="1:34">
      <c r="A30" s="1"/>
      <c r="B30" s="1"/>
      <c r="C30" s="1"/>
      <c r="D30" s="1"/>
      <c r="E30" s="1"/>
      <c r="F30" s="1"/>
      <c r="G30" s="1"/>
    </row>
    <row r="31" spans="1:34">
      <c r="A31" s="1"/>
      <c r="B31" s="1"/>
      <c r="C31" s="1"/>
      <c r="D31" s="1"/>
      <c r="E31" s="1"/>
      <c r="F31" s="1"/>
      <c r="G31" s="1"/>
    </row>
    <row r="32" spans="1:34">
      <c r="A32" s="1"/>
      <c r="F32" s="1"/>
      <c r="G32" s="1"/>
    </row>
    <row r="33" spans="1:7">
      <c r="A33" s="1"/>
      <c r="G33" s="1"/>
    </row>
    <row r="34" spans="1:7">
      <c r="A34" s="1"/>
      <c r="G34" s="1"/>
    </row>
    <row r="35" spans="1:7">
      <c r="G35" s="1"/>
    </row>
  </sheetData>
  <mergeCells count="5">
    <mergeCell ref="M2:O2"/>
    <mergeCell ref="D2:J2"/>
    <mergeCell ref="U6:Z6"/>
    <mergeCell ref="AB6:AH6"/>
    <mergeCell ref="H6:Q7"/>
  </mergeCells>
  <phoneticPr fontId="38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E4232F-2819-4A89-800A-8F0ACC4A7BB6}">
          <x14:formula1>
            <xm:f>Mensal!$D$4:$O$4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>
    <tabColor theme="7" tint="0.79998168889431442"/>
  </sheetPr>
  <dimension ref="B1:Q59"/>
  <sheetViews>
    <sheetView showGridLines="0" tabSelected="1" zoomScaleNormal="100" workbookViewId="0">
      <selection activeCell="B23" sqref="B23"/>
    </sheetView>
  </sheetViews>
  <sheetFormatPr defaultColWidth="8.85546875" defaultRowHeight="15"/>
  <cols>
    <col min="1" max="1" width="2" customWidth="1"/>
    <col min="3" max="3" width="35.42578125" bestFit="1" customWidth="1"/>
    <col min="4" max="15" width="16.5703125" customWidth="1"/>
  </cols>
  <sheetData>
    <row r="1" spans="2:15" ht="37.5" customHeight="1">
      <c r="B1" s="108" t="s">
        <v>52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2:15" ht="37.5" customHeight="1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2:15" ht="16.5" customHeight="1">
      <c r="B3" s="110" t="s">
        <v>15</v>
      </c>
      <c r="C3" s="11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4"/>
    </row>
    <row r="4" spans="2:15" ht="16.5" customHeight="1">
      <c r="B4" s="111"/>
      <c r="C4" s="111"/>
      <c r="D4" s="31" t="s">
        <v>40</v>
      </c>
      <c r="E4" s="31" t="s">
        <v>41</v>
      </c>
      <c r="F4" s="31" t="s">
        <v>42</v>
      </c>
      <c r="G4" s="31" t="s">
        <v>43</v>
      </c>
      <c r="H4" s="31" t="s">
        <v>44</v>
      </c>
      <c r="I4" s="31" t="s">
        <v>45</v>
      </c>
      <c r="J4" s="31" t="s">
        <v>46</v>
      </c>
      <c r="K4" s="31" t="s">
        <v>47</v>
      </c>
      <c r="L4" s="31" t="s">
        <v>48</v>
      </c>
      <c r="M4" s="31" t="s">
        <v>49</v>
      </c>
      <c r="N4" s="31" t="s">
        <v>50</v>
      </c>
      <c r="O4" s="31" t="s">
        <v>51</v>
      </c>
    </row>
    <row r="5" spans="2:15" ht="16.5" customHeight="1">
      <c r="B5" s="5" t="s">
        <v>16</v>
      </c>
      <c r="C5" s="6"/>
      <c r="D5" s="7">
        <v>1000</v>
      </c>
      <c r="E5" s="7">
        <v>1000</v>
      </c>
      <c r="F5" s="7">
        <v>1000</v>
      </c>
      <c r="G5" s="7">
        <v>1000</v>
      </c>
      <c r="H5" s="7">
        <v>1000</v>
      </c>
      <c r="I5" s="7">
        <v>1000</v>
      </c>
      <c r="J5" s="7">
        <v>1000</v>
      </c>
      <c r="K5" s="7">
        <v>1000</v>
      </c>
      <c r="L5" s="7">
        <v>1000</v>
      </c>
      <c r="M5" s="7">
        <v>1000</v>
      </c>
      <c r="N5" s="7">
        <v>1000</v>
      </c>
      <c r="O5" s="7">
        <v>1000</v>
      </c>
    </row>
    <row r="6" spans="2:15" ht="16.5" customHeight="1">
      <c r="B6" s="8" t="s">
        <v>17</v>
      </c>
      <c r="C6" s="9"/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spans="2:15" ht="16.5" customHeight="1">
      <c r="B7" s="11" t="s">
        <v>27</v>
      </c>
      <c r="C7" s="12"/>
      <c r="D7" s="13">
        <f>SUM(D5:D6)</f>
        <v>1000</v>
      </c>
      <c r="E7" s="13">
        <f>SUM(E5:E6)</f>
        <v>1000</v>
      </c>
      <c r="F7" s="13">
        <f>SUM(F5:F6)</f>
        <v>1000</v>
      </c>
      <c r="G7" s="13">
        <f t="shared" ref="G7:O7" si="0">SUM(G5:G6)</f>
        <v>1000</v>
      </c>
      <c r="H7" s="13">
        <f t="shared" si="0"/>
        <v>1000</v>
      </c>
      <c r="I7" s="13">
        <f t="shared" si="0"/>
        <v>1000</v>
      </c>
      <c r="J7" s="13">
        <f t="shared" si="0"/>
        <v>1000</v>
      </c>
      <c r="K7" s="13">
        <f t="shared" si="0"/>
        <v>1000</v>
      </c>
      <c r="L7" s="13">
        <f t="shared" si="0"/>
        <v>1000</v>
      </c>
      <c r="M7" s="13">
        <f t="shared" si="0"/>
        <v>1000</v>
      </c>
      <c r="N7" s="13">
        <f t="shared" si="0"/>
        <v>1000</v>
      </c>
      <c r="O7" s="13">
        <f t="shared" si="0"/>
        <v>1000</v>
      </c>
    </row>
    <row r="8" spans="2:15" ht="16.5" customHeight="1"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2:15" ht="16.5" customHeight="1">
      <c r="B9" s="110" t="s">
        <v>62</v>
      </c>
      <c r="C9" s="11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16.5" customHeight="1">
      <c r="B10" s="111"/>
      <c r="C10" s="111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2:15" ht="16.5" customHeight="1">
      <c r="B11" s="5" t="s">
        <v>32</v>
      </c>
      <c r="C11" s="6"/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2:15" ht="16.5" customHeight="1">
      <c r="B12" s="8" t="s">
        <v>33</v>
      </c>
      <c r="C12" s="9"/>
      <c r="D12" s="7">
        <v>500</v>
      </c>
      <c r="E12" s="7">
        <v>500</v>
      </c>
      <c r="F12" s="7">
        <v>500</v>
      </c>
      <c r="G12" s="7">
        <v>500</v>
      </c>
      <c r="H12" s="7">
        <v>500</v>
      </c>
      <c r="I12" s="7">
        <v>500</v>
      </c>
      <c r="J12" s="7">
        <v>500</v>
      </c>
      <c r="K12" s="7">
        <v>500</v>
      </c>
      <c r="L12" s="7">
        <v>500</v>
      </c>
      <c r="M12" s="7">
        <v>500</v>
      </c>
      <c r="N12" s="7">
        <v>500</v>
      </c>
      <c r="O12" s="7">
        <v>500</v>
      </c>
    </row>
    <row r="13" spans="2:15" s="29" customFormat="1" ht="16.5" customHeight="1">
      <c r="B13" s="8" t="s">
        <v>3</v>
      </c>
      <c r="C13" s="9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2:15" s="29" customFormat="1" ht="16.5" customHeight="1">
      <c r="B14" s="8" t="s">
        <v>34</v>
      </c>
      <c r="C14" s="9"/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2:15" s="29" customFormat="1" ht="16.5" customHeight="1">
      <c r="B15" s="8" t="s">
        <v>5</v>
      </c>
      <c r="C15" s="9"/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2:15" ht="16.5" customHeight="1">
      <c r="B16" s="8" t="s">
        <v>4</v>
      </c>
      <c r="C16" s="9"/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2:17" ht="16.5" customHeight="1">
      <c r="B17" s="8" t="s">
        <v>6</v>
      </c>
      <c r="C17" s="9"/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2:17" ht="16.5" customHeight="1">
      <c r="B18" s="8" t="s">
        <v>55</v>
      </c>
      <c r="C18" s="9"/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2:17" ht="16.5" customHeight="1">
      <c r="B19" s="8" t="s">
        <v>8</v>
      </c>
      <c r="C19" s="9"/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2:17" ht="16.5" customHeight="1">
      <c r="B20" s="8" t="s">
        <v>10</v>
      </c>
      <c r="C20" s="9"/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2:17" ht="16.5" customHeight="1">
      <c r="B21" s="8" t="s">
        <v>35</v>
      </c>
      <c r="C21" s="9"/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2:17" ht="16.5" customHeight="1">
      <c r="B22" s="10" t="s">
        <v>78</v>
      </c>
      <c r="C22" s="17"/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2:17" ht="16.5" customHeight="1">
      <c r="B23" s="10" t="s">
        <v>31</v>
      </c>
      <c r="C23" s="17"/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2:17" ht="16.5" customHeight="1">
      <c r="B24" s="10" t="s">
        <v>9</v>
      </c>
      <c r="C24" s="17"/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2:17" ht="16.5" customHeight="1">
      <c r="B25" s="10" t="s">
        <v>56</v>
      </c>
      <c r="C25" s="17"/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2:17" s="29" customFormat="1" ht="16.5" customHeight="1">
      <c r="B26" s="10" t="s">
        <v>7</v>
      </c>
      <c r="C26" s="17"/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2:17" s="29" customFormat="1" ht="16.5" customHeight="1">
      <c r="B27" s="10" t="s">
        <v>36</v>
      </c>
      <c r="C27" s="17"/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2:17" s="29" customFormat="1" ht="16.5" customHeight="1">
      <c r="B28" s="10" t="s">
        <v>37</v>
      </c>
      <c r="C28" s="17"/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2:17" s="29" customFormat="1" ht="16.5" customHeight="1">
      <c r="B29" s="10" t="s">
        <v>38</v>
      </c>
      <c r="C29" s="17"/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2:17" s="29" customFormat="1" ht="16.5" customHeight="1">
      <c r="B30" s="10" t="s">
        <v>39</v>
      </c>
      <c r="C30" s="17"/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</row>
    <row r="31" spans="2:17" ht="16.5" customHeight="1">
      <c r="B31" s="33" t="s">
        <v>19</v>
      </c>
      <c r="C31" s="34"/>
      <c r="D31" s="35">
        <f t="shared" ref="D31:O31" si="1">SUM(D11:D30)</f>
        <v>500</v>
      </c>
      <c r="E31" s="35">
        <f t="shared" si="1"/>
        <v>500</v>
      </c>
      <c r="F31" s="35">
        <f t="shared" si="1"/>
        <v>500</v>
      </c>
      <c r="G31" s="35">
        <f t="shared" si="1"/>
        <v>500</v>
      </c>
      <c r="H31" s="35">
        <f t="shared" si="1"/>
        <v>500</v>
      </c>
      <c r="I31" s="35">
        <f t="shared" si="1"/>
        <v>500</v>
      </c>
      <c r="J31" s="35">
        <f t="shared" si="1"/>
        <v>500</v>
      </c>
      <c r="K31" s="35">
        <f t="shared" si="1"/>
        <v>500</v>
      </c>
      <c r="L31" s="35">
        <f t="shared" si="1"/>
        <v>500</v>
      </c>
      <c r="M31" s="35">
        <f t="shared" si="1"/>
        <v>500</v>
      </c>
      <c r="N31" s="35">
        <f t="shared" si="1"/>
        <v>500</v>
      </c>
      <c r="O31" s="36">
        <f t="shared" si="1"/>
        <v>500</v>
      </c>
      <c r="P31" s="112" t="s">
        <v>69</v>
      </c>
      <c r="Q31" s="112"/>
    </row>
    <row r="32" spans="2:17" ht="16.5" hidden="1" customHeight="1">
      <c r="B32" s="18"/>
      <c r="C32" s="14" t="s">
        <v>28</v>
      </c>
      <c r="D32" s="19">
        <f>D31/D7</f>
        <v>0.5</v>
      </c>
      <c r="E32" s="19">
        <f>E31/E7</f>
        <v>0.5</v>
      </c>
      <c r="F32" s="19"/>
      <c r="G32" s="19">
        <f t="shared" ref="G32:O32" si="2">G31/G7</f>
        <v>0.5</v>
      </c>
      <c r="H32" s="19">
        <f t="shared" si="2"/>
        <v>0.5</v>
      </c>
      <c r="I32" s="19">
        <f t="shared" si="2"/>
        <v>0.5</v>
      </c>
      <c r="J32" s="19">
        <f t="shared" si="2"/>
        <v>0.5</v>
      </c>
      <c r="K32" s="19">
        <f t="shared" si="2"/>
        <v>0.5</v>
      </c>
      <c r="L32" s="19">
        <f t="shared" si="2"/>
        <v>0.5</v>
      </c>
      <c r="M32" s="19">
        <f t="shared" si="2"/>
        <v>0.5</v>
      </c>
      <c r="N32" s="19">
        <f t="shared" si="2"/>
        <v>0.5</v>
      </c>
      <c r="O32" s="19">
        <f t="shared" si="2"/>
        <v>0.5</v>
      </c>
      <c r="P32" s="112"/>
      <c r="Q32" s="112"/>
    </row>
    <row r="33" spans="2:17" ht="16.5" customHeight="1">
      <c r="B33" s="14"/>
      <c r="C33" s="20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12"/>
      <c r="Q33" s="112"/>
    </row>
    <row r="34" spans="2:17" ht="16.5" customHeight="1">
      <c r="B34" s="110" t="s">
        <v>63</v>
      </c>
      <c r="C34" s="110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2:17" ht="16.5" customHeight="1">
      <c r="B35" s="111"/>
      <c r="C35" s="11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2:17" ht="16.5" customHeight="1">
      <c r="B36" s="5" t="s">
        <v>11</v>
      </c>
      <c r="C36" s="6"/>
      <c r="D36" s="7">
        <v>200</v>
      </c>
      <c r="E36" s="7">
        <v>200</v>
      </c>
      <c r="F36" s="7">
        <v>200</v>
      </c>
      <c r="G36" s="7">
        <v>200</v>
      </c>
      <c r="H36" s="7">
        <v>200</v>
      </c>
      <c r="I36" s="7">
        <v>200</v>
      </c>
      <c r="J36" s="7">
        <v>200</v>
      </c>
      <c r="K36" s="7">
        <v>200</v>
      </c>
      <c r="L36" s="7">
        <v>200</v>
      </c>
      <c r="M36" s="7">
        <v>200</v>
      </c>
      <c r="N36" s="7">
        <v>200</v>
      </c>
      <c r="O36" s="7">
        <v>200</v>
      </c>
    </row>
    <row r="37" spans="2:17" ht="16.5" customHeight="1">
      <c r="B37" s="8" t="s">
        <v>12</v>
      </c>
      <c r="C37" s="9"/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2:17" ht="16.5" customHeight="1">
      <c r="B38" s="8" t="s">
        <v>58</v>
      </c>
      <c r="C38" s="9"/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2:17" ht="16.5" customHeight="1">
      <c r="B39" s="8" t="s">
        <v>59</v>
      </c>
      <c r="C39" s="9"/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2:17" s="29" customFormat="1" ht="16.5" customHeight="1">
      <c r="B40" s="10" t="s">
        <v>57</v>
      </c>
      <c r="C40" s="17"/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2:17" s="29" customFormat="1" ht="16.5" customHeight="1">
      <c r="B41" s="10" t="s">
        <v>36</v>
      </c>
      <c r="C41" s="17"/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2:17" s="29" customFormat="1" ht="16.5" customHeight="1">
      <c r="B42" s="10" t="s">
        <v>37</v>
      </c>
      <c r="C42" s="17"/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</row>
    <row r="43" spans="2:17" ht="16.5" customHeight="1">
      <c r="B43" s="33" t="s">
        <v>29</v>
      </c>
      <c r="C43" s="34"/>
      <c r="D43" s="35">
        <f>SUM(D36:D42)</f>
        <v>200</v>
      </c>
      <c r="E43" s="35">
        <f>SUM(E36:E42)</f>
        <v>200</v>
      </c>
      <c r="F43" s="35">
        <f>SUM(F36:F42)</f>
        <v>200</v>
      </c>
      <c r="G43" s="35">
        <f t="shared" ref="G43:O43" si="3">SUM(G36:G42)</f>
        <v>200</v>
      </c>
      <c r="H43" s="35">
        <f t="shared" si="3"/>
        <v>200</v>
      </c>
      <c r="I43" s="35">
        <f t="shared" si="3"/>
        <v>200</v>
      </c>
      <c r="J43" s="35">
        <f t="shared" si="3"/>
        <v>200</v>
      </c>
      <c r="K43" s="35">
        <f t="shared" si="3"/>
        <v>200</v>
      </c>
      <c r="L43" s="35">
        <f t="shared" si="3"/>
        <v>200</v>
      </c>
      <c r="M43" s="35">
        <f t="shared" si="3"/>
        <v>200</v>
      </c>
      <c r="N43" s="35">
        <f t="shared" si="3"/>
        <v>200</v>
      </c>
      <c r="O43" s="36">
        <f t="shared" si="3"/>
        <v>200</v>
      </c>
      <c r="P43" s="112" t="s">
        <v>69</v>
      </c>
      <c r="Q43" s="112"/>
    </row>
    <row r="44" spans="2:17" ht="16.5" hidden="1" customHeight="1">
      <c r="B44" s="18"/>
      <c r="C44" s="14" t="s">
        <v>30</v>
      </c>
      <c r="D44" s="19">
        <f>D43/D7</f>
        <v>0.2</v>
      </c>
      <c r="E44" s="19">
        <f>E43/E7</f>
        <v>0.2</v>
      </c>
      <c r="F44" s="19"/>
      <c r="G44" s="19">
        <f t="shared" ref="G44:O44" si="4">G43/G7</f>
        <v>0.2</v>
      </c>
      <c r="H44" s="19">
        <f t="shared" si="4"/>
        <v>0.2</v>
      </c>
      <c r="I44" s="19">
        <f t="shared" si="4"/>
        <v>0.2</v>
      </c>
      <c r="J44" s="19">
        <f t="shared" si="4"/>
        <v>0.2</v>
      </c>
      <c r="K44" s="19">
        <f t="shared" si="4"/>
        <v>0.2</v>
      </c>
      <c r="L44" s="19">
        <f t="shared" si="4"/>
        <v>0.2</v>
      </c>
      <c r="M44" s="19">
        <f t="shared" si="4"/>
        <v>0.2</v>
      </c>
      <c r="N44" s="19">
        <f t="shared" si="4"/>
        <v>0.2</v>
      </c>
      <c r="O44" s="19">
        <f t="shared" si="4"/>
        <v>0.2</v>
      </c>
      <c r="P44" s="112"/>
      <c r="Q44" s="112"/>
    </row>
    <row r="45" spans="2:17" ht="16.5" customHeight="1">
      <c r="B45" s="14"/>
      <c r="C45" s="20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12"/>
      <c r="Q45" s="112"/>
    </row>
    <row r="46" spans="2:17" ht="16.5" customHeight="1">
      <c r="B46" s="110" t="s">
        <v>14</v>
      </c>
      <c r="C46" s="110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2:17" ht="16.5" customHeight="1">
      <c r="B47" s="111"/>
      <c r="C47" s="11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2:17" s="22" customFormat="1" ht="16.5" customHeight="1">
      <c r="B48" s="23" t="s">
        <v>64</v>
      </c>
      <c r="C48" s="24"/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2:17" s="22" customFormat="1" ht="16.5" customHeight="1">
      <c r="B49" s="23" t="s">
        <v>65</v>
      </c>
      <c r="C49" s="24"/>
      <c r="D49" s="7">
        <v>2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2:17" s="26" customFormat="1" ht="16.5" customHeight="1">
      <c r="B50" s="25" t="s">
        <v>66</v>
      </c>
      <c r="C50" s="25"/>
      <c r="D50" s="7">
        <v>3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2:17" s="28" customFormat="1" ht="16.5" customHeight="1">
      <c r="B51" s="27" t="s">
        <v>67</v>
      </c>
      <c r="C51" s="27"/>
      <c r="D51" s="7">
        <v>45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2:17" ht="16.5" customHeight="1">
      <c r="B52" s="21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2:17" s="29" customFormat="1" ht="16.5" customHeight="1">
      <c r="B53" s="110" t="s">
        <v>60</v>
      </c>
      <c r="C53" s="110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2:17" s="29" customFormat="1" ht="16.5" customHeight="1">
      <c r="B54" s="111"/>
      <c r="C54" s="11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2:17" s="29" customFormat="1" ht="16.5" customHeight="1">
      <c r="B55" s="23" t="s">
        <v>68</v>
      </c>
      <c r="C55" s="24"/>
      <c r="D55" s="7">
        <f>D31+D43+D48+D49</f>
        <v>703</v>
      </c>
      <c r="E55" s="7">
        <f t="shared" ref="E55:O55" si="5">E31+E43+E48+E49</f>
        <v>700</v>
      </c>
      <c r="F55" s="7">
        <f t="shared" si="5"/>
        <v>700</v>
      </c>
      <c r="G55" s="7">
        <f t="shared" si="5"/>
        <v>700</v>
      </c>
      <c r="H55" s="7">
        <f t="shared" si="5"/>
        <v>700</v>
      </c>
      <c r="I55" s="7">
        <f t="shared" si="5"/>
        <v>700</v>
      </c>
      <c r="J55" s="7">
        <f t="shared" si="5"/>
        <v>700</v>
      </c>
      <c r="K55" s="7">
        <f t="shared" si="5"/>
        <v>700</v>
      </c>
      <c r="L55" s="7">
        <f t="shared" si="5"/>
        <v>700</v>
      </c>
      <c r="M55" s="7">
        <f t="shared" si="5"/>
        <v>700</v>
      </c>
      <c r="N55" s="7">
        <f t="shared" si="5"/>
        <v>700</v>
      </c>
      <c r="O55" s="7">
        <f t="shared" si="5"/>
        <v>700</v>
      </c>
      <c r="P55" s="107" t="s">
        <v>69</v>
      </c>
      <c r="Q55" s="107"/>
    </row>
    <row r="56" spans="2:17" s="29" customFormat="1" ht="16.5" customHeight="1">
      <c r="B56" s="23" t="s">
        <v>70</v>
      </c>
      <c r="C56" s="24"/>
      <c r="D56" s="7">
        <f>D7-D55</f>
        <v>297</v>
      </c>
      <c r="E56" s="7">
        <f t="shared" ref="E56:O56" si="6">E7-E55</f>
        <v>300</v>
      </c>
      <c r="F56" s="7">
        <f t="shared" si="6"/>
        <v>300</v>
      </c>
      <c r="G56" s="7">
        <f t="shared" si="6"/>
        <v>300</v>
      </c>
      <c r="H56" s="7">
        <f t="shared" si="6"/>
        <v>300</v>
      </c>
      <c r="I56" s="7">
        <f t="shared" si="6"/>
        <v>300</v>
      </c>
      <c r="J56" s="7">
        <f t="shared" si="6"/>
        <v>300</v>
      </c>
      <c r="K56" s="7">
        <f t="shared" si="6"/>
        <v>300</v>
      </c>
      <c r="L56" s="7">
        <f t="shared" si="6"/>
        <v>300</v>
      </c>
      <c r="M56" s="7">
        <f t="shared" si="6"/>
        <v>300</v>
      </c>
      <c r="N56" s="7">
        <f t="shared" si="6"/>
        <v>300</v>
      </c>
      <c r="O56" s="7">
        <f t="shared" si="6"/>
        <v>300</v>
      </c>
      <c r="P56" s="107"/>
      <c r="Q56" s="107"/>
    </row>
    <row r="57" spans="2:17" s="29" customFormat="1" ht="16.5" customHeight="1">
      <c r="B57" s="23" t="s">
        <v>61</v>
      </c>
      <c r="C57" s="24"/>
      <c r="D57" s="37">
        <f>D56/D7</f>
        <v>0.29699999999999999</v>
      </c>
      <c r="E57" s="37">
        <f t="shared" ref="E57:O57" si="7">E56/E7</f>
        <v>0.3</v>
      </c>
      <c r="F57" s="37">
        <f t="shared" si="7"/>
        <v>0.3</v>
      </c>
      <c r="G57" s="37">
        <f t="shared" si="7"/>
        <v>0.3</v>
      </c>
      <c r="H57" s="37">
        <f t="shared" si="7"/>
        <v>0.3</v>
      </c>
      <c r="I57" s="37">
        <f t="shared" si="7"/>
        <v>0.3</v>
      </c>
      <c r="J57" s="37">
        <f t="shared" si="7"/>
        <v>0.3</v>
      </c>
      <c r="K57" s="37">
        <f t="shared" si="7"/>
        <v>0.3</v>
      </c>
      <c r="L57" s="37">
        <f t="shared" si="7"/>
        <v>0.3</v>
      </c>
      <c r="M57" s="37">
        <f t="shared" si="7"/>
        <v>0.3</v>
      </c>
      <c r="N57" s="37">
        <f t="shared" si="7"/>
        <v>0.3</v>
      </c>
      <c r="O57" s="37">
        <f t="shared" si="7"/>
        <v>0.3</v>
      </c>
      <c r="P57" s="107"/>
      <c r="Q57" s="107"/>
    </row>
    <row r="58" spans="2:17" s="29" customFormat="1" ht="16.5" customHeight="1">
      <c r="B58" s="21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2:17" s="29" customFormat="1" ht="16.5" customHeight="1">
      <c r="B59" s="21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</sheetData>
  <mergeCells count="9">
    <mergeCell ref="P55:Q57"/>
    <mergeCell ref="B1:O2"/>
    <mergeCell ref="B53:C54"/>
    <mergeCell ref="P31:Q33"/>
    <mergeCell ref="P43:Q45"/>
    <mergeCell ref="B3:C4"/>
    <mergeCell ref="B9:C10"/>
    <mergeCell ref="B34:C35"/>
    <mergeCell ref="B46:C4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Acompanhamento</vt:lpstr>
      <vt:lpstr>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Sá Cortez</dc:creator>
  <cp:lastModifiedBy>Daniel Cortez</cp:lastModifiedBy>
  <cp:lastPrinted>2020-08-07T13:41:40Z</cp:lastPrinted>
  <dcterms:created xsi:type="dcterms:W3CDTF">2020-06-29T12:27:50Z</dcterms:created>
  <dcterms:modified xsi:type="dcterms:W3CDTF">2021-10-04T00:40:30Z</dcterms:modified>
</cp:coreProperties>
</file>