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89b989c8a129a/Documentos/CNABS Pra fazer/btg pactual/Kit_CNAB_Cobranca/"/>
    </mc:Choice>
  </mc:AlternateContent>
  <xr:revisionPtr revIDLastSave="3" documentId="13_ncr:1_{637E8DB0-901D-4C28-875C-25E4736FDC8B}" xr6:coauthVersionLast="47" xr6:coauthVersionMax="47" xr10:uidLastSave="{E90D6882-F70A-4F20-9823-040FAEC5AD43}"/>
  <bookViews>
    <workbookView xWindow="-120" yWindow="-120" windowWidth="38640" windowHeight="21120" tabRatio="843" activeTab="1" xr2:uid="{C5BD3236-06BD-441F-B235-5904BBA525BE}"/>
  </bookViews>
  <sheets>
    <sheet name="Menu" sheetId="9" r:id="rId1"/>
    <sheet name="Segmento P" sheetId="6" r:id="rId2"/>
    <sheet name="Segmento Q" sheetId="7" r:id="rId3"/>
    <sheet name="Segmento R" sheetId="8" r:id="rId4"/>
    <sheet name="Segmento T" sheetId="2" r:id="rId5"/>
    <sheet name="Segmento U" sheetId="3" r:id="rId6"/>
    <sheet name="Header Arquivo" sheetId="12" r:id="rId7"/>
    <sheet name="Header Lote Cobrança" sheetId="13" r:id="rId8"/>
    <sheet name="Aux" sheetId="5" state="very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3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G25" i="12" s="1"/>
  <c r="F26" i="12"/>
  <c r="F27" i="12"/>
  <c r="F28" i="12"/>
  <c r="F29" i="12"/>
  <c r="F30" i="12"/>
  <c r="F31" i="12"/>
  <c r="F32" i="12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9" i="8"/>
  <c r="F10" i="8"/>
  <c r="F11" i="8"/>
  <c r="F12" i="8"/>
  <c r="F13" i="8"/>
  <c r="F14" i="8"/>
  <c r="F15" i="8"/>
  <c r="G15" i="8" s="1"/>
  <c r="F16" i="8"/>
  <c r="F17" i="8"/>
  <c r="G17" i="8" s="1"/>
  <c r="F18" i="8"/>
  <c r="F19" i="8"/>
  <c r="F20" i="8"/>
  <c r="G20" i="8" s="1"/>
  <c r="F21" i="8"/>
  <c r="F22" i="8"/>
  <c r="F23" i="8"/>
  <c r="G23" i="8" s="1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G38" i="6" s="1"/>
  <c r="F39" i="6"/>
  <c r="G39" i="6" s="1"/>
  <c r="F40" i="6"/>
  <c r="F41" i="6"/>
  <c r="F42" i="6"/>
  <c r="F43" i="6"/>
  <c r="F44" i="6"/>
  <c r="G44" i="6" s="1"/>
  <c r="F45" i="6"/>
  <c r="F46" i="6"/>
  <c r="F47" i="6"/>
  <c r="F48" i="6"/>
  <c r="G48" i="6" s="1"/>
  <c r="F49" i="6"/>
  <c r="F50" i="6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G29" i="13" s="1"/>
  <c r="F30" i="13"/>
  <c r="F31" i="13"/>
  <c r="G19" i="8"/>
  <c r="G15" i="7"/>
  <c r="G24" i="8" l="1"/>
  <c r="G22" i="8"/>
  <c r="G37" i="6"/>
  <c r="G36" i="6"/>
  <c r="G35" i="6"/>
  <c r="G34" i="6"/>
  <c r="G29" i="6"/>
  <c r="G28" i="6"/>
  <c r="G15" i="6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15" i="2"/>
  <c r="G24" i="2"/>
  <c r="G25" i="2"/>
  <c r="G30" i="2"/>
  <c r="G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tc={DD4F55CD-5743-4716-A3A7-4AAD9C2E9976}</author>
  </authors>
  <commentList>
    <comment ref="C21" authorId="0" shapeId="0" xr:uid="{DD4F55CD-5743-4716-A3A7-4AAD9C2E99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Nosso Número</t>
      </text>
    </comment>
  </commentList>
</comments>
</file>

<file path=xl/sharedStrings.xml><?xml version="1.0" encoding="utf-8"?>
<sst xmlns="http://schemas.openxmlformats.org/spreadsheetml/2006/main" count="877" uniqueCount="611">
  <si>
    <t>Campo</t>
  </si>
  <si>
    <t>De</t>
  </si>
  <si>
    <t>Até</t>
  </si>
  <si>
    <t>Segmento T</t>
  </si>
  <si>
    <t>Segmento U</t>
  </si>
  <si>
    <t>Código do Banco na Compensação</t>
  </si>
  <si>
    <t>Lote de Serviço</t>
  </si>
  <si>
    <t>Tipo de Registro</t>
  </si>
  <si>
    <t>Número Sequencial Registro no Lote</t>
  </si>
  <si>
    <t>Código Segmento do Registro Detalhe</t>
  </si>
  <si>
    <t>Uso Exclusivo FEBRABAN/CNAB</t>
  </si>
  <si>
    <t>Código de Movimento Retorno</t>
  </si>
  <si>
    <t>Agência Mantenedora da Conta</t>
  </si>
  <si>
    <t>Dígito Verificador da Agência</t>
  </si>
  <si>
    <t>Número da Conta Corrente</t>
  </si>
  <si>
    <t>Dígito Verificador da Conta</t>
  </si>
  <si>
    <t>Dígito Verificador da Ag/Conta</t>
  </si>
  <si>
    <t>Identificação do Título</t>
  </si>
  <si>
    <t>Código da Carteira</t>
  </si>
  <si>
    <t>Número do Documento de Cobrança</t>
  </si>
  <si>
    <t>Data do Vencimento do Título</t>
  </si>
  <si>
    <t>Valor Nominal do Título</t>
  </si>
  <si>
    <t>Número do Banco</t>
  </si>
  <si>
    <t>Agência Cobradora/Recebedora</t>
  </si>
  <si>
    <t>Identificação do Título na Empresa</t>
  </si>
  <si>
    <t>Código da Moeda</t>
  </si>
  <si>
    <t>Tipo de Inscrição</t>
  </si>
  <si>
    <t>Número de Inscrição</t>
  </si>
  <si>
    <t>Nome</t>
  </si>
  <si>
    <t>Nº do Contr. da Operação de Crédito</t>
  </si>
  <si>
    <t>Valor da Tarifa / Custas</t>
  </si>
  <si>
    <t>Identificação para Rejeições, Tarifas, Custas, Liquidação e Baixas</t>
  </si>
  <si>
    <t>02.3T</t>
  </si>
  <si>
    <t>10.3T</t>
  </si>
  <si>
    <t>09.3T</t>
  </si>
  <si>
    <t>24.3T</t>
  </si>
  <si>
    <t>05.3T</t>
  </si>
  <si>
    <t>01.3T</t>
  </si>
  <si>
    <t>03.3T</t>
  </si>
  <si>
    <t>04.3T</t>
  </si>
  <si>
    <t>06.3T</t>
  </si>
  <si>
    <t>07.3T</t>
  </si>
  <si>
    <t>08.3T</t>
  </si>
  <si>
    <t>11.3T</t>
  </si>
  <si>
    <t>12.3T</t>
  </si>
  <si>
    <t>13.3T</t>
  </si>
  <si>
    <t>14.3T</t>
  </si>
  <si>
    <t>15.3T</t>
  </si>
  <si>
    <t>16.3T</t>
  </si>
  <si>
    <t>17.3T</t>
  </si>
  <si>
    <t>18.3T</t>
  </si>
  <si>
    <t>19.3T</t>
  </si>
  <si>
    <t>20.3T</t>
  </si>
  <si>
    <t>21.3T</t>
  </si>
  <si>
    <t>22.3T</t>
  </si>
  <si>
    <t>23.3T</t>
  </si>
  <si>
    <t>25.3T</t>
  </si>
  <si>
    <t>26.3T</t>
  </si>
  <si>
    <t>27.3T</t>
  </si>
  <si>
    <t>28.3T</t>
  </si>
  <si>
    <t>29.3T</t>
  </si>
  <si>
    <t>Código</t>
  </si>
  <si>
    <t>Valor Campo Original</t>
  </si>
  <si>
    <t>Valor Campo Formatado</t>
  </si>
  <si>
    <t>Nº Sequencial do Registro no Lote</t>
  </si>
  <si>
    <t>Cód. Segmento do Registro Detalhe</t>
  </si>
  <si>
    <t>Juros / Multa / Encargos</t>
  </si>
  <si>
    <t>Valor do Desconto Concedido</t>
  </si>
  <si>
    <t>Valor do Abat. Concedido/Cancel.</t>
  </si>
  <si>
    <t>Valor do IOF Recolhido</t>
  </si>
  <si>
    <t>Valor Pago pelo Pagador</t>
  </si>
  <si>
    <t>Valor Líquido a ser Creditado</t>
  </si>
  <si>
    <t>Valor de Outras Despesas</t>
  </si>
  <si>
    <t>Valor de Outros Créditos</t>
  </si>
  <si>
    <t>Data da Ocorrência</t>
  </si>
  <si>
    <t>Data da Efetivação do Crédito</t>
  </si>
  <si>
    <t>Código da Ocorrência</t>
  </si>
  <si>
    <t>Valor da Ocorrência</t>
  </si>
  <si>
    <t>Complem. da Ocorrência</t>
  </si>
  <si>
    <t>Cód. Banco Correspondente Compens.</t>
  </si>
  <si>
    <t>Nosso Nº Banco Correspondente</t>
  </si>
  <si>
    <t>01.3U</t>
  </si>
  <si>
    <t>02.3U</t>
  </si>
  <si>
    <t>03.3U</t>
  </si>
  <si>
    <t>04.3U</t>
  </si>
  <si>
    <t>05.3U</t>
  </si>
  <si>
    <t>06.3U</t>
  </si>
  <si>
    <t>07.3U</t>
  </si>
  <si>
    <t>08.3U</t>
  </si>
  <si>
    <t>09.3U</t>
  </si>
  <si>
    <t>10.3U</t>
  </si>
  <si>
    <t>11.3U</t>
  </si>
  <si>
    <t>12.3U</t>
  </si>
  <si>
    <t>13.3U</t>
  </si>
  <si>
    <t>14.3U</t>
  </si>
  <si>
    <t>15.3U</t>
  </si>
  <si>
    <t>16.3U</t>
  </si>
  <si>
    <t>17.3U</t>
  </si>
  <si>
    <t>18.3U</t>
  </si>
  <si>
    <t>19.3U</t>
  </si>
  <si>
    <t>20.3U</t>
  </si>
  <si>
    <t>21.3U</t>
  </si>
  <si>
    <t>22.3U</t>
  </si>
  <si>
    <t>23.3U</t>
  </si>
  <si>
    <t>24.3U</t>
  </si>
  <si>
    <t>Valor Original</t>
  </si>
  <si>
    <t>Valor Formatado</t>
  </si>
  <si>
    <t>ITRD</t>
  </si>
  <si>
    <t>IDTR</t>
  </si>
  <si>
    <t>FAJ-TR</t>
  </si>
  <si>
    <t>Real</t>
  </si>
  <si>
    <t>TR</t>
  </si>
  <si>
    <t>IGPM</t>
  </si>
  <si>
    <t>CDI</t>
  </si>
  <si>
    <t>Euro</t>
  </si>
  <si>
    <t>CHF</t>
  </si>
  <si>
    <t>CUBRS</t>
  </si>
  <si>
    <t>GBP</t>
  </si>
  <si>
    <t>INCC</t>
  </si>
  <si>
    <t>INCC-M</t>
  </si>
  <si>
    <t>INPC</t>
  </si>
  <si>
    <t>JPY</t>
  </si>
  <si>
    <t>TJLP</t>
  </si>
  <si>
    <t>Reservado para Uso Futuro</t>
  </si>
  <si>
    <t>Dólar Americano Comercial (Venda)</t>
  </si>
  <si>
    <t>Dólar Americano Turismo (Venda)</t>
  </si>
  <si>
    <t>UFIR Diária</t>
  </si>
  <si>
    <t>UFIR Mensal</t>
  </si>
  <si>
    <t>Percentual do CDI</t>
  </si>
  <si>
    <t>CDI – CETIP</t>
  </si>
  <si>
    <t>CUB/RS (NOVO)</t>
  </si>
  <si>
    <t>CUB/RS (R8-N)</t>
  </si>
  <si>
    <t>CUB/SC (ANTIGO)</t>
  </si>
  <si>
    <t>CUB-SC (NOVO)</t>
  </si>
  <si>
    <t>ICC (SALVADOR)</t>
  </si>
  <si>
    <t>IGPM (A)</t>
  </si>
  <si>
    <t>IGPM (N)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</si>
  <si>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</si>
  <si>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</si>
  <si>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</si>
  <si>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</si>
  <si>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</si>
  <si>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</si>
  <si>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</si>
  <si>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</si>
  <si>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</si>
  <si>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</si>
  <si>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</si>
  <si>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</si>
  <si>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</si>
  <si>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</si>
  <si>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</si>
  <si>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</si>
  <si>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</si>
  <si>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</si>
  <si>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</si>
  <si>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</si>
  <si>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</si>
  <si>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</si>
  <si>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</si>
  <si>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</si>
  <si>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</si>
  <si>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</si>
  <si>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</si>
  <si>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</si>
  <si>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</si>
  <si>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</si>
  <si>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CODE</t>
  </si>
  <si>
    <t>VALUE</t>
  </si>
  <si>
    <t>Tradutor CNAB</t>
  </si>
  <si>
    <t>Segmento P</t>
  </si>
  <si>
    <t>02.3P</t>
  </si>
  <si>
    <t>03.3P</t>
  </si>
  <si>
    <t>04.3P</t>
  </si>
  <si>
    <t>05.3P</t>
  </si>
  <si>
    <t>06.3P</t>
  </si>
  <si>
    <t>07.3P</t>
  </si>
  <si>
    <t>08.3P</t>
  </si>
  <si>
    <t>09.3P</t>
  </si>
  <si>
    <t>10.3P</t>
  </si>
  <si>
    <t>11.3P</t>
  </si>
  <si>
    <t>12.3P</t>
  </si>
  <si>
    <t>13.3P</t>
  </si>
  <si>
    <t>14.3P</t>
  </si>
  <si>
    <t>15.3P</t>
  </si>
  <si>
    <t>16.3P</t>
  </si>
  <si>
    <t>17.3P</t>
  </si>
  <si>
    <t>18.3P</t>
  </si>
  <si>
    <t>19.3P</t>
  </si>
  <si>
    <t>20.3P</t>
  </si>
  <si>
    <t>21.3P</t>
  </si>
  <si>
    <t>22.3P</t>
  </si>
  <si>
    <t>23.3P</t>
  </si>
  <si>
    <t>24.3P</t>
  </si>
  <si>
    <t>25.3P</t>
  </si>
  <si>
    <t>26.3P</t>
  </si>
  <si>
    <t>27.3P</t>
  </si>
  <si>
    <t>28.3P</t>
  </si>
  <si>
    <t>29.3P</t>
  </si>
  <si>
    <t>30.3P</t>
  </si>
  <si>
    <t>31.3P</t>
  </si>
  <si>
    <t>32.3P</t>
  </si>
  <si>
    <t>33.3P</t>
  </si>
  <si>
    <t>34.3P</t>
  </si>
  <si>
    <t>35.3P</t>
  </si>
  <si>
    <t>36.3P</t>
  </si>
  <si>
    <t>37.3P</t>
  </si>
  <si>
    <t>38.3P</t>
  </si>
  <si>
    <t>39.3P</t>
  </si>
  <si>
    <t>40.3P</t>
  </si>
  <si>
    <t>41.3P</t>
  </si>
  <si>
    <t>42.3P</t>
  </si>
  <si>
    <t>01.3P</t>
  </si>
  <si>
    <t>Código de Movimento Remessa</t>
  </si>
  <si>
    <t>Identificação do Título no Banco</t>
  </si>
  <si>
    <t>Forma de Cadastr. do Título no Banco</t>
  </si>
  <si>
    <t>Tipo de Documento</t>
  </si>
  <si>
    <t>Identificação da Emissão do Boleto de Pagamento</t>
  </si>
  <si>
    <t>Identificação da Distribuição</t>
  </si>
  <si>
    <t>Data de Vencimento do Título</t>
  </si>
  <si>
    <t>Agência Encarregada da Cobrança</t>
  </si>
  <si>
    <t>Espécie do Título</t>
  </si>
  <si>
    <t>Identific. de Título Aceito/Não Aceito</t>
  </si>
  <si>
    <t>Data da Emissão do Título</t>
  </si>
  <si>
    <t>Código do Juros de Mora</t>
  </si>
  <si>
    <t>Data do Juros de Mora</t>
  </si>
  <si>
    <t>Juros de Mora por Dia/Taxa</t>
  </si>
  <si>
    <t>Código do Desconto 1</t>
  </si>
  <si>
    <t>Data do Desconto 1</t>
  </si>
  <si>
    <t>Valor/Percentual a ser Concedido</t>
  </si>
  <si>
    <t>Valor do IOF a ser Recolhido</t>
  </si>
  <si>
    <t>Valor do Abatimento</t>
  </si>
  <si>
    <t>Código para Protesto</t>
  </si>
  <si>
    <t>Número de Dias para Protesto</t>
  </si>
  <si>
    <t>Código para Baixa/Devolução</t>
  </si>
  <si>
    <t>Número de Dias para Baixa/Devolução</t>
  </si>
  <si>
    <t>Nº do Contrato da Operação de Créd.</t>
  </si>
  <si>
    <t>Uso livre banco</t>
  </si>
  <si>
    <t>Segmento Q</t>
  </si>
  <si>
    <t>01.3Q</t>
  </si>
  <si>
    <t>02.3Q</t>
  </si>
  <si>
    <t>03.3Q</t>
  </si>
  <si>
    <t>04.3Q</t>
  </si>
  <si>
    <t>05.3Q</t>
  </si>
  <si>
    <t>06.3Q</t>
  </si>
  <si>
    <t>07.3Q</t>
  </si>
  <si>
    <t>08.3Q</t>
  </si>
  <si>
    <t>09.3Q</t>
  </si>
  <si>
    <t>10.3Q</t>
  </si>
  <si>
    <t>11.3Q</t>
  </si>
  <si>
    <t>Endereço</t>
  </si>
  <si>
    <t>12.3Q</t>
  </si>
  <si>
    <t>Bairro</t>
  </si>
  <si>
    <t>13.3Q</t>
  </si>
  <si>
    <t>CEP</t>
  </si>
  <si>
    <t>14.3Q</t>
  </si>
  <si>
    <t>Sufixo do CEP</t>
  </si>
  <si>
    <t>15.3Q</t>
  </si>
  <si>
    <t>Cidade</t>
  </si>
  <si>
    <t>16.3Q</t>
  </si>
  <si>
    <t>Unidade da Federação</t>
  </si>
  <si>
    <t>17.3Q</t>
  </si>
  <si>
    <t>18.3Q</t>
  </si>
  <si>
    <t>19.3Q</t>
  </si>
  <si>
    <t>Nome do Sacador/Avalista</t>
  </si>
  <si>
    <t>20.3Q</t>
  </si>
  <si>
    <t>Cód. Bco. Corresp. na Compensação</t>
  </si>
  <si>
    <t>21.3Q</t>
  </si>
  <si>
    <t>Nosso Nº no Banco Correspondente</t>
  </si>
  <si>
    <t>22.3Q</t>
  </si>
  <si>
    <t>Segmento R</t>
  </si>
  <si>
    <t>01.3R</t>
  </si>
  <si>
    <t>02.3R</t>
  </si>
  <si>
    <t>03.3R</t>
  </si>
  <si>
    <t>04.3R</t>
  </si>
  <si>
    <t>05.3R</t>
  </si>
  <si>
    <t>06.3R</t>
  </si>
  <si>
    <t>07.3R</t>
  </si>
  <si>
    <t>08.3R</t>
  </si>
  <si>
    <t>Código do Desconto 2</t>
  </si>
  <si>
    <t>09.3R</t>
  </si>
  <si>
    <t>Data do Desconto 2</t>
  </si>
  <si>
    <t>10.3R</t>
  </si>
  <si>
    <t>11.3R</t>
  </si>
  <si>
    <t>Código do Desconto 3</t>
  </si>
  <si>
    <t>12.3R</t>
  </si>
  <si>
    <t>Data do Desconto 3</t>
  </si>
  <si>
    <t>13.3R</t>
  </si>
  <si>
    <t>Valor/Percentual a Ser Concedido</t>
  </si>
  <si>
    <t>14.3R</t>
  </si>
  <si>
    <t>Código da Multa</t>
  </si>
  <si>
    <t>15.3R</t>
  </si>
  <si>
    <t>Data da Multa</t>
  </si>
  <si>
    <t>16.3R</t>
  </si>
  <si>
    <t>Valor/Percentual a Ser Aplicado</t>
  </si>
  <si>
    <t>17.3R</t>
  </si>
  <si>
    <t>Informação ao Pagador</t>
  </si>
  <si>
    <t>18.3R</t>
  </si>
  <si>
    <t>Mensagem 3</t>
  </si>
  <si>
    <t>19.3R</t>
  </si>
  <si>
    <t>Mensagem 4</t>
  </si>
  <si>
    <t>20.3R</t>
  </si>
  <si>
    <t>21.3R</t>
  </si>
  <si>
    <t>Cód. Ocor. do Pagador</t>
  </si>
  <si>
    <t>22.3R</t>
  </si>
  <si>
    <t>Cód. do Banco na Conta do Débito</t>
  </si>
  <si>
    <t>23.3R</t>
  </si>
  <si>
    <t>Código da Agência do Débito</t>
  </si>
  <si>
    <t>24.3R.</t>
  </si>
  <si>
    <t>25.3R</t>
  </si>
  <si>
    <t>Conta Corrente para Débito</t>
  </si>
  <si>
    <t>26.3R</t>
  </si>
  <si>
    <t>27.3R</t>
  </si>
  <si>
    <t>Dígito Verificador Ag/Conta</t>
  </si>
  <si>
    <t>28.3R</t>
  </si>
  <si>
    <t>Aviso para Débito Automático</t>
  </si>
  <si>
    <t>29.3R</t>
  </si>
  <si>
    <t>Table_MoedaCode</t>
  </si>
  <si>
    <t>Valor Fixo</t>
  </si>
  <si>
    <t>Percentual</t>
  </si>
  <si>
    <t>1</t>
  </si>
  <si>
    <t>2</t>
  </si>
  <si>
    <t>Table_G073_MultaCode</t>
  </si>
  <si>
    <t>Entrada de Títulos</t>
  </si>
  <si>
    <t>Pedido de Baixa</t>
  </si>
  <si>
    <t>Protesto para Fins Falimentares</t>
  </si>
  <si>
    <t>Concessão de Abatimento</t>
  </si>
  <si>
    <t>Cancelamento de Abatimento</t>
  </si>
  <si>
    <t>Alteração de Vencimento</t>
  </si>
  <si>
    <t>Concessão de Desconto</t>
  </si>
  <si>
    <t>Cancelamento de Desconto</t>
  </si>
  <si>
    <t>Protestar</t>
  </si>
  <si>
    <t>Sustar Protesto e Baixar Título</t>
  </si>
  <si>
    <t>Sustar Protesto e Manter em Carteira</t>
  </si>
  <si>
    <t>Alteração de Juros de Mora</t>
  </si>
  <si>
    <t>Dispensar Cobrança de Juros de Mora</t>
  </si>
  <si>
    <t>Alteração de Valor/Percentual de Multa</t>
  </si>
  <si>
    <t>Dispensar Cobrança de Multa</t>
  </si>
  <si>
    <t>Alteração de Valor/Data de Desconto</t>
  </si>
  <si>
    <t>Não conceder Desconto</t>
  </si>
  <si>
    <t>Alteração do Valor de Abatimento</t>
  </si>
  <si>
    <t>Prazo Limite de Recebimento - Alterar</t>
  </si>
  <si>
    <t>Prazo Limite de Recebimento - Dispensar</t>
  </si>
  <si>
    <t>Alterar número do título dado pelo Beneficiário</t>
  </si>
  <si>
    <t>Alterar número controle do Participante</t>
  </si>
  <si>
    <t>Alterar dados do Pagador</t>
  </si>
  <si>
    <t>Alterar dados do Sacador/Avalista</t>
  </si>
  <si>
    <t>Recusa da Alegação do Pagador</t>
  </si>
  <si>
    <t>31</t>
  </si>
  <si>
    <t>Alteração de Outros Dados</t>
  </si>
  <si>
    <t>33</t>
  </si>
  <si>
    <t>Alteração dos Dados do Rateio de Crédito</t>
  </si>
  <si>
    <t>34</t>
  </si>
  <si>
    <t>Pedido de Cancelamento dos Dados do Rateio de Crédito</t>
  </si>
  <si>
    <t>35</t>
  </si>
  <si>
    <t>Pedido de Desagendamento do Débito Automático</t>
  </si>
  <si>
    <t>40</t>
  </si>
  <si>
    <t>Alteração de Carteira</t>
  </si>
  <si>
    <t>41</t>
  </si>
  <si>
    <t>Cancelar protesto</t>
  </si>
  <si>
    <t>42</t>
  </si>
  <si>
    <t>Alteração de Espécie de Título</t>
  </si>
  <si>
    <t>43</t>
  </si>
  <si>
    <t>Transferência de carteira/modalidade de cobrança</t>
  </si>
  <si>
    <t>44</t>
  </si>
  <si>
    <t>Alteração de contrato de cobrança</t>
  </si>
  <si>
    <t>45</t>
  </si>
  <si>
    <t>Negativação Sem Protesto</t>
  </si>
  <si>
    <t>46</t>
  </si>
  <si>
    <t>Solicitação de Baixa de Título Negativado Sem Protesto</t>
  </si>
  <si>
    <t>47</t>
  </si>
  <si>
    <t>Alteração do Valor Nominal do Título</t>
  </si>
  <si>
    <t>48</t>
  </si>
  <si>
    <t>Alteração do Valor Mínimo/ Percentual</t>
  </si>
  <si>
    <t>Table_C004_CodMovimentoRemessa</t>
  </si>
  <si>
    <t>Entrada Confirmada</t>
  </si>
  <si>
    <t>Entrada Rejeitada</t>
  </si>
  <si>
    <t>Transferência de Carteira/Entrada</t>
  </si>
  <si>
    <t>Transferência de Carteira/Baixa</t>
  </si>
  <si>
    <t>Liquidação</t>
  </si>
  <si>
    <t>Confirmação do Recebimento da Instrução de Desconto</t>
  </si>
  <si>
    <t>Confirmação do Recebimento do Cancelamento do Desconto</t>
  </si>
  <si>
    <t>Baixa</t>
  </si>
  <si>
    <t>Títulos em Carteira (Em Ser)</t>
  </si>
  <si>
    <t>Confirmação Recebimento Instrução de Abatimento</t>
  </si>
  <si>
    <t>Confirmação Recebimento Instrução de Cancelamento Abatimento</t>
  </si>
  <si>
    <t>Confirmação Recebimento Instrução Alteração de Vencimento</t>
  </si>
  <si>
    <t>Franco de Pagamento</t>
  </si>
  <si>
    <t>Liquidação Após Baixa ou Liquidação Título Não Registrado</t>
  </si>
  <si>
    <t>Confirmação Recebimento Instrução de Protesto</t>
  </si>
  <si>
    <t>Confirmação Recebimento Instrução de Sustação/Cancelamento de Protesto</t>
  </si>
  <si>
    <t>Remessa a Cartório (Aponte em Cartório)</t>
  </si>
  <si>
    <t>Retirada de Cartório e Manutenção em Carteira</t>
  </si>
  <si>
    <t>Protestado e Baixado (Baixa por Ter Sido Protestado)</t>
  </si>
  <si>
    <t>Instrução Rejeitada</t>
  </si>
  <si>
    <t>Confirmação do Pedido de Alteração de Outros Dados</t>
  </si>
  <si>
    <t>Débito de Tarifas/Custas</t>
  </si>
  <si>
    <t>Ocorrências do Pagador</t>
  </si>
  <si>
    <t>Alteração de Dados Rejeitada</t>
  </si>
  <si>
    <t>Confirmação da Alteração dos Dados do Rateio de Crédito</t>
  </si>
  <si>
    <t>Confirmação do Cancelamento dos Dados do Rateio de Crédito</t>
  </si>
  <si>
    <t>Confirmação do Desagendamento do Débito Automático</t>
  </si>
  <si>
    <t>36</t>
  </si>
  <si>
    <t>Confirmação de envio de e-mail/SMS</t>
  </si>
  <si>
    <t>37</t>
  </si>
  <si>
    <t>Envio de e-mail/SMS rejeitado</t>
  </si>
  <si>
    <t>38</t>
  </si>
  <si>
    <t>Confirmação de alteração do Prazo Limite de Recebimento</t>
  </si>
  <si>
    <t>39</t>
  </si>
  <si>
    <t>Confirmação de Dispensa de Prazo Limite de Recebimento</t>
  </si>
  <si>
    <t>Confirmação da alteração do número do título dado pelo Beneficiário</t>
  </si>
  <si>
    <t>Confirmação da alteração do número controle do Participante</t>
  </si>
  <si>
    <t>Confirmação da alteração dos dados do Pagador</t>
  </si>
  <si>
    <t>Confirmação da alteração dos dados do Sacador/Avalista</t>
  </si>
  <si>
    <t>Título pago com cheque devolvido</t>
  </si>
  <si>
    <t>Título pago com cheque compensado</t>
  </si>
  <si>
    <t>Instrução para cancelar protesto confirmada</t>
  </si>
  <si>
    <t>Instrução para protesto para fins falimentares confirmada</t>
  </si>
  <si>
    <t>Confirmação de instrução de transferência de carteira/modalidade de cobrança</t>
  </si>
  <si>
    <t>49</t>
  </si>
  <si>
    <t>50</t>
  </si>
  <si>
    <t>Título pago com cheque pendente de liquidação</t>
  </si>
  <si>
    <t>51</t>
  </si>
  <si>
    <t>Título DDA reconhecido pelo Pagador</t>
  </si>
  <si>
    <t>52</t>
  </si>
  <si>
    <t>Título DDA não reconhecido pelo Pagador</t>
  </si>
  <si>
    <t>53</t>
  </si>
  <si>
    <t>Título DDA recusado pela CIP</t>
  </si>
  <si>
    <t>54</t>
  </si>
  <si>
    <t>Confirmação da Instrução de Baixa de Título Negativado sem Protesto</t>
  </si>
  <si>
    <t>55</t>
  </si>
  <si>
    <t>Confirmação de Pedido de Dispensa de Multa</t>
  </si>
  <si>
    <t>56</t>
  </si>
  <si>
    <t>Confirmação do Pedido de Cobrança de Multa</t>
  </si>
  <si>
    <t>57</t>
  </si>
  <si>
    <t>Confirmação do Pedido de Alteração de Cobrança de Juros</t>
  </si>
  <si>
    <t>58</t>
  </si>
  <si>
    <t>Confirmação do Pedido de Alteração do Valor/Data de Desconto</t>
  </si>
  <si>
    <t>59</t>
  </si>
  <si>
    <t>Confirmação do Pedido de Alteração do Beneficiário do Título</t>
  </si>
  <si>
    <t>60</t>
  </si>
  <si>
    <t>Confirmação do Pedido de Dispensa de Juros de Mora</t>
  </si>
  <si>
    <t>61</t>
  </si>
  <si>
    <t>Confirmação de Alteração do Valor Nominal do Título</t>
  </si>
  <si>
    <t>63</t>
  </si>
  <si>
    <t>Título Sustado Judicialmente</t>
  </si>
  <si>
    <t>64</t>
  </si>
  <si>
    <t>Confirmação de alteração do valor mínimo/percentual</t>
  </si>
  <si>
    <t>65</t>
  </si>
  <si>
    <t>Confirmação de alteração do valor máximo/percentual</t>
  </si>
  <si>
    <t>Table_C044_CodMovimentoRetorno</t>
  </si>
  <si>
    <t>Cobrança</t>
  </si>
  <si>
    <t>Remessa</t>
  </si>
  <si>
    <t>Retorno</t>
  </si>
  <si>
    <t>Protestar Dias Corridos</t>
  </si>
  <si>
    <t>Protestar Dias Úteis</t>
  </si>
  <si>
    <t>3</t>
  </si>
  <si>
    <t>Não Protestar</t>
  </si>
  <si>
    <t>4</t>
  </si>
  <si>
    <t>Protestar Fim Falimentar - Dias Úteis</t>
  </si>
  <si>
    <t>5</t>
  </si>
  <si>
    <t>Protestar Fim Falimentar - Dias Corridos</t>
  </si>
  <si>
    <t>8</t>
  </si>
  <si>
    <t>Negativação sem Protesto</t>
  </si>
  <si>
    <t>9</t>
  </si>
  <si>
    <t>Cancelamento Protesto Automático</t>
  </si>
  <si>
    <t>Table_C026_CodProtesto</t>
  </si>
  <si>
    <t>Valor por Dia</t>
  </si>
  <si>
    <t>Taxa Mensal</t>
  </si>
  <si>
    <t>Isento</t>
  </si>
  <si>
    <t>Table_C018_CodJuroMora</t>
  </si>
  <si>
    <t>Valor Fixo Até a Data Informada</t>
  </si>
  <si>
    <t>Percentual Até a Data Informada</t>
  </si>
  <si>
    <t>Valor por Antecipação Dia Corrido</t>
  </si>
  <si>
    <t>Valor por Antecipação Dia Útil</t>
  </si>
  <si>
    <t>Percentual Sobre o Valor Nominal Dia Corrido</t>
  </si>
  <si>
    <t>Percentual Sobre o Valor Nominal Dia Útil</t>
  </si>
  <si>
    <t>6</t>
  </si>
  <si>
    <t>7</t>
  </si>
  <si>
    <t>Table_C021_CodDesconto</t>
  </si>
  <si>
    <t>Header Arquivo</t>
  </si>
  <si>
    <t>01.0</t>
  </si>
  <si>
    <t>02.0</t>
  </si>
  <si>
    <t>03.0</t>
  </si>
  <si>
    <t>04.0</t>
  </si>
  <si>
    <t>Uso Exclusivo FEBRABAN / CNAB</t>
  </si>
  <si>
    <t>05.0</t>
  </si>
  <si>
    <t>Tipo de Inscrição da Empresa</t>
  </si>
  <si>
    <t>06.0</t>
  </si>
  <si>
    <t>Número de Inscrição da Empresa</t>
  </si>
  <si>
    <t>07.0</t>
  </si>
  <si>
    <t>Código do Convênio no Banco</t>
  </si>
  <si>
    <t>08.0</t>
  </si>
  <si>
    <t>09.0</t>
  </si>
  <si>
    <t>10.0</t>
  </si>
  <si>
    <t>11.0</t>
  </si>
  <si>
    <t>12.0</t>
  </si>
  <si>
    <t>13.0</t>
  </si>
  <si>
    <t>Nome da Empresa</t>
  </si>
  <si>
    <t>14.0</t>
  </si>
  <si>
    <t>Nome do Banco</t>
  </si>
  <si>
    <t>15.0</t>
  </si>
  <si>
    <t>16.0</t>
  </si>
  <si>
    <t>Código Remessa / Retorno</t>
  </si>
  <si>
    <t>17.0</t>
  </si>
  <si>
    <t>Data de Geração do Arquivo</t>
  </si>
  <si>
    <t>18.0</t>
  </si>
  <si>
    <t>Hora de Geração do Arquivo</t>
  </si>
  <si>
    <t>19.0</t>
  </si>
  <si>
    <t>Número Seqüencial do Arquivo</t>
  </si>
  <si>
    <t>20.0</t>
  </si>
  <si>
    <t>No da Versão do Layout do Arquivo</t>
  </si>
  <si>
    <t>21.0</t>
  </si>
  <si>
    <t>Densidade de Gravação do Arquivo</t>
  </si>
  <si>
    <t>22.0</t>
  </si>
  <si>
    <t>Para Uso Reservado do Banco</t>
  </si>
  <si>
    <t>23.0</t>
  </si>
  <si>
    <t>Para Uso Reservado da Empresa</t>
  </si>
  <si>
    <t>24.0</t>
  </si>
  <si>
    <t>01.1</t>
  </si>
  <si>
    <t>02.1</t>
  </si>
  <si>
    <t>03.1</t>
  </si>
  <si>
    <t>04.1</t>
  </si>
  <si>
    <t>05.1</t>
  </si>
  <si>
    <t>06.1</t>
  </si>
  <si>
    <t>07.1</t>
  </si>
  <si>
    <t>08.1</t>
  </si>
  <si>
    <t>09.1</t>
  </si>
  <si>
    <t>10.1</t>
  </si>
  <si>
    <t>11.1</t>
  </si>
  <si>
    <t>12.1</t>
  </si>
  <si>
    <t>13.1</t>
  </si>
  <si>
    <t>14.1</t>
  </si>
  <si>
    <t>15.1</t>
  </si>
  <si>
    <t>16.1</t>
  </si>
  <si>
    <t>17.1</t>
  </si>
  <si>
    <t>18.1</t>
  </si>
  <si>
    <t>19.1</t>
  </si>
  <si>
    <t>20.1</t>
  </si>
  <si>
    <t>21.1</t>
  </si>
  <si>
    <t>22.1</t>
  </si>
  <si>
    <t>23.1</t>
  </si>
  <si>
    <t>Tipo de Operação</t>
  </si>
  <si>
    <t>Tipo de Serviço</t>
  </si>
  <si>
    <t>Nº da Versão do Layout do Lote</t>
  </si>
  <si>
    <t>Nº de Inscrição da Empresa</t>
  </si>
  <si>
    <t>71</t>
  </si>
  <si>
    <t>72</t>
  </si>
  <si>
    <t>73</t>
  </si>
  <si>
    <t>74</t>
  </si>
  <si>
    <t>103</t>
  </si>
  <si>
    <t>Mensagem 1</t>
  </si>
  <si>
    <t>104</t>
  </si>
  <si>
    <t>143</t>
  </si>
  <si>
    <t>Mensagem 2</t>
  </si>
  <si>
    <t>144</t>
  </si>
  <si>
    <t>183</t>
  </si>
  <si>
    <t>Número Remessa/Retorno</t>
  </si>
  <si>
    <t>184</t>
  </si>
  <si>
    <t>191</t>
  </si>
  <si>
    <t>Data de Gravação Remessa/Retorno</t>
  </si>
  <si>
    <t>192</t>
  </si>
  <si>
    <t>199</t>
  </si>
  <si>
    <t>Data do Crédito</t>
  </si>
  <si>
    <t>200</t>
  </si>
  <si>
    <t>207</t>
  </si>
  <si>
    <t>208</t>
  </si>
  <si>
    <t>240</t>
  </si>
  <si>
    <t>Header Lote Cobrança</t>
  </si>
  <si>
    <t>Table_G029_FormaLancamento</t>
  </si>
  <si>
    <t>Crédito em Conta Corrente/Salário</t>
  </si>
  <si>
    <t>Cheque Pagamento / Administrativo</t>
  </si>
  <si>
    <t>DOC/TED (1) (2)</t>
  </si>
  <si>
    <t>Cartão Salário (somente para Tipo de Serviço = '30')</t>
  </si>
  <si>
    <t>Crédito em Conta Poupança</t>
  </si>
  <si>
    <t>OP à Disposição</t>
  </si>
  <si>
    <t>Pagamento de Contas e Tributos com Código de Barras</t>
  </si>
  <si>
    <t>Tributo - DARF Normal</t>
  </si>
  <si>
    <t>Tributo - GPS (Guia da Previdência Social)</t>
  </si>
  <si>
    <t>Tributo - DARF Simples</t>
  </si>
  <si>
    <t>Tributo - IPTU – Prefeituras</t>
  </si>
  <si>
    <t>Pagamento com Autenticação</t>
  </si>
  <si>
    <t>Tributo – DARJ</t>
  </si>
  <si>
    <t>Tributo - GARE-SP ICMS</t>
  </si>
  <si>
    <t>Tributo - GARE-SP DR</t>
  </si>
  <si>
    <t>Tributo - GARE-SP ITCMD</t>
  </si>
  <si>
    <t>Tributo - IPVA</t>
  </si>
  <si>
    <t>Tributo - Licenciamento</t>
  </si>
  <si>
    <t>Tributo – DPVAT</t>
  </si>
  <si>
    <t>Liquidação de Títulos do Próprio Banco</t>
  </si>
  <si>
    <t>Pagamento de Títulos de Outros Bancos</t>
  </si>
  <si>
    <t>Extrato de Conta Corrente</t>
  </si>
  <si>
    <t>TED – Outra Titularidade (1)</t>
  </si>
  <si>
    <t>TED – Mesma Titularidade (1)</t>
  </si>
  <si>
    <t>TED para Transferência de Conta Investimento</t>
  </si>
  <si>
    <t>PIX Transferência</t>
  </si>
  <si>
    <t>PIX QR-CODE</t>
  </si>
  <si>
    <t>Débito em Conta Corrente</t>
  </si>
  <si>
    <t>70</t>
  </si>
  <si>
    <t>Extrato para Gestão de Caixa</t>
  </si>
  <si>
    <t>Depósito Judicial em Conta Corrente</t>
  </si>
  <si>
    <t>Depósito Judicial em Poupança</t>
  </si>
  <si>
    <t>Extrato de Conta Investimento</t>
  </si>
  <si>
    <t>80</t>
  </si>
  <si>
    <t>Pagamento de tributos municipais ISS – LCP 157 – próprio Banco</t>
  </si>
  <si>
    <t>81</t>
  </si>
  <si>
    <t>Pagamento de Tributos Municipais ISS – LCP 157 – outros Bancos</t>
  </si>
  <si>
    <t>Cole aqui a linha do arquivo correspondente a esse registro</t>
  </si>
  <si>
    <t xml:space="preserve">20800000         230306294000145001100983001401000  00001 0000001100983 EMPRESA CEDENTE               BANCO BTG PACTUAL S.A.                  12506202110504500000308300000                                                                     </t>
  </si>
  <si>
    <t xml:space="preserve">20800011R01  000 2030306294000145001100983001401000  00001 0000001100983 EMPRESA CEDENTE                                                                                               000000030000000000000000                                 </t>
  </si>
  <si>
    <t xml:space="preserve">2080001300001P 0100001 00000011007830000000000021        100001/1            2508202100000000000120000000 01N250620211000000000000000000000000000000000000000000000000000000000000000000000000000000000657800000001154      3000000090000000000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</si>
</sst>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3" fillId="0" borderId="0" xfId="0" applyFont="1"/>
    <xf numFmtId="14" fontId="3" fillId="0" borderId="0" xfId="0" applyNumberFormat="1" applyFont="1"/>
    <xf numFmtId="164" fontId="3" fillId="0" borderId="0" xfId="1" applyFont="1"/>
    <xf numFmtId="0" fontId="2" fillId="0" borderId="1" xfId="2"/>
    <xf numFmtId="49" fontId="0" fillId="0" borderId="0" xfId="0" applyNumberFormat="1"/>
    <xf numFmtId="0" fontId="5" fillId="0" borderId="0" xfId="0" applyFont="1"/>
    <xf numFmtId="0" fontId="7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0" fontId="8" fillId="0" borderId="4" xfId="2" applyFont="1" applyBorder="1"/>
    <xf numFmtId="0" fontId="4" fillId="2" borderId="0" xfId="0" applyFont="1" applyFill="1" applyAlignment="1" applyProtection="1">
      <alignment horizontal="left" vertical="center" shrinkToFit="1"/>
      <protection locked="0"/>
    </xf>
  </cellXfs>
  <cellStyles count="3">
    <cellStyle name="Currency" xfId="1" builtinId="4"/>
    <cellStyle name="Heading 3" xfId="2" builtinId="18"/>
    <cellStyle name="Normal" xfId="0" builtinId="0"/>
  </cellStyles>
  <dxfs count="83">
    <dxf>
      <numFmt numFmtId="164" formatCode="_(&quot;$&quot;* #,##0.00_);_(&quot;$&quot;* \(#,##0.00\);_(&quot;$&quot;* &quot;-&quot;??_);_(@_)"/>
    </dxf>
    <dxf>
      <numFmt numFmtId="14" formatCode="0.00%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egmento P'!A1"/><Relationship Id="rId7" Type="http://schemas.openxmlformats.org/officeDocument/2006/relationships/hyperlink" Target="#'Segmento U'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'Segmento T'!A1"/><Relationship Id="rId5" Type="http://schemas.openxmlformats.org/officeDocument/2006/relationships/hyperlink" Target="#'Segmento R'!A1"/><Relationship Id="rId4" Type="http://schemas.openxmlformats.org/officeDocument/2006/relationships/hyperlink" Target="#'Segmento Q'!A1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24</xdr:col>
      <xdr:colOff>133350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10BACF2D-7CFB-4995-B2AA-1BF5FC03B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7</xdr:col>
      <xdr:colOff>9525</xdr:colOff>
      <xdr:row>9</xdr:row>
      <xdr:rowOff>83820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0E87F4-61D6-408E-B597-E0E1329FAC2F}"/>
            </a:ext>
          </a:extLst>
        </xdr:cNvPr>
        <xdr:cNvSpPr/>
      </xdr:nvSpPr>
      <xdr:spPr>
        <a:xfrm>
          <a:off x="495300" y="1590675"/>
          <a:ext cx="1247775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latin typeface="Segoe UI Semibold" panose="020B0702040204020203" pitchFamily="34" charset="0"/>
              <a:cs typeface="Segoe UI Semibold" panose="020B0702040204020203" pitchFamily="34" charset="0"/>
            </a:rPr>
            <a:t>Segmento P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12</xdr:col>
      <xdr:colOff>9525</xdr:colOff>
      <xdr:row>9</xdr:row>
      <xdr:rowOff>83820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9A3CE-FB6F-411D-84EE-1E703559A82A}"/>
            </a:ext>
          </a:extLst>
        </xdr:cNvPr>
        <xdr:cNvSpPr/>
      </xdr:nvSpPr>
      <xdr:spPr>
        <a:xfrm>
          <a:off x="1733550" y="1590675"/>
          <a:ext cx="1247775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latin typeface="Segoe UI Semibold" panose="020B0702040204020203" pitchFamily="34" charset="0"/>
              <a:cs typeface="Segoe UI Semibold" panose="020B0702040204020203" pitchFamily="34" charset="0"/>
            </a:rPr>
            <a:t>Segmento Q</a:t>
          </a:r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17</xdr:col>
      <xdr:colOff>9525</xdr:colOff>
      <xdr:row>9</xdr:row>
      <xdr:rowOff>83820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3A6939-4A1C-49B0-805E-481E0AAD56B7}"/>
            </a:ext>
          </a:extLst>
        </xdr:cNvPr>
        <xdr:cNvSpPr/>
      </xdr:nvSpPr>
      <xdr:spPr>
        <a:xfrm>
          <a:off x="2971800" y="1590675"/>
          <a:ext cx="1247775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latin typeface="Segoe UI Semibold" panose="020B0702040204020203" pitchFamily="34" charset="0"/>
              <a:cs typeface="Segoe UI Semibold" panose="020B0702040204020203" pitchFamily="34" charset="0"/>
            </a:rPr>
            <a:t>Segmento R</a:t>
          </a: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7</xdr:col>
      <xdr:colOff>9525</xdr:colOff>
      <xdr:row>13</xdr:row>
      <xdr:rowOff>83820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1FE5E1-A1DF-4512-BADD-69AE1EDCDCD0}"/>
            </a:ext>
          </a:extLst>
        </xdr:cNvPr>
        <xdr:cNvSpPr/>
      </xdr:nvSpPr>
      <xdr:spPr>
        <a:xfrm>
          <a:off x="495300" y="2362200"/>
          <a:ext cx="1247775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latin typeface="Segoe UI Semibold" panose="020B0702040204020203" pitchFamily="34" charset="0"/>
              <a:cs typeface="Segoe UI Semibold" panose="020B0702040204020203" pitchFamily="34" charset="0"/>
            </a:rPr>
            <a:t>Segmento T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9525</xdr:colOff>
      <xdr:row>13</xdr:row>
      <xdr:rowOff>83820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3A6F4A-CC98-42CA-9FDE-D2BC694D30FE}"/>
            </a:ext>
          </a:extLst>
        </xdr:cNvPr>
        <xdr:cNvSpPr/>
      </xdr:nvSpPr>
      <xdr:spPr>
        <a:xfrm>
          <a:off x="1733550" y="2362200"/>
          <a:ext cx="1247775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latin typeface="Segoe UI Semibold" panose="020B0702040204020203" pitchFamily="34" charset="0"/>
              <a:cs typeface="Segoe UI Semibold" panose="020B0702040204020203" pitchFamily="34" charset="0"/>
            </a:rPr>
            <a:t>Segmento 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0AEA675F-8633-44B3-A61E-C9CC2FDD8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8A5D4237-514B-4E45-B4C5-1654400A3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50B7EE60-4131-4572-96BC-E06CCE3E6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4" name="Picture 3" descr="BTG Pactual Empresas é o novo parceiro do Aceleraí">
          <a:extLst>
            <a:ext uri="{FF2B5EF4-FFF2-40B4-BE49-F238E27FC236}">
              <a16:creationId xmlns:a16="http://schemas.microsoft.com/office/drawing/2014/main" id="{89A6F34E-2BE7-4498-881E-546970CA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4" name="Picture 3" descr="BTG Pactual Empresas é o novo parceiro do Aceleraí">
          <a:extLst>
            <a:ext uri="{FF2B5EF4-FFF2-40B4-BE49-F238E27FC236}">
              <a16:creationId xmlns:a16="http://schemas.microsoft.com/office/drawing/2014/main" id="{0BC96873-17F5-4419-AF24-DAFC3ACB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3FD336F0-E9CF-43F7-BF99-E2DDEE67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1123950</xdr:colOff>
      <xdr:row>3</xdr:row>
      <xdr:rowOff>56449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47B19D97-C789-4F23-B26A-2C17C7163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123950" cy="48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doso, Thiago" id="{00CD2A61-47E8-4202-BD5A-5CBD651B8A49}" userId="S::Thiago.Cardoso@btgpactual.com::49de4fe7-86a3-4b86-bf56-352b16ec641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4E1671-EE13-48D8-BE5C-6A41D5EA9181}" name="Table14" displayName="Table14" ref="B8:G50" totalsRowShown="0" headerRowDxfId="82" dataDxfId="81">
  <autoFilter ref="B8:G50" xr:uid="{A42DCE11-8F4F-467C-A521-58B3902721F1}"/>
  <tableColumns count="6">
    <tableColumn id="1" xr3:uid="{09B3440F-B49B-4414-8450-243ACFFA5D48}" name="Código" dataDxfId="80"/>
    <tableColumn id="2" xr3:uid="{D15D4DC0-AB28-4AF7-9ECB-EB8C2863F854}" name="Campo" dataDxfId="79"/>
    <tableColumn id="3" xr3:uid="{2413FABD-4901-4F94-B187-60CBBBED13BF}" name="De" dataDxfId="78"/>
    <tableColumn id="4" xr3:uid="{977A0164-1961-457D-95DD-81CE694B19E5}" name="Até" dataDxfId="77"/>
    <tableColumn id="5" xr3:uid="{391D1816-735F-4A69-BE6D-5160FA4A40D9}" name="Valor Original" dataDxfId="76">
      <calculatedColumnFormula>IF($B$6="Cole aqui a linha do arquivo correspondente a esse registro","",MID($B$6,D9,E9-D9+1))</calculatedColumnFormula>
    </tableColumn>
    <tableColumn id="6" xr3:uid="{38D4A22C-A905-42DA-B92A-2DBFD3C33DBA}" name="Valor Formatado" dataDxfId="7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47E974-500E-4462-B344-04BEC6B23E72}" name="Table_C004_CodMovimentoRemessa" displayName="Table_C004_CodMovimentoRemessa" ref="I3:J41" totalsRowShown="0" headerRowDxfId="25" headerRowBorderDxfId="24" tableBorderDxfId="23">
  <autoFilter ref="I3:J41" xr:uid="{4447E974-500E-4462-B344-04BEC6B23E72}"/>
  <tableColumns count="2">
    <tableColumn id="1" xr3:uid="{3D6E5424-C318-453F-B2F7-044497D3364C}" name="CODE" dataDxfId="22"/>
    <tableColumn id="2" xr3:uid="{5FF1D1BA-7854-4586-8780-08FCE9DCA90F}" name="VALU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212F63-C12E-4FA3-B8CF-F12378B95038}" name="Table_C044_CodMovimentoRetorno" displayName="Table_C044_CodMovimentoRetorno" ref="M3:N59" totalsRowShown="0" headerRowDxfId="21" headerRowBorderDxfId="20" tableBorderDxfId="19">
  <autoFilter ref="M3:N59" xr:uid="{27212F63-C12E-4FA3-B8CF-F12378B95038}"/>
  <tableColumns count="2">
    <tableColumn id="1" xr3:uid="{4C70891E-5D03-4EE7-9FB2-79B61E83709E}" name="CODE" dataDxfId="18"/>
    <tableColumn id="2" xr3:uid="{F1AD46ED-7356-4354-A336-DFF2728A3BBE}" name="VALUE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9FBAE3-A64A-48B2-844C-AD9A16D93591}" name="Table_C026_CodProtesto" displayName="Table_C026_CodProtesto" ref="Q3:R10" totalsRowShown="0" headerRowDxfId="17" headerRowBorderDxfId="16" tableBorderDxfId="15">
  <autoFilter ref="Q3:R10" xr:uid="{A29FBAE3-A64A-48B2-844C-AD9A16D93591}"/>
  <tableColumns count="2">
    <tableColumn id="1" xr3:uid="{8EF43A04-C364-4478-8F16-CC8F288F1FD1}" name="CODE" dataDxfId="14"/>
    <tableColumn id="2" xr3:uid="{68E5811E-EA93-4E96-B377-814250540501}" name="VALU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519438-7DED-4041-8720-88E53BE971D2}" name="Table_C018_CodJuroMora" displayName="Table_C018_CodJuroMora" ref="U3:V6" totalsRowShown="0" headerRowDxfId="13" headerRowBorderDxfId="12" tableBorderDxfId="11">
  <autoFilter ref="U3:V6" xr:uid="{F0519438-7DED-4041-8720-88E53BE971D2}"/>
  <tableColumns count="2">
    <tableColumn id="1" xr3:uid="{B5F76BD5-E07D-4561-8A47-129939DB1420}" name="CODE" dataDxfId="10"/>
    <tableColumn id="2" xr3:uid="{65811735-0F04-4682-8032-67E65AE06D82}" name="VALU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BBB2FF-9401-4535-9B11-EE87B51304B2}" name="Table_C021_CodDesconto" displayName="Table_C021_CodDesconto" ref="Y3:Z10" totalsRowShown="0" headerRowDxfId="9" headerRowBorderDxfId="8" tableBorderDxfId="7">
  <autoFilter ref="Y3:Z10" xr:uid="{9CBBB2FF-9401-4535-9B11-EE87B51304B2}"/>
  <tableColumns count="2">
    <tableColumn id="1" xr3:uid="{E7EFF8DB-3338-488B-BFA5-7FD749E74DF9}" name="CODE" dataDxfId="6"/>
    <tableColumn id="2" xr3:uid="{1C3F7A8C-9EF3-41D5-94A2-849927CB820A}" name="VALUE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9E61B4-F6B6-490F-9107-1EF4F4888263}" name="Table_G029_FormaLancamento" displayName="Table_G029_FormaLancamento" ref="AC3:AD37" totalsRowShown="0" headerRowDxfId="5" headerRowBorderDxfId="4" tableBorderDxfId="3">
  <autoFilter ref="AC3:AD37" xr:uid="{4F9E61B4-F6B6-490F-9107-1EF4F4888263}"/>
  <tableColumns count="2">
    <tableColumn id="1" xr3:uid="{02DD02CE-3512-4303-8176-A94103306EB5}" name="CODE" dataDxfId="2"/>
    <tableColumn id="2" xr3:uid="{1E09B73A-03F8-4B47-BC1B-00895208299B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E4DF9-3411-477E-A4C6-011D412767A1}" name="Table145" displayName="Table145" ref="B8:G30" totalsRowShown="0" headerRowDxfId="74" dataDxfId="73">
  <autoFilter ref="B8:G30" xr:uid="{A42DCE11-8F4F-467C-A521-58B3902721F1}"/>
  <tableColumns count="6">
    <tableColumn id="1" xr3:uid="{8AE862DF-E9FC-4DB9-88A5-B37B95DEDC3F}" name="Código" dataDxfId="72"/>
    <tableColumn id="2" xr3:uid="{5E49F5BF-E7A8-4440-9C1B-A080B15BC7A1}" name="Campo" dataDxfId="71"/>
    <tableColumn id="3" xr3:uid="{14995147-7425-4158-A3EB-43BED485B35C}" name="De" dataDxfId="70"/>
    <tableColumn id="4" xr3:uid="{F1F33FFE-346D-4855-BB4E-6D0A0570D26F}" name="Até" dataDxfId="69"/>
    <tableColumn id="5" xr3:uid="{92998457-7FA2-41F6-832D-226D787382F3}" name="Valor Original" dataDxfId="68">
      <calculatedColumnFormula>IF($B$6="Cole aqui a linha do arquivo correspondente a esse registro","",MID($B$6,D9,E9-D9+1))</calculatedColumnFormula>
    </tableColumn>
    <tableColumn id="6" xr3:uid="{D54003AD-69AD-49CC-8CED-FAF169CCCFD6}" name="Valor Formatado" dataDxfId="6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39B96E-20C9-46B3-846F-8C5470213D18}" name="Table1456" displayName="Table1456" ref="B8:G37" totalsRowShown="0" headerRowDxfId="66" dataDxfId="65">
  <autoFilter ref="B8:G37" xr:uid="{A42DCE11-8F4F-467C-A521-58B3902721F1}"/>
  <tableColumns count="6">
    <tableColumn id="1" xr3:uid="{BBDB05D1-D7E8-4559-99C0-433844315D6A}" name="Código" dataDxfId="64"/>
    <tableColumn id="2" xr3:uid="{C904A08D-5004-4B77-A8F6-CDA4B17A5115}" name="Campo" dataDxfId="63"/>
    <tableColumn id="3" xr3:uid="{E5AF59CE-14AD-434D-9BFA-1C8118B4AA65}" name="De" dataDxfId="62"/>
    <tableColumn id="4" xr3:uid="{3E407D75-C5EC-4C90-8B18-F5D9A88766A1}" name="Até" dataDxfId="61"/>
    <tableColumn id="5" xr3:uid="{50EEB467-1C90-4D93-B224-4BFBEF694916}" name="Valor Original" dataDxfId="60">
      <calculatedColumnFormula>IF($B$6="Cole aqui a linha do arquivo correspondente a esse registro","",MID($B$6,D9,E9-D9+1))</calculatedColumnFormula>
    </tableColumn>
    <tableColumn id="6" xr3:uid="{E425647D-B8FE-4448-9421-26870CF8C50B}" name="Valor Formatado" dataDxfId="5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DCE11-8F4F-467C-A521-58B3902721F1}" name="Table1" displayName="Table1" ref="B8:G37" totalsRowShown="0" headerRowDxfId="58" dataDxfId="57">
  <autoFilter ref="B8:G37" xr:uid="{A42DCE11-8F4F-467C-A521-58B3902721F1}"/>
  <tableColumns count="6">
    <tableColumn id="1" xr3:uid="{AE5AD8BC-7C43-40EA-A39B-4DEC1EDE66C3}" name="Código" dataDxfId="56"/>
    <tableColumn id="2" xr3:uid="{020C6AFB-0F6A-48B0-AD49-B9A4D06FD55E}" name="Campo" dataDxfId="55"/>
    <tableColumn id="3" xr3:uid="{B46DCCBF-4FD1-4251-BF76-3F65A7F6569E}" name="De" dataDxfId="54"/>
    <tableColumn id="4" xr3:uid="{14AF6F54-B6EC-4AD4-B55E-5A106E274056}" name="Até" dataDxfId="53"/>
    <tableColumn id="5" xr3:uid="{EECBC7DD-F164-48E9-A236-18C0F8DE67AE}" name="Valor Original" dataDxfId="52">
      <calculatedColumnFormula>IF($B$6="Cole aqui a linha do arquivo correspondente a esse registro","",MID($B$6,D9,E9-D9+1))</calculatedColumnFormula>
    </tableColumn>
    <tableColumn id="6" xr3:uid="{945FE504-827C-421B-9B92-87E01C1196D6}" name="Valor Formatado" dataDxfId="5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98023-3D76-47D8-B797-78AD2A3AB81F}" name="Table2" displayName="Table2" ref="B8:G32" totalsRowShown="0" headerRowDxfId="50" dataDxfId="49">
  <autoFilter ref="B8:G32" xr:uid="{E0398023-3D76-47D8-B797-78AD2A3AB81F}"/>
  <tableColumns count="6">
    <tableColumn id="1" xr3:uid="{5178FD59-E4F4-4FAE-81E6-9DB0EE4817A4}" name="Código" dataDxfId="48"/>
    <tableColumn id="2" xr3:uid="{30B47E94-9EB2-4DC6-B7A4-791D63C03B95}" name="Campo" dataDxfId="47"/>
    <tableColumn id="3" xr3:uid="{5D48C26B-AC5E-4E0E-BFF7-9CD3885309D6}" name="De" dataDxfId="46"/>
    <tableColumn id="4" xr3:uid="{B036BC31-5268-450E-B938-9796A06A7059}" name="Até" dataDxfId="45"/>
    <tableColumn id="5" xr3:uid="{156BEB78-C56C-4B53-92BA-DC203108A133}" name="Valor Campo Original" dataDxfId="44">
      <calculatedColumnFormula>IF($B$6="Cole aqui a linha do arquivo correspondente a esse registro","",MID($B$6,D9,E9-D9+1))</calculatedColumnFormula>
    </tableColumn>
    <tableColumn id="6" xr3:uid="{38371846-11BF-46CA-9A66-05050F95D509}" name="Valor Campo Formatado" dataDxfId="4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E8642-BF7F-4314-B51E-450436723D0F}" name="Table214" displayName="Table214" ref="B8:G32" totalsRowShown="0" headerRowDxfId="42" dataDxfId="41">
  <autoFilter ref="B8:G32" xr:uid="{E0398023-3D76-47D8-B797-78AD2A3AB81F}"/>
  <tableColumns count="6">
    <tableColumn id="1" xr3:uid="{D1270A72-A641-444E-925D-176F1EE62686}" name="Código" dataDxfId="40"/>
    <tableColumn id="2" xr3:uid="{9B6911D9-FC4D-4370-A144-FAC6D8598D70}" name="Campo" dataDxfId="39"/>
    <tableColumn id="3" xr3:uid="{7C2201ED-F8AF-462E-AAF8-CC377272FAB4}" name="De" dataDxfId="38"/>
    <tableColumn id="4" xr3:uid="{7DA5E12B-0AAD-4FED-9678-B76784E79B6D}" name="Até" dataDxfId="37"/>
    <tableColumn id="5" xr3:uid="{8FF5ADC8-B158-4C51-8BB6-427381017BDB}" name="Valor Campo Original" dataDxfId="36">
      <calculatedColumnFormula>IF($B$6="Cole aqui a linha do arquivo correspondente a esse registro","",MID($B$6,D9,E9-D9+1))</calculatedColumnFormula>
    </tableColumn>
    <tableColumn id="6" xr3:uid="{2FC4C4A7-FDFE-40DB-B9F6-DF3275050D29}" name="Valor Campo Formatado" dataDxfId="3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351A74-B36D-4E9F-9C39-C2E1CCB68EDF}" name="Table21415" displayName="Table21415" ref="B8:G31" totalsRowShown="0" headerRowDxfId="34" dataDxfId="33">
  <autoFilter ref="B8:G31" xr:uid="{E0398023-3D76-47D8-B797-78AD2A3AB81F}"/>
  <tableColumns count="6">
    <tableColumn id="1" xr3:uid="{39D2EBAD-D58B-4A29-A536-EC7462E6E2F4}" name="Código" dataDxfId="32"/>
    <tableColumn id="2" xr3:uid="{8A0CA304-2B46-4803-A56A-539736132C5A}" name="Campo" dataDxfId="31"/>
    <tableColumn id="3" xr3:uid="{D91BE8DD-5941-472F-822E-7400AB31A4D9}" name="De" dataDxfId="30"/>
    <tableColumn id="4" xr3:uid="{FF422F60-3531-40B5-AC1A-FC2AE3B83FB4}" name="Até" dataDxfId="29"/>
    <tableColumn id="5" xr3:uid="{FBCE947F-5F95-462B-8926-122040A79035}" name="Valor Campo Original" dataDxfId="28">
      <calculatedColumnFormula>IF($B$6="Cole aqui a linha do arquivo correspondente a esse registro","",MID($B$6,D9,E9-D9+1))</calculatedColumnFormula>
    </tableColumn>
    <tableColumn id="6" xr3:uid="{A5FD0912-B0F2-4613-910D-EE0E5C4A2738}" name="Valor Campo Formatado" dataDxfId="2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65A963-D7E9-4959-BD03-CB54AE6CAC96}" name="Table_MoedaCode" displayName="Table_MoedaCode" ref="A3:B33" totalsRowShown="0">
  <autoFilter ref="A3:B33" xr:uid="{9465A963-D7E9-4959-BD03-CB54AE6CAC96}"/>
  <tableColumns count="2">
    <tableColumn id="1" xr3:uid="{670B921F-79F8-472D-AAD8-3AE4198F7F76}" name="CODE" dataDxfId="26"/>
    <tableColumn id="2" xr3:uid="{285946C8-4CAB-40A7-946C-A31CB05775D1}" name="VALU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6EE409-3AA6-4D71-8DB6-032BBCCA858A}" name="Table_G073_MultaCode" displayName="Table_G073_MultaCode" ref="E3:F5" totalsRowShown="0">
  <autoFilter ref="E3:F5" xr:uid="{9A6EE409-3AA6-4D71-8DB6-032BBCCA858A}"/>
  <tableColumns count="2">
    <tableColumn id="1" xr3:uid="{44D7C9A5-A132-4E4C-95B9-FFFBBD2EF0A9}" name="CODE"/>
    <tableColumn id="2" xr3:uid="{CAFEEB72-EC3E-47C1-9D2E-067AB6078B64}" name="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2-09-22T13:21:45.60" personId="{00CD2A61-47E8-4202-BD5A-5CBD651B8A49}" id="{DD4F55CD-5743-4716-A3A7-4AAD9C2E9976}">
    <text>Nosso Número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8A4C-E8FE-4CE8-8149-F9B5D4BC1DA4}">
  <sheetPr codeName="Sheet1"/>
  <dimension ref="A1:Z15"/>
  <sheetViews>
    <sheetView showGridLines="0" showRowColHeaders="0" workbookViewId="0"/>
  </sheetViews>
  <sheetFormatPr defaultColWidth="0" defaultRowHeight="15" zeroHeight="1" x14ac:dyDescent="0.25"/>
  <cols>
    <col min="1" max="26" width="3.7109375" customWidth="1"/>
    <col min="27" max="16384" width="9.140625" hidden="1"/>
  </cols>
  <sheetData>
    <row r="1" spans="2:25" x14ac:dyDescent="0.25"/>
    <row r="2" spans="2:25" ht="18.75" x14ac:dyDescent="0.3">
      <c r="B2" s="6" t="s">
        <v>169</v>
      </c>
    </row>
    <row r="3" spans="2:25" x14ac:dyDescent="0.25"/>
    <row r="4" spans="2:25" x14ac:dyDescent="0.25"/>
    <row r="5" spans="2:25" ht="15.75" thickBot="1" x14ac:dyDescent="0.3">
      <c r="B5" s="4" t="s">
        <v>451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2:25" x14ac:dyDescent="0.25"/>
    <row r="7" spans="2:25" ht="15.75" thickBot="1" x14ac:dyDescent="0.3">
      <c r="C7" s="10" t="s">
        <v>452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2:25" x14ac:dyDescent="0.25"/>
    <row r="9" spans="2:25" x14ac:dyDescent="0.25"/>
    <row r="10" spans="2:25" x14ac:dyDescent="0.25"/>
    <row r="11" spans="2:25" ht="15.75" thickBot="1" x14ac:dyDescent="0.3">
      <c r="C11" s="10" t="s">
        <v>453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2:25" x14ac:dyDescent="0.25"/>
    <row r="13" spans="2:25" x14ac:dyDescent="0.25"/>
    <row r="14" spans="2:25" x14ac:dyDescent="0.25"/>
    <row r="15" spans="2:25" x14ac:dyDescent="0.25"/>
  </sheetData>
  <sheetProtection algorithmName="SHA-512" hashValue="Nq1au3z2vT9r5PLHH14vLLBHjSpbPepLurThOlu5HxhSKVeIs349CPRfN8q6cmGohfOZDEHVombBQrHDwHVZsQ==" saltValue="8q9iEn9IHOxILOkbLG6gkA==" spinCount="100000" sheet="1" objects="1" scenarios="1" selectLockedCells="1" selectUnlockedCells="1"/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E90-F4A7-427E-B764-C1A158D45B6C}">
  <sheetPr codeName="Sheet4"/>
  <dimension ref="A1:H51"/>
  <sheetViews>
    <sheetView showGridLines="0" showRowColHeaders="0" tabSelected="1" zoomScaleNormal="100" workbookViewId="0">
      <pane ySplit="8" topLeftCell="A9" activePane="bottomLeft" state="frozen"/>
      <selection pane="bottomLeft" activeCell="B6" sqref="B6:G6"/>
    </sheetView>
  </sheetViews>
  <sheetFormatPr defaultColWidth="0" defaultRowHeight="15" customHeight="1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ht="15" customHeight="1" x14ac:dyDescent="0.25"/>
    <row r="2" spans="2:7" ht="18.75" x14ac:dyDescent="0.3">
      <c r="B2" s="6" t="s">
        <v>169</v>
      </c>
    </row>
    <row r="3" spans="2:7" ht="15" customHeight="1" x14ac:dyDescent="0.25"/>
    <row r="4" spans="2:7" ht="15.75" thickBot="1" x14ac:dyDescent="0.3">
      <c r="B4" s="4" t="s">
        <v>170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610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105</v>
      </c>
      <c r="G8" s="1" t="s">
        <v>106</v>
      </c>
    </row>
    <row r="9" spans="2:7" x14ac:dyDescent="0.25">
      <c r="B9" s="1" t="s">
        <v>212</v>
      </c>
      <c r="C9" s="1" t="s">
        <v>5</v>
      </c>
      <c r="D9" s="1">
        <v>1</v>
      </c>
      <c r="E9" s="1">
        <v>3</v>
      </c>
      <c r="F9" s="1" t="str">
        <f t="shared" ref="F9" si="0">IF($B$6="Cole aqui a linha do arquivo correspondente a esse registro","",MID($B$6,D9,E9-D9+1))</f>
        <v>208</v>
      </c>
      <c r="G9" s="1"/>
    </row>
    <row r="10" spans="2:7" x14ac:dyDescent="0.25">
      <c r="B10" s="1" t="s">
        <v>171</v>
      </c>
      <c r="C10" s="1" t="s">
        <v>6</v>
      </c>
      <c r="D10" s="1">
        <v>4</v>
      </c>
      <c r="E10" s="1">
        <v>7</v>
      </c>
      <c r="F10" s="1" t="str">
        <f t="shared" ref="F10:F50" si="1">IF($B$6="Cole aqui a linha do arquivo correspondente a esse registro","",MID($B$6,D10,E10-D10+1))</f>
        <v>0001</v>
      </c>
      <c r="G10" s="1"/>
    </row>
    <row r="11" spans="2:7" x14ac:dyDescent="0.25">
      <c r="B11" s="1" t="s">
        <v>172</v>
      </c>
      <c r="C11" s="1" t="s">
        <v>7</v>
      </c>
      <c r="D11" s="1">
        <v>8</v>
      </c>
      <c r="E11" s="1">
        <v>8</v>
      </c>
      <c r="F11" s="1" t="str">
        <f t="shared" si="1"/>
        <v>3</v>
      </c>
      <c r="G11" s="1"/>
    </row>
    <row r="12" spans="2:7" x14ac:dyDescent="0.25">
      <c r="B12" s="1" t="s">
        <v>173</v>
      </c>
      <c r="C12" s="1" t="s">
        <v>64</v>
      </c>
      <c r="D12" s="1">
        <v>9</v>
      </c>
      <c r="E12" s="1">
        <v>13</v>
      </c>
      <c r="F12" s="1" t="str">
        <f t="shared" si="1"/>
        <v>00001</v>
      </c>
      <c r="G12" s="1"/>
    </row>
    <row r="13" spans="2:7" x14ac:dyDescent="0.25">
      <c r="B13" s="1" t="s">
        <v>174</v>
      </c>
      <c r="C13" s="1" t="s">
        <v>65</v>
      </c>
      <c r="D13" s="1">
        <v>14</v>
      </c>
      <c r="E13" s="1">
        <v>14</v>
      </c>
      <c r="F13" s="1" t="str">
        <f t="shared" si="1"/>
        <v>P</v>
      </c>
      <c r="G13" s="1"/>
    </row>
    <row r="14" spans="2:7" x14ac:dyDescent="0.25">
      <c r="B14" s="1" t="s">
        <v>175</v>
      </c>
      <c r="C14" s="1" t="s">
        <v>10</v>
      </c>
      <c r="D14" s="1">
        <v>15</v>
      </c>
      <c r="E14" s="1">
        <v>15</v>
      </c>
      <c r="F14" s="1" t="str">
        <f t="shared" si="1"/>
        <v xml:space="preserve"> </v>
      </c>
      <c r="G14" s="1"/>
    </row>
    <row r="15" spans="2:7" x14ac:dyDescent="0.25">
      <c r="B15" s="1" t="s">
        <v>176</v>
      </c>
      <c r="C15" s="1" t="s">
        <v>213</v>
      </c>
      <c r="D15" s="1">
        <v>16</v>
      </c>
      <c r="E15" s="1">
        <v>17</v>
      </c>
      <c r="F15" s="1" t="str">
        <f t="shared" si="1"/>
        <v>01</v>
      </c>
      <c r="G15" s="1" t="str">
        <f>VLOOKUP(F15,Table_C004_CodMovimentoRemessa[],2,0)</f>
        <v>Entrada de Títulos</v>
      </c>
    </row>
    <row r="16" spans="2:7" x14ac:dyDescent="0.25">
      <c r="B16" s="1" t="s">
        <v>177</v>
      </c>
      <c r="C16" s="1" t="s">
        <v>12</v>
      </c>
      <c r="D16" s="1">
        <v>18</v>
      </c>
      <c r="E16" s="1">
        <v>22</v>
      </c>
      <c r="F16" s="1" t="str">
        <f t="shared" si="1"/>
        <v>00001</v>
      </c>
      <c r="G16" s="1"/>
    </row>
    <row r="17" spans="2:7" x14ac:dyDescent="0.25">
      <c r="B17" s="1" t="s">
        <v>178</v>
      </c>
      <c r="C17" s="1" t="s">
        <v>13</v>
      </c>
      <c r="D17" s="1">
        <v>23</v>
      </c>
      <c r="E17" s="1">
        <v>23</v>
      </c>
      <c r="F17" s="1" t="str">
        <f t="shared" si="1"/>
        <v xml:space="preserve"> </v>
      </c>
      <c r="G17" s="1"/>
    </row>
    <row r="18" spans="2:7" x14ac:dyDescent="0.25">
      <c r="B18" s="1" t="s">
        <v>179</v>
      </c>
      <c r="C18" s="1" t="s">
        <v>14</v>
      </c>
      <c r="D18" s="1">
        <v>24</v>
      </c>
      <c r="E18" s="1">
        <v>35</v>
      </c>
      <c r="F18" s="1" t="str">
        <f t="shared" si="1"/>
        <v>000000110078</v>
      </c>
      <c r="G18" s="1"/>
    </row>
    <row r="19" spans="2:7" x14ac:dyDescent="0.25">
      <c r="B19" s="1" t="s">
        <v>180</v>
      </c>
      <c r="C19" s="1" t="s">
        <v>15</v>
      </c>
      <c r="D19" s="1">
        <v>36</v>
      </c>
      <c r="E19" s="1">
        <v>36</v>
      </c>
      <c r="F19" s="1" t="str">
        <f t="shared" si="1"/>
        <v>3</v>
      </c>
      <c r="G19" s="1"/>
    </row>
    <row r="20" spans="2:7" x14ac:dyDescent="0.25">
      <c r="B20" s="1" t="s">
        <v>181</v>
      </c>
      <c r="C20" s="1" t="s">
        <v>16</v>
      </c>
      <c r="D20" s="1">
        <v>37</v>
      </c>
      <c r="E20" s="1">
        <v>37</v>
      </c>
      <c r="F20" s="1" t="str">
        <f t="shared" si="1"/>
        <v>0</v>
      </c>
      <c r="G20" s="1"/>
    </row>
    <row r="21" spans="2:7" x14ac:dyDescent="0.25">
      <c r="B21" s="1" t="s">
        <v>182</v>
      </c>
      <c r="C21" s="1" t="s">
        <v>214</v>
      </c>
      <c r="D21" s="1">
        <v>38</v>
      </c>
      <c r="E21" s="1">
        <v>57</v>
      </c>
      <c r="F21" s="1" t="str">
        <f t="shared" si="1"/>
        <v xml:space="preserve">000000000021        </v>
      </c>
      <c r="G21" s="1"/>
    </row>
    <row r="22" spans="2:7" x14ac:dyDescent="0.25">
      <c r="B22" s="1" t="s">
        <v>183</v>
      </c>
      <c r="C22" s="1" t="s">
        <v>18</v>
      </c>
      <c r="D22" s="1">
        <v>58</v>
      </c>
      <c r="E22" s="1">
        <v>58</v>
      </c>
      <c r="F22" s="1" t="str">
        <f t="shared" si="1"/>
        <v>1</v>
      </c>
      <c r="G22" s="1"/>
    </row>
    <row r="23" spans="2:7" x14ac:dyDescent="0.25">
      <c r="B23" s="1" t="s">
        <v>184</v>
      </c>
      <c r="C23" s="1" t="s">
        <v>215</v>
      </c>
      <c r="D23" s="1">
        <v>59</v>
      </c>
      <c r="E23" s="1">
        <v>59</v>
      </c>
      <c r="F23" s="1" t="str">
        <f t="shared" si="1"/>
        <v>0</v>
      </c>
      <c r="G23" s="1"/>
    </row>
    <row r="24" spans="2:7" x14ac:dyDescent="0.25">
      <c r="B24" s="1" t="s">
        <v>185</v>
      </c>
      <c r="C24" s="1" t="s">
        <v>216</v>
      </c>
      <c r="D24" s="1">
        <v>60</v>
      </c>
      <c r="E24" s="1">
        <v>60</v>
      </c>
      <c r="F24" s="1" t="str">
        <f t="shared" si="1"/>
        <v>0</v>
      </c>
      <c r="G24" s="2"/>
    </row>
    <row r="25" spans="2:7" x14ac:dyDescent="0.25">
      <c r="B25" s="1" t="s">
        <v>186</v>
      </c>
      <c r="C25" s="1" t="s">
        <v>217</v>
      </c>
      <c r="D25" s="1">
        <v>61</v>
      </c>
      <c r="E25" s="1">
        <v>61</v>
      </c>
      <c r="F25" s="1" t="str">
        <f t="shared" si="1"/>
        <v>0</v>
      </c>
      <c r="G25" s="3"/>
    </row>
    <row r="26" spans="2:7" x14ac:dyDescent="0.25">
      <c r="B26" s="1" t="s">
        <v>187</v>
      </c>
      <c r="C26" s="1" t="s">
        <v>218</v>
      </c>
      <c r="D26" s="1">
        <v>62</v>
      </c>
      <c r="E26" s="1">
        <v>62</v>
      </c>
      <c r="F26" s="1" t="str">
        <f t="shared" si="1"/>
        <v>0</v>
      </c>
      <c r="G26" s="1"/>
    </row>
    <row r="27" spans="2:7" x14ac:dyDescent="0.25">
      <c r="B27" s="1" t="s">
        <v>188</v>
      </c>
      <c r="C27" s="1" t="s">
        <v>19</v>
      </c>
      <c r="D27" s="1">
        <v>63</v>
      </c>
      <c r="E27" s="1">
        <v>77</v>
      </c>
      <c r="F27" s="1" t="str">
        <f t="shared" si="1"/>
        <v xml:space="preserve">1/1            </v>
      </c>
      <c r="G27" s="1"/>
    </row>
    <row r="28" spans="2:7" x14ac:dyDescent="0.25">
      <c r="B28" s="1" t="s">
        <v>189</v>
      </c>
      <c r="C28" s="1" t="s">
        <v>219</v>
      </c>
      <c r="D28" s="1">
        <v>78</v>
      </c>
      <c r="E28" s="1">
        <v>85</v>
      </c>
      <c r="F28" s="1" t="str">
        <f t="shared" si="1"/>
        <v>25082021</v>
      </c>
      <c r="G28" s="2">
        <f>DATE(RIGHT(F28,4),MID(F28,3,2),LEFT(F28,2))</f>
        <v>44433</v>
      </c>
    </row>
    <row r="29" spans="2:7" x14ac:dyDescent="0.25">
      <c r="B29" s="1" t="s">
        <v>190</v>
      </c>
      <c r="C29" s="1" t="s">
        <v>21</v>
      </c>
      <c r="D29" s="1">
        <v>86</v>
      </c>
      <c r="E29" s="1">
        <v>100</v>
      </c>
      <c r="F29" s="1" t="str">
        <f t="shared" si="1"/>
        <v>000000000001200</v>
      </c>
      <c r="G29" s="3">
        <f t="shared" ref="G29" si="2">VALUE(F29)/100</f>
        <v>12</v>
      </c>
    </row>
    <row r="30" spans="2:7" x14ac:dyDescent="0.25">
      <c r="B30" s="1" t="s">
        <v>191</v>
      </c>
      <c r="C30" s="1" t="s">
        <v>220</v>
      </c>
      <c r="D30" s="1">
        <v>101</v>
      </c>
      <c r="E30" s="1">
        <v>105</v>
      </c>
      <c r="F30" s="1" t="str">
        <f t="shared" si="1"/>
        <v>00000</v>
      </c>
      <c r="G30" s="1"/>
    </row>
    <row r="31" spans="2:7" x14ac:dyDescent="0.25">
      <c r="B31" s="1" t="s">
        <v>192</v>
      </c>
      <c r="C31" s="1" t="s">
        <v>13</v>
      </c>
      <c r="D31" s="1">
        <v>106</v>
      </c>
      <c r="E31" s="1">
        <v>106</v>
      </c>
      <c r="F31" s="1" t="str">
        <f t="shared" si="1"/>
        <v xml:space="preserve"> </v>
      </c>
      <c r="G31" s="1"/>
    </row>
    <row r="32" spans="2:7" x14ac:dyDescent="0.25">
      <c r="B32" s="1" t="s">
        <v>193</v>
      </c>
      <c r="C32" s="1" t="s">
        <v>221</v>
      </c>
      <c r="D32" s="1">
        <v>107</v>
      </c>
      <c r="E32" s="1">
        <v>108</v>
      </c>
      <c r="F32" s="1" t="str">
        <f t="shared" si="1"/>
        <v>01</v>
      </c>
      <c r="G32" s="1"/>
    </row>
    <row r="33" spans="2:7" x14ac:dyDescent="0.25">
      <c r="B33" s="1" t="s">
        <v>194</v>
      </c>
      <c r="C33" s="1" t="s">
        <v>222</v>
      </c>
      <c r="D33" s="1">
        <v>109</v>
      </c>
      <c r="E33" s="1">
        <v>109</v>
      </c>
      <c r="F33" s="1" t="str">
        <f t="shared" si="1"/>
        <v>N</v>
      </c>
      <c r="G33" s="1"/>
    </row>
    <row r="34" spans="2:7" x14ac:dyDescent="0.25">
      <c r="B34" s="1" t="s">
        <v>195</v>
      </c>
      <c r="C34" s="1" t="s">
        <v>223</v>
      </c>
      <c r="D34" s="1">
        <v>110</v>
      </c>
      <c r="E34" s="1">
        <v>117</v>
      </c>
      <c r="F34" s="1" t="str">
        <f t="shared" si="1"/>
        <v>25062021</v>
      </c>
      <c r="G34" s="2">
        <f>DATE(RIGHT(F34,4),MID(F34,3,2),LEFT(F34,2))</f>
        <v>44372</v>
      </c>
    </row>
    <row r="35" spans="2:7" x14ac:dyDescent="0.25">
      <c r="B35" s="1" t="s">
        <v>196</v>
      </c>
      <c r="C35" s="1" t="s">
        <v>224</v>
      </c>
      <c r="D35" s="1">
        <v>118</v>
      </c>
      <c r="E35" s="1">
        <v>118</v>
      </c>
      <c r="F35" s="1" t="str">
        <f t="shared" si="1"/>
        <v>1</v>
      </c>
      <c r="G35" s="3" t="str">
        <f>VLOOKUP(F35,Table_C018_CodJuroMora[],2,0)</f>
        <v>Valor por Dia</v>
      </c>
    </row>
    <row r="36" spans="2:7" x14ac:dyDescent="0.25">
      <c r="B36" s="1" t="s">
        <v>197</v>
      </c>
      <c r="C36" s="1" t="s">
        <v>225</v>
      </c>
      <c r="D36" s="1">
        <v>119</v>
      </c>
      <c r="E36" s="1">
        <v>126</v>
      </c>
      <c r="F36" s="1" t="str">
        <f t="shared" si="1"/>
        <v>00000000</v>
      </c>
      <c r="G36" s="2" t="e">
        <f>DATE(RIGHT(F36,4),MID(F36,3,2),LEFT(F36,2))</f>
        <v>#NUM!</v>
      </c>
    </row>
    <row r="37" spans="2:7" x14ac:dyDescent="0.25">
      <c r="B37" s="1" t="s">
        <v>198</v>
      </c>
      <c r="C37" s="1" t="s">
        <v>226</v>
      </c>
      <c r="D37" s="1">
        <v>127</v>
      </c>
      <c r="E37" s="1">
        <v>141</v>
      </c>
      <c r="F37" s="1" t="str">
        <f t="shared" si="1"/>
        <v>000000000000000</v>
      </c>
      <c r="G37" s="3">
        <f>F37/100</f>
        <v>0</v>
      </c>
    </row>
    <row r="38" spans="2:7" x14ac:dyDescent="0.25">
      <c r="B38" s="1" t="s">
        <v>199</v>
      </c>
      <c r="C38" s="1" t="s">
        <v>227</v>
      </c>
      <c r="D38" s="1">
        <v>142</v>
      </c>
      <c r="E38" s="1">
        <v>142</v>
      </c>
      <c r="F38" s="1" t="str">
        <f t="shared" si="1"/>
        <v>0</v>
      </c>
      <c r="G38" s="1" t="e">
        <f>VLOOKUP(F38,Table_C021_CodDesconto[],2,0)</f>
        <v>#N/A</v>
      </c>
    </row>
    <row r="39" spans="2:7" ht="15" customHeight="1" x14ac:dyDescent="0.25">
      <c r="B39" s="1" t="s">
        <v>200</v>
      </c>
      <c r="C39" s="1" t="s">
        <v>228</v>
      </c>
      <c r="D39" s="1">
        <v>143</v>
      </c>
      <c r="E39" s="1">
        <v>150</v>
      </c>
      <c r="F39" s="1" t="str">
        <f t="shared" si="1"/>
        <v>00000000</v>
      </c>
      <c r="G39" s="2" t="e">
        <f>DATE(RIGHT(F39,4),MID(F39,3,2),LEFT(F39,2))</f>
        <v>#NUM!</v>
      </c>
    </row>
    <row r="40" spans="2:7" ht="15" customHeight="1" x14ac:dyDescent="0.25">
      <c r="B40" s="1" t="s">
        <v>201</v>
      </c>
      <c r="C40" s="1" t="s">
        <v>229</v>
      </c>
      <c r="D40" s="1">
        <v>151</v>
      </c>
      <c r="E40" s="1">
        <v>165</v>
      </c>
      <c r="F40" s="1" t="str">
        <f t="shared" si="1"/>
        <v>000000000000000</v>
      </c>
      <c r="G40" s="1"/>
    </row>
    <row r="41" spans="2:7" ht="15" customHeight="1" x14ac:dyDescent="0.25">
      <c r="B41" s="1" t="s">
        <v>202</v>
      </c>
      <c r="C41" s="1" t="s">
        <v>230</v>
      </c>
      <c r="D41" s="1">
        <v>166</v>
      </c>
      <c r="E41" s="1">
        <v>180</v>
      </c>
      <c r="F41" s="1" t="str">
        <f t="shared" si="1"/>
        <v>000000000000000</v>
      </c>
      <c r="G41" s="1"/>
    </row>
    <row r="42" spans="2:7" ht="15" customHeight="1" x14ac:dyDescent="0.25">
      <c r="B42" s="1" t="s">
        <v>203</v>
      </c>
      <c r="C42" s="1" t="s">
        <v>231</v>
      </c>
      <c r="D42" s="1">
        <v>181</v>
      </c>
      <c r="E42" s="1">
        <v>195</v>
      </c>
      <c r="F42" s="1" t="str">
        <f t="shared" si="1"/>
        <v>000000000000000</v>
      </c>
      <c r="G42" s="1"/>
    </row>
    <row r="43" spans="2:7" ht="15" customHeight="1" x14ac:dyDescent="0.25">
      <c r="B43" s="1" t="s">
        <v>204</v>
      </c>
      <c r="C43" s="1" t="s">
        <v>24</v>
      </c>
      <c r="D43" s="1">
        <v>196</v>
      </c>
      <c r="E43" s="1">
        <v>220</v>
      </c>
      <c r="F43" s="1" t="str">
        <f t="shared" si="1"/>
        <v xml:space="preserve">0000657800000001154      </v>
      </c>
      <c r="G43" s="1"/>
    </row>
    <row r="44" spans="2:7" ht="15" customHeight="1" x14ac:dyDescent="0.25">
      <c r="B44" s="1" t="s">
        <v>205</v>
      </c>
      <c r="C44" s="1" t="s">
        <v>232</v>
      </c>
      <c r="D44" s="1">
        <v>221</v>
      </c>
      <c r="E44" s="1">
        <v>221</v>
      </c>
      <c r="F44" s="1" t="str">
        <f t="shared" si="1"/>
        <v>3</v>
      </c>
      <c r="G44" s="1" t="str">
        <f>VLOOKUP(F44,Table_C026_CodProtesto[],2,0)</f>
        <v>Não Protestar</v>
      </c>
    </row>
    <row r="45" spans="2:7" ht="15" customHeight="1" x14ac:dyDescent="0.25">
      <c r="B45" s="1" t="s">
        <v>206</v>
      </c>
      <c r="C45" s="1" t="s">
        <v>233</v>
      </c>
      <c r="D45" s="1">
        <v>222</v>
      </c>
      <c r="E45" s="1">
        <v>223</v>
      </c>
      <c r="F45" s="1" t="str">
        <f t="shared" si="1"/>
        <v>00</v>
      </c>
      <c r="G45" s="1"/>
    </row>
    <row r="46" spans="2:7" ht="15" customHeight="1" x14ac:dyDescent="0.25">
      <c r="B46" s="1" t="s">
        <v>207</v>
      </c>
      <c r="C46" s="1" t="s">
        <v>234</v>
      </c>
      <c r="D46" s="1">
        <v>224</v>
      </c>
      <c r="E46" s="1">
        <v>224</v>
      </c>
      <c r="F46" s="1" t="str">
        <f t="shared" si="1"/>
        <v>0</v>
      </c>
      <c r="G46" s="1"/>
    </row>
    <row r="47" spans="2:7" ht="15" customHeight="1" x14ac:dyDescent="0.25">
      <c r="B47" s="1" t="s">
        <v>208</v>
      </c>
      <c r="C47" s="1" t="s">
        <v>235</v>
      </c>
      <c r="D47" s="1">
        <v>225</v>
      </c>
      <c r="E47" s="1">
        <v>227</v>
      </c>
      <c r="F47" s="1" t="str">
        <f t="shared" si="1"/>
        <v>000</v>
      </c>
      <c r="G47" s="1"/>
    </row>
    <row r="48" spans="2:7" ht="15" customHeight="1" x14ac:dyDescent="0.25">
      <c r="B48" s="1" t="s">
        <v>209</v>
      </c>
      <c r="C48" s="1" t="s">
        <v>25</v>
      </c>
      <c r="D48" s="1">
        <v>228</v>
      </c>
      <c r="E48" s="1">
        <v>229</v>
      </c>
      <c r="F48" s="1" t="str">
        <f t="shared" si="1"/>
        <v>09</v>
      </c>
      <c r="G48" s="1" t="str">
        <f>VLOOKUP(F48,Table_MoedaCode[],2,0)</f>
        <v>Real</v>
      </c>
    </row>
    <row r="49" spans="2:7" ht="15" customHeight="1" x14ac:dyDescent="0.25">
      <c r="B49" s="1" t="s">
        <v>210</v>
      </c>
      <c r="C49" s="1" t="s">
        <v>236</v>
      </c>
      <c r="D49" s="1">
        <v>230</v>
      </c>
      <c r="E49" s="1">
        <v>239</v>
      </c>
      <c r="F49" s="1" t="str">
        <f t="shared" si="1"/>
        <v>0000000000</v>
      </c>
      <c r="G49" s="1"/>
    </row>
    <row r="50" spans="2:7" ht="15" customHeight="1" x14ac:dyDescent="0.25">
      <c r="B50" s="1" t="s">
        <v>211</v>
      </c>
      <c r="C50" s="1" t="s">
        <v>237</v>
      </c>
      <c r="D50" s="1">
        <v>240</v>
      </c>
      <c r="E50" s="1">
        <v>240</v>
      </c>
      <c r="F50" s="1" t="str">
        <f t="shared" si="1"/>
        <v xml:space="preserve"> </v>
      </c>
      <c r="G50" s="1"/>
    </row>
    <row r="51" spans="2:7" ht="15" customHeight="1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ignoredErrors>
    <ignoredError sqref="G35" formula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09C0-EB73-45B7-BD51-10DFCC4E2AB8}">
  <sheetPr codeName="Sheet5"/>
  <dimension ref="A1:H31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15" customHeight="1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ht="15" customHeight="1" x14ac:dyDescent="0.25"/>
    <row r="2" spans="2:7" ht="18.75" x14ac:dyDescent="0.3">
      <c r="B2" s="6" t="s">
        <v>169</v>
      </c>
    </row>
    <row r="3" spans="2:7" ht="15" customHeight="1" x14ac:dyDescent="0.25"/>
    <row r="4" spans="2:7" ht="15.75" thickBot="1" x14ac:dyDescent="0.3">
      <c r="B4" s="4" t="s">
        <v>238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607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105</v>
      </c>
      <c r="G8" s="1" t="s">
        <v>106</v>
      </c>
    </row>
    <row r="9" spans="2:7" x14ac:dyDescent="0.25">
      <c r="B9" s="1" t="s">
        <v>239</v>
      </c>
      <c r="C9" s="1" t="s">
        <v>5</v>
      </c>
      <c r="D9" s="1">
        <v>1</v>
      </c>
      <c r="E9" s="1">
        <v>3</v>
      </c>
      <c r="F9" s="1" t="str">
        <f t="shared" ref="F9:F30" si="0">IF($B$6="Cole aqui a linha do arquivo correspondente a esse registro","",MID($B$6,D9,E9-D9+1))</f>
        <v/>
      </c>
      <c r="G9" s="1"/>
    </row>
    <row r="10" spans="2:7" x14ac:dyDescent="0.25">
      <c r="B10" s="1" t="s">
        <v>240</v>
      </c>
      <c r="C10" s="1" t="s">
        <v>6</v>
      </c>
      <c r="D10" s="1">
        <v>4</v>
      </c>
      <c r="E10" s="1">
        <v>7</v>
      </c>
      <c r="F10" s="1" t="str">
        <f t="shared" si="0"/>
        <v/>
      </c>
      <c r="G10" s="1"/>
    </row>
    <row r="11" spans="2:7" x14ac:dyDescent="0.25">
      <c r="B11" s="1" t="s">
        <v>241</v>
      </c>
      <c r="C11" s="1" t="s">
        <v>7</v>
      </c>
      <c r="D11" s="1">
        <v>8</v>
      </c>
      <c r="E11" s="1">
        <v>8</v>
      </c>
      <c r="F11" s="1" t="str">
        <f t="shared" si="0"/>
        <v/>
      </c>
      <c r="G11" s="1"/>
    </row>
    <row r="12" spans="2:7" x14ac:dyDescent="0.25">
      <c r="B12" s="1" t="s">
        <v>242</v>
      </c>
      <c r="C12" s="1" t="s">
        <v>64</v>
      </c>
      <c r="D12" s="1">
        <v>9</v>
      </c>
      <c r="E12" s="1">
        <v>13</v>
      </c>
      <c r="F12" s="1" t="str">
        <f t="shared" si="0"/>
        <v/>
      </c>
      <c r="G12" s="1"/>
    </row>
    <row r="13" spans="2:7" x14ac:dyDescent="0.25">
      <c r="B13" s="1" t="s">
        <v>243</v>
      </c>
      <c r="C13" s="1" t="s">
        <v>65</v>
      </c>
      <c r="D13" s="1">
        <v>14</v>
      </c>
      <c r="E13" s="1">
        <v>14</v>
      </c>
      <c r="F13" s="1" t="str">
        <f t="shared" si="0"/>
        <v/>
      </c>
      <c r="G13" s="1"/>
    </row>
    <row r="14" spans="2:7" x14ac:dyDescent="0.25">
      <c r="B14" s="1" t="s">
        <v>244</v>
      </c>
      <c r="C14" s="1" t="s">
        <v>10</v>
      </c>
      <c r="D14" s="1">
        <v>15</v>
      </c>
      <c r="E14" s="1">
        <v>15</v>
      </c>
      <c r="F14" s="1" t="str">
        <f t="shared" si="0"/>
        <v/>
      </c>
      <c r="G14" s="1"/>
    </row>
    <row r="15" spans="2:7" x14ac:dyDescent="0.25">
      <c r="B15" s="1" t="s">
        <v>245</v>
      </c>
      <c r="C15" s="1" t="s">
        <v>213</v>
      </c>
      <c r="D15" s="1">
        <v>16</v>
      </c>
      <c r="E15" s="1">
        <v>17</v>
      </c>
      <c r="F15" s="1" t="str">
        <f t="shared" si="0"/>
        <v/>
      </c>
      <c r="G15" s="1" t="e">
        <f>VLOOKUP(F15,Table_C004_CodMovimentoRemessa[],2,0)</f>
        <v>#N/A</v>
      </c>
    </row>
    <row r="16" spans="2:7" x14ac:dyDescent="0.25">
      <c r="B16" s="1" t="s">
        <v>246</v>
      </c>
      <c r="C16" s="1" t="s">
        <v>26</v>
      </c>
      <c r="D16" s="1">
        <v>18</v>
      </c>
      <c r="E16" s="1">
        <v>18</v>
      </c>
      <c r="F16" s="1" t="str">
        <f t="shared" si="0"/>
        <v/>
      </c>
      <c r="G16" s="1"/>
    </row>
    <row r="17" spans="2:7" x14ac:dyDescent="0.25">
      <c r="B17" s="1" t="s">
        <v>247</v>
      </c>
      <c r="C17" s="1" t="s">
        <v>27</v>
      </c>
      <c r="D17" s="1">
        <v>19</v>
      </c>
      <c r="E17" s="1">
        <v>33</v>
      </c>
      <c r="F17" s="1" t="str">
        <f t="shared" si="0"/>
        <v/>
      </c>
      <c r="G17" s="1"/>
    </row>
    <row r="18" spans="2:7" x14ac:dyDescent="0.25">
      <c r="B18" s="1" t="s">
        <v>248</v>
      </c>
      <c r="C18" s="1" t="s">
        <v>28</v>
      </c>
      <c r="D18" s="1">
        <v>34</v>
      </c>
      <c r="E18" s="1">
        <v>73</v>
      </c>
      <c r="F18" s="1" t="str">
        <f t="shared" si="0"/>
        <v/>
      </c>
      <c r="G18" s="1"/>
    </row>
    <row r="19" spans="2:7" x14ac:dyDescent="0.25">
      <c r="B19" s="1" t="s">
        <v>249</v>
      </c>
      <c r="C19" s="1" t="s">
        <v>250</v>
      </c>
      <c r="D19" s="1">
        <v>74</v>
      </c>
      <c r="E19" s="1">
        <v>113</v>
      </c>
      <c r="F19" s="1" t="str">
        <f t="shared" si="0"/>
        <v/>
      </c>
      <c r="G19" s="1"/>
    </row>
    <row r="20" spans="2:7" x14ac:dyDescent="0.25">
      <c r="B20" s="1" t="s">
        <v>251</v>
      </c>
      <c r="C20" s="1" t="s">
        <v>252</v>
      </c>
      <c r="D20" s="1">
        <v>114</v>
      </c>
      <c r="E20" s="1">
        <v>128</v>
      </c>
      <c r="F20" s="1" t="str">
        <f t="shared" si="0"/>
        <v/>
      </c>
      <c r="G20" s="1"/>
    </row>
    <row r="21" spans="2:7" x14ac:dyDescent="0.25">
      <c r="B21" s="1" t="s">
        <v>253</v>
      </c>
      <c r="C21" s="1" t="s">
        <v>254</v>
      </c>
      <c r="D21" s="1">
        <v>129</v>
      </c>
      <c r="E21" s="1">
        <v>133</v>
      </c>
      <c r="F21" s="1" t="str">
        <f t="shared" si="0"/>
        <v/>
      </c>
      <c r="G21" s="1"/>
    </row>
    <row r="22" spans="2:7" x14ac:dyDescent="0.25">
      <c r="B22" s="1" t="s">
        <v>255</v>
      </c>
      <c r="C22" s="1" t="s">
        <v>256</v>
      </c>
      <c r="D22" s="1">
        <v>134</v>
      </c>
      <c r="E22" s="1">
        <v>136</v>
      </c>
      <c r="F22" s="1" t="str">
        <f t="shared" si="0"/>
        <v/>
      </c>
      <c r="G22" s="1"/>
    </row>
    <row r="23" spans="2:7" x14ac:dyDescent="0.25">
      <c r="B23" s="1" t="s">
        <v>257</v>
      </c>
      <c r="C23" s="1" t="s">
        <v>258</v>
      </c>
      <c r="D23" s="1">
        <v>137</v>
      </c>
      <c r="E23" s="1">
        <v>151</v>
      </c>
      <c r="F23" s="1" t="str">
        <f t="shared" si="0"/>
        <v/>
      </c>
      <c r="G23" s="1"/>
    </row>
    <row r="24" spans="2:7" x14ac:dyDescent="0.25">
      <c r="B24" s="1" t="s">
        <v>259</v>
      </c>
      <c r="C24" s="1" t="s">
        <v>260</v>
      </c>
      <c r="D24" s="1">
        <v>152</v>
      </c>
      <c r="E24" s="1">
        <v>153</v>
      </c>
      <c r="F24" s="1" t="str">
        <f t="shared" si="0"/>
        <v/>
      </c>
      <c r="G24" s="1"/>
    </row>
    <row r="25" spans="2:7" x14ac:dyDescent="0.25">
      <c r="B25" s="1" t="s">
        <v>261</v>
      </c>
      <c r="C25" s="1" t="s">
        <v>26</v>
      </c>
      <c r="D25" s="1">
        <v>154</v>
      </c>
      <c r="E25" s="1">
        <v>154</v>
      </c>
      <c r="F25" s="1" t="str">
        <f t="shared" si="0"/>
        <v/>
      </c>
      <c r="G25" s="1"/>
    </row>
    <row r="26" spans="2:7" x14ac:dyDescent="0.25">
      <c r="B26" s="1" t="s">
        <v>262</v>
      </c>
      <c r="C26" s="1" t="s">
        <v>27</v>
      </c>
      <c r="D26" s="1">
        <v>155</v>
      </c>
      <c r="E26" s="1">
        <v>169</v>
      </c>
      <c r="F26" s="1" t="str">
        <f t="shared" si="0"/>
        <v/>
      </c>
      <c r="G26" s="1"/>
    </row>
    <row r="27" spans="2:7" x14ac:dyDescent="0.25">
      <c r="B27" s="1" t="s">
        <v>263</v>
      </c>
      <c r="C27" s="1" t="s">
        <v>264</v>
      </c>
      <c r="D27" s="1">
        <v>170</v>
      </c>
      <c r="E27" s="1">
        <v>209</v>
      </c>
      <c r="F27" s="1" t="str">
        <f t="shared" si="0"/>
        <v/>
      </c>
      <c r="G27" s="1"/>
    </row>
    <row r="28" spans="2:7" x14ac:dyDescent="0.25">
      <c r="B28" s="1" t="s">
        <v>265</v>
      </c>
      <c r="C28" s="1" t="s">
        <v>266</v>
      </c>
      <c r="D28" s="1">
        <v>210</v>
      </c>
      <c r="E28" s="1">
        <v>212</v>
      </c>
      <c r="F28" s="1" t="str">
        <f t="shared" si="0"/>
        <v/>
      </c>
      <c r="G28" s="1"/>
    </row>
    <row r="29" spans="2:7" x14ac:dyDescent="0.25">
      <c r="B29" s="1" t="s">
        <v>267</v>
      </c>
      <c r="C29" s="1" t="s">
        <v>268</v>
      </c>
      <c r="D29" s="1">
        <v>213</v>
      </c>
      <c r="E29" s="1">
        <v>232</v>
      </c>
      <c r="F29" s="1" t="str">
        <f t="shared" si="0"/>
        <v/>
      </c>
      <c r="G29" s="1"/>
    </row>
    <row r="30" spans="2:7" x14ac:dyDescent="0.25">
      <c r="B30" s="1" t="s">
        <v>269</v>
      </c>
      <c r="C30" s="1" t="s">
        <v>10</v>
      </c>
      <c r="D30" s="1">
        <v>233</v>
      </c>
      <c r="E30" s="1">
        <v>240</v>
      </c>
      <c r="F30" s="1" t="str">
        <f t="shared" si="0"/>
        <v/>
      </c>
      <c r="G30" s="1"/>
    </row>
    <row r="31" spans="2:7" ht="15" customHeight="1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7229-8737-4833-B607-FD3260C15918}">
  <sheetPr codeName="Sheet6"/>
  <dimension ref="A1:H38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15" customHeight="1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ht="15" customHeight="1" x14ac:dyDescent="0.25"/>
    <row r="2" spans="2:7" ht="18.75" x14ac:dyDescent="0.3">
      <c r="B2" s="6" t="s">
        <v>169</v>
      </c>
    </row>
    <row r="3" spans="2:7" ht="15" customHeight="1" x14ac:dyDescent="0.25"/>
    <row r="4" spans="2:7" ht="15.75" thickBot="1" x14ac:dyDescent="0.3">
      <c r="B4" s="4" t="s">
        <v>270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607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105</v>
      </c>
      <c r="G8" s="1" t="s">
        <v>106</v>
      </c>
    </row>
    <row r="9" spans="2:7" x14ac:dyDescent="0.25">
      <c r="B9" s="1" t="s">
        <v>271</v>
      </c>
      <c r="C9" s="1" t="s">
        <v>5</v>
      </c>
      <c r="D9" s="1">
        <v>1</v>
      </c>
      <c r="E9" s="1">
        <v>3</v>
      </c>
      <c r="F9" s="1" t="str">
        <f t="shared" ref="F9:F37" si="0">IF($B$6="Cole aqui a linha do arquivo correspondente a esse registro","",MID($B$6,D9,E9-D9+1))</f>
        <v/>
      </c>
      <c r="G9" s="1"/>
    </row>
    <row r="10" spans="2:7" x14ac:dyDescent="0.25">
      <c r="B10" s="1" t="s">
        <v>272</v>
      </c>
      <c r="C10" s="1" t="s">
        <v>6</v>
      </c>
      <c r="D10" s="1">
        <v>4</v>
      </c>
      <c r="E10" s="1">
        <v>7</v>
      </c>
      <c r="F10" s="1" t="str">
        <f t="shared" si="0"/>
        <v/>
      </c>
      <c r="G10" s="1"/>
    </row>
    <row r="11" spans="2:7" x14ac:dyDescent="0.25">
      <c r="B11" s="1" t="s">
        <v>273</v>
      </c>
      <c r="C11" s="1" t="s">
        <v>7</v>
      </c>
      <c r="D11" s="1">
        <v>8</v>
      </c>
      <c r="E11" s="1">
        <v>8</v>
      </c>
      <c r="F11" s="1" t="str">
        <f t="shared" si="0"/>
        <v/>
      </c>
      <c r="G11" s="1"/>
    </row>
    <row r="12" spans="2:7" x14ac:dyDescent="0.25">
      <c r="B12" s="1" t="s">
        <v>274</v>
      </c>
      <c r="C12" s="1" t="s">
        <v>64</v>
      </c>
      <c r="D12" s="1">
        <v>9</v>
      </c>
      <c r="E12" s="1">
        <v>13</v>
      </c>
      <c r="F12" s="1" t="str">
        <f t="shared" si="0"/>
        <v/>
      </c>
      <c r="G12" s="1"/>
    </row>
    <row r="13" spans="2:7" x14ac:dyDescent="0.25">
      <c r="B13" s="1" t="s">
        <v>275</v>
      </c>
      <c r="C13" s="1" t="s">
        <v>65</v>
      </c>
      <c r="D13" s="1">
        <v>14</v>
      </c>
      <c r="E13" s="1">
        <v>14</v>
      </c>
      <c r="F13" s="1" t="str">
        <f t="shared" si="0"/>
        <v/>
      </c>
      <c r="G13" s="1"/>
    </row>
    <row r="14" spans="2:7" x14ac:dyDescent="0.25">
      <c r="B14" s="1" t="s">
        <v>276</v>
      </c>
      <c r="C14" s="1" t="s">
        <v>10</v>
      </c>
      <c r="D14" s="1">
        <v>15</v>
      </c>
      <c r="E14" s="1">
        <v>15</v>
      </c>
      <c r="F14" s="1" t="str">
        <f t="shared" si="0"/>
        <v/>
      </c>
      <c r="G14" s="1"/>
    </row>
    <row r="15" spans="2:7" x14ac:dyDescent="0.25">
      <c r="B15" s="1" t="s">
        <v>277</v>
      </c>
      <c r="C15" s="1" t="s">
        <v>213</v>
      </c>
      <c r="D15" s="1">
        <v>16</v>
      </c>
      <c r="E15" s="1">
        <v>17</v>
      </c>
      <c r="F15" s="1" t="str">
        <f t="shared" si="0"/>
        <v/>
      </c>
      <c r="G15" s="1" t="e">
        <f>VLOOKUP(F15,Table_C004_CodMovimentoRemessa[],2,0)</f>
        <v>#N/A</v>
      </c>
    </row>
    <row r="16" spans="2:7" x14ac:dyDescent="0.25">
      <c r="B16" s="1" t="s">
        <v>278</v>
      </c>
      <c r="C16" s="1" t="s">
        <v>279</v>
      </c>
      <c r="D16" s="1">
        <v>18</v>
      </c>
      <c r="E16" s="1">
        <v>18</v>
      </c>
      <c r="F16" s="1" t="str">
        <f t="shared" si="0"/>
        <v/>
      </c>
      <c r="G16" s="1"/>
    </row>
    <row r="17" spans="2:7" x14ac:dyDescent="0.25">
      <c r="B17" s="1" t="s">
        <v>280</v>
      </c>
      <c r="C17" s="1" t="s">
        <v>281</v>
      </c>
      <c r="D17" s="1">
        <v>19</v>
      </c>
      <c r="E17" s="1">
        <v>26</v>
      </c>
      <c r="F17" s="1" t="str">
        <f t="shared" si="0"/>
        <v/>
      </c>
      <c r="G17" s="2" t="e">
        <f>DATE(RIGHT(F17,4),MID(F17,3,2),LEFT(F17,2))</f>
        <v>#VALUE!</v>
      </c>
    </row>
    <row r="18" spans="2:7" x14ac:dyDescent="0.25">
      <c r="B18" s="1" t="s">
        <v>282</v>
      </c>
      <c r="C18" s="1" t="s">
        <v>229</v>
      </c>
      <c r="D18" s="1">
        <v>27</v>
      </c>
      <c r="E18" s="1">
        <v>41</v>
      </c>
      <c r="F18" s="1" t="str">
        <f t="shared" si="0"/>
        <v/>
      </c>
      <c r="G18" s="1"/>
    </row>
    <row r="19" spans="2:7" x14ac:dyDescent="0.25">
      <c r="B19" s="1" t="s">
        <v>283</v>
      </c>
      <c r="C19" s="1" t="s">
        <v>284</v>
      </c>
      <c r="D19" s="1">
        <v>42</v>
      </c>
      <c r="E19" s="1">
        <v>42</v>
      </c>
      <c r="F19" s="1" t="str">
        <f t="shared" si="0"/>
        <v/>
      </c>
      <c r="G19" s="1" t="e">
        <f>VLOOKUP(F19,Table_C004_CodMovimentoRemessa[],2,0)</f>
        <v>#N/A</v>
      </c>
    </row>
    <row r="20" spans="2:7" x14ac:dyDescent="0.25">
      <c r="B20" s="1" t="s">
        <v>285</v>
      </c>
      <c r="C20" s="1" t="s">
        <v>286</v>
      </c>
      <c r="D20" s="1">
        <v>43</v>
      </c>
      <c r="E20" s="1">
        <v>50</v>
      </c>
      <c r="F20" s="1" t="str">
        <f t="shared" si="0"/>
        <v/>
      </c>
      <c r="G20" s="2" t="e">
        <f>DATE(RIGHT(F20,4),MID(F20,3,2),LEFT(F20,2))</f>
        <v>#VALUE!</v>
      </c>
    </row>
    <row r="21" spans="2:7" x14ac:dyDescent="0.25">
      <c r="B21" s="1" t="s">
        <v>287</v>
      </c>
      <c r="C21" s="1" t="s">
        <v>288</v>
      </c>
      <c r="D21" s="1">
        <v>51</v>
      </c>
      <c r="E21" s="1">
        <v>65</v>
      </c>
      <c r="F21" s="1" t="str">
        <f t="shared" si="0"/>
        <v/>
      </c>
      <c r="G21" s="1"/>
    </row>
    <row r="22" spans="2:7" x14ac:dyDescent="0.25">
      <c r="B22" s="1" t="s">
        <v>289</v>
      </c>
      <c r="C22" s="1" t="s">
        <v>290</v>
      </c>
      <c r="D22" s="1">
        <v>66</v>
      </c>
      <c r="E22" s="1">
        <v>66</v>
      </c>
      <c r="F22" s="1" t="str">
        <f t="shared" si="0"/>
        <v/>
      </c>
      <c r="G22" s="1" t="e">
        <f>VLOOKUP(F22,Table_G073_MultaCode[],2,0)</f>
        <v>#N/A</v>
      </c>
    </row>
    <row r="23" spans="2:7" x14ac:dyDescent="0.25">
      <c r="B23" s="1" t="s">
        <v>291</v>
      </c>
      <c r="C23" s="1" t="s">
        <v>292</v>
      </c>
      <c r="D23" s="1">
        <v>67</v>
      </c>
      <c r="E23" s="1">
        <v>74</v>
      </c>
      <c r="F23" s="1" t="str">
        <f t="shared" si="0"/>
        <v/>
      </c>
      <c r="G23" s="2" t="e">
        <f>DATE(RIGHT(F23,4),MID(F23,3,2),LEFT(F23,2))</f>
        <v>#VALUE!</v>
      </c>
    </row>
    <row r="24" spans="2:7" x14ac:dyDescent="0.25">
      <c r="B24" s="1" t="s">
        <v>293</v>
      </c>
      <c r="C24" s="1" t="s">
        <v>294</v>
      </c>
      <c r="D24" s="1">
        <v>75</v>
      </c>
      <c r="E24" s="1">
        <v>89</v>
      </c>
      <c r="F24" s="1" t="str">
        <f t="shared" si="0"/>
        <v/>
      </c>
      <c r="G24" s="1" t="e">
        <f>IF(F22=1,F24/100,F24/10000)</f>
        <v>#VALUE!</v>
      </c>
    </row>
    <row r="25" spans="2:7" x14ac:dyDescent="0.25">
      <c r="B25" s="1" t="s">
        <v>295</v>
      </c>
      <c r="C25" s="1" t="s">
        <v>296</v>
      </c>
      <c r="D25" s="1">
        <v>90</v>
      </c>
      <c r="E25" s="1">
        <v>99</v>
      </c>
      <c r="F25" s="1" t="str">
        <f t="shared" si="0"/>
        <v/>
      </c>
      <c r="G25" s="1"/>
    </row>
    <row r="26" spans="2:7" x14ac:dyDescent="0.25">
      <c r="B26" s="1" t="s">
        <v>297</v>
      </c>
      <c r="C26" s="1" t="s">
        <v>298</v>
      </c>
      <c r="D26" s="1">
        <v>100</v>
      </c>
      <c r="E26" s="1">
        <v>139</v>
      </c>
      <c r="F26" s="1" t="str">
        <f t="shared" si="0"/>
        <v/>
      </c>
      <c r="G26" s="1"/>
    </row>
    <row r="27" spans="2:7" x14ac:dyDescent="0.25">
      <c r="B27" s="1" t="s">
        <v>299</v>
      </c>
      <c r="C27" s="1" t="s">
        <v>300</v>
      </c>
      <c r="D27" s="1">
        <v>140</v>
      </c>
      <c r="E27" s="1">
        <v>179</v>
      </c>
      <c r="F27" s="1" t="str">
        <f t="shared" si="0"/>
        <v/>
      </c>
      <c r="G27" s="1"/>
    </row>
    <row r="28" spans="2:7" x14ac:dyDescent="0.25">
      <c r="B28" s="1" t="s">
        <v>301</v>
      </c>
      <c r="C28" s="1" t="s">
        <v>10</v>
      </c>
      <c r="D28" s="1">
        <v>180</v>
      </c>
      <c r="E28" s="1">
        <v>199</v>
      </c>
      <c r="F28" s="1" t="str">
        <f t="shared" si="0"/>
        <v/>
      </c>
      <c r="G28" s="1"/>
    </row>
    <row r="29" spans="2:7" x14ac:dyDescent="0.25">
      <c r="B29" s="1" t="s">
        <v>302</v>
      </c>
      <c r="C29" s="1" t="s">
        <v>303</v>
      </c>
      <c r="D29" s="1">
        <v>200</v>
      </c>
      <c r="E29" s="1">
        <v>207</v>
      </c>
      <c r="F29" s="1" t="str">
        <f t="shared" si="0"/>
        <v/>
      </c>
      <c r="G29" s="1"/>
    </row>
    <row r="30" spans="2:7" x14ac:dyDescent="0.25">
      <c r="B30" s="1" t="s">
        <v>304</v>
      </c>
      <c r="C30" s="1" t="s">
        <v>305</v>
      </c>
      <c r="D30" s="1">
        <v>208</v>
      </c>
      <c r="E30" s="1">
        <v>210</v>
      </c>
      <c r="F30" s="1" t="str">
        <f t="shared" si="0"/>
        <v/>
      </c>
      <c r="G30" s="1"/>
    </row>
    <row r="31" spans="2:7" x14ac:dyDescent="0.25">
      <c r="B31" s="1" t="s">
        <v>306</v>
      </c>
      <c r="C31" s="1" t="s">
        <v>307</v>
      </c>
      <c r="D31" s="1">
        <v>211</v>
      </c>
      <c r="E31" s="1">
        <v>215</v>
      </c>
      <c r="F31" s="1" t="str">
        <f t="shared" si="0"/>
        <v/>
      </c>
      <c r="G31" s="1"/>
    </row>
    <row r="32" spans="2:7" x14ac:dyDescent="0.25">
      <c r="B32" s="1" t="s">
        <v>308</v>
      </c>
      <c r="C32" s="1" t="s">
        <v>13</v>
      </c>
      <c r="D32" s="1">
        <v>216</v>
      </c>
      <c r="E32" s="1">
        <v>216</v>
      </c>
      <c r="F32" s="1" t="str">
        <f t="shared" si="0"/>
        <v/>
      </c>
      <c r="G32" s="1"/>
    </row>
    <row r="33" spans="2:7" x14ac:dyDescent="0.25">
      <c r="B33" s="1" t="s">
        <v>309</v>
      </c>
      <c r="C33" s="1" t="s">
        <v>310</v>
      </c>
      <c r="D33" s="1">
        <v>217</v>
      </c>
      <c r="E33" s="1">
        <v>228</v>
      </c>
      <c r="F33" s="1" t="str">
        <f t="shared" si="0"/>
        <v/>
      </c>
      <c r="G33" s="1"/>
    </row>
    <row r="34" spans="2:7" x14ac:dyDescent="0.25">
      <c r="B34" s="1" t="s">
        <v>311</v>
      </c>
      <c r="C34" s="1" t="s">
        <v>15</v>
      </c>
      <c r="D34" s="1">
        <v>229</v>
      </c>
      <c r="E34" s="1">
        <v>229</v>
      </c>
      <c r="F34" s="1" t="str">
        <f t="shared" si="0"/>
        <v/>
      </c>
      <c r="G34" s="1"/>
    </row>
    <row r="35" spans="2:7" x14ac:dyDescent="0.25">
      <c r="B35" s="1" t="s">
        <v>312</v>
      </c>
      <c r="C35" s="1" t="s">
        <v>313</v>
      </c>
      <c r="D35" s="1">
        <v>230</v>
      </c>
      <c r="E35" s="1">
        <v>230</v>
      </c>
      <c r="F35" s="1" t="str">
        <f t="shared" si="0"/>
        <v/>
      </c>
      <c r="G35" s="1"/>
    </row>
    <row r="36" spans="2:7" x14ac:dyDescent="0.25">
      <c r="B36" s="1" t="s">
        <v>314</v>
      </c>
      <c r="C36" s="1" t="s">
        <v>315</v>
      </c>
      <c r="D36" s="1">
        <v>231</v>
      </c>
      <c r="E36" s="1">
        <v>231</v>
      </c>
      <c r="F36" s="1" t="str">
        <f t="shared" si="0"/>
        <v/>
      </c>
      <c r="G36" s="1"/>
    </row>
    <row r="37" spans="2:7" x14ac:dyDescent="0.25">
      <c r="B37" s="1" t="s">
        <v>316</v>
      </c>
      <c r="C37" s="1" t="s">
        <v>10</v>
      </c>
      <c r="D37" s="1">
        <v>232</v>
      </c>
      <c r="E37" s="1">
        <v>240</v>
      </c>
      <c r="F37" s="1" t="str">
        <f t="shared" si="0"/>
        <v/>
      </c>
      <c r="G37" s="1"/>
    </row>
    <row r="38" spans="2:7" ht="15" customHeight="1" x14ac:dyDescent="0.25"/>
  </sheetData>
  <sheetProtection sheet="1" objects="1" scenarios="1" selectLockedCells="1"/>
  <mergeCells count="1">
    <mergeCell ref="B6:G6"/>
  </mergeCells>
  <conditionalFormatting sqref="G24">
    <cfRule type="expression" dxfId="1" priority="1">
      <formula>_xlfn.NUMBERVALUE($F$22)=2</formula>
    </cfRule>
    <cfRule type="expression" dxfId="0" priority="2">
      <formula>_xlfn.NUMBERVALUE($F$22)=1</formula>
    </cfRule>
  </conditionalFormatting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4FC5-47AB-4744-9BFF-0CF4090D6450}">
  <sheetPr codeName="Sheet2"/>
  <dimension ref="A1:H38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15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x14ac:dyDescent="0.25"/>
    <row r="2" spans="2:7" ht="18.75" x14ac:dyDescent="0.3">
      <c r="B2" s="6" t="s">
        <v>169</v>
      </c>
    </row>
    <row r="3" spans="2:7" x14ac:dyDescent="0.25"/>
    <row r="4" spans="2:7" ht="15.75" thickBot="1" x14ac:dyDescent="0.3">
      <c r="B4" s="4" t="s">
        <v>3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607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105</v>
      </c>
      <c r="G8" s="1" t="s">
        <v>106</v>
      </c>
    </row>
    <row r="9" spans="2:7" x14ac:dyDescent="0.25">
      <c r="B9" s="1" t="s">
        <v>37</v>
      </c>
      <c r="C9" s="1" t="s">
        <v>5</v>
      </c>
      <c r="D9" s="1">
        <v>1</v>
      </c>
      <c r="E9" s="1">
        <v>3</v>
      </c>
      <c r="F9" s="1" t="str">
        <f t="shared" ref="F9:F37" si="0">IF($B$6="Cole aqui a linha do arquivo correspondente a esse registro","",MID($B$6,D9,E9-D9+1))</f>
        <v/>
      </c>
      <c r="G9" s="1"/>
    </row>
    <row r="10" spans="2:7" x14ac:dyDescent="0.25">
      <c r="B10" s="1" t="s">
        <v>32</v>
      </c>
      <c r="C10" s="1" t="s">
        <v>6</v>
      </c>
      <c r="D10" s="1">
        <v>4</v>
      </c>
      <c r="E10" s="1">
        <v>7</v>
      </c>
      <c r="F10" s="1" t="str">
        <f t="shared" si="0"/>
        <v/>
      </c>
      <c r="G10" s="1"/>
    </row>
    <row r="11" spans="2:7" x14ac:dyDescent="0.25">
      <c r="B11" s="1" t="s">
        <v>38</v>
      </c>
      <c r="C11" s="1" t="s">
        <v>7</v>
      </c>
      <c r="D11" s="1">
        <v>8</v>
      </c>
      <c r="E11" s="1">
        <v>8</v>
      </c>
      <c r="F11" s="1" t="str">
        <f t="shared" si="0"/>
        <v/>
      </c>
      <c r="G11" s="1"/>
    </row>
    <row r="12" spans="2:7" x14ac:dyDescent="0.25">
      <c r="B12" s="1" t="s">
        <v>39</v>
      </c>
      <c r="C12" s="1" t="s">
        <v>8</v>
      </c>
      <c r="D12" s="1">
        <v>9</v>
      </c>
      <c r="E12" s="1">
        <v>13</v>
      </c>
      <c r="F12" s="1" t="str">
        <f t="shared" si="0"/>
        <v/>
      </c>
      <c r="G12" s="1"/>
    </row>
    <row r="13" spans="2:7" x14ac:dyDescent="0.25">
      <c r="B13" s="1" t="s">
        <v>36</v>
      </c>
      <c r="C13" s="1" t="s">
        <v>9</v>
      </c>
      <c r="D13" s="1">
        <v>14</v>
      </c>
      <c r="E13" s="1">
        <v>14</v>
      </c>
      <c r="F13" s="1" t="str">
        <f t="shared" si="0"/>
        <v/>
      </c>
      <c r="G13" s="1"/>
    </row>
    <row r="14" spans="2:7" x14ac:dyDescent="0.25">
      <c r="B14" s="1" t="s">
        <v>40</v>
      </c>
      <c r="C14" s="1" t="s">
        <v>10</v>
      </c>
      <c r="D14" s="1">
        <v>15</v>
      </c>
      <c r="E14" s="1">
        <v>15</v>
      </c>
      <c r="F14" s="1" t="str">
        <f t="shared" si="0"/>
        <v/>
      </c>
      <c r="G14" s="1"/>
    </row>
    <row r="15" spans="2:7" x14ac:dyDescent="0.25">
      <c r="B15" s="1" t="s">
        <v>41</v>
      </c>
      <c r="C15" s="1" t="s">
        <v>11</v>
      </c>
      <c r="D15" s="1">
        <v>16</v>
      </c>
      <c r="E15" s="1">
        <v>17</v>
      </c>
      <c r="F15" s="1" t="str">
        <f t="shared" si="0"/>
        <v/>
      </c>
      <c r="G15" s="1" t="e">
        <f>VLOOKUP(F15,Table_C044_CodMovimentoRetorno[],2,0)</f>
        <v>#N/A</v>
      </c>
    </row>
    <row r="16" spans="2:7" x14ac:dyDescent="0.25">
      <c r="B16" s="1" t="s">
        <v>42</v>
      </c>
      <c r="C16" s="1" t="s">
        <v>12</v>
      </c>
      <c r="D16" s="1">
        <v>18</v>
      </c>
      <c r="E16" s="1">
        <v>22</v>
      </c>
      <c r="F16" s="1" t="str">
        <f t="shared" si="0"/>
        <v/>
      </c>
      <c r="G16" s="1"/>
    </row>
    <row r="17" spans="2:7" x14ac:dyDescent="0.25">
      <c r="B17" s="1" t="s">
        <v>34</v>
      </c>
      <c r="C17" s="1" t="s">
        <v>13</v>
      </c>
      <c r="D17" s="1">
        <v>23</v>
      </c>
      <c r="E17" s="1">
        <v>23</v>
      </c>
      <c r="F17" s="1" t="str">
        <f t="shared" si="0"/>
        <v/>
      </c>
      <c r="G17" s="1"/>
    </row>
    <row r="18" spans="2:7" x14ac:dyDescent="0.25">
      <c r="B18" s="1" t="s">
        <v>33</v>
      </c>
      <c r="C18" s="1" t="s">
        <v>14</v>
      </c>
      <c r="D18" s="1">
        <v>24</v>
      </c>
      <c r="E18" s="1">
        <v>35</v>
      </c>
      <c r="F18" s="1" t="str">
        <f t="shared" si="0"/>
        <v/>
      </c>
      <c r="G18" s="1"/>
    </row>
    <row r="19" spans="2:7" x14ac:dyDescent="0.25">
      <c r="B19" s="1" t="s">
        <v>43</v>
      </c>
      <c r="C19" s="1" t="s">
        <v>15</v>
      </c>
      <c r="D19" s="1">
        <v>36</v>
      </c>
      <c r="E19" s="1">
        <v>36</v>
      </c>
      <c r="F19" s="1" t="str">
        <f t="shared" si="0"/>
        <v/>
      </c>
      <c r="G19" s="1"/>
    </row>
    <row r="20" spans="2:7" x14ac:dyDescent="0.25">
      <c r="B20" s="1" t="s">
        <v>44</v>
      </c>
      <c r="C20" s="1" t="s">
        <v>16</v>
      </c>
      <c r="D20" s="1">
        <v>37</v>
      </c>
      <c r="E20" s="1">
        <v>37</v>
      </c>
      <c r="F20" s="1" t="str">
        <f t="shared" si="0"/>
        <v/>
      </c>
      <c r="G20" s="1"/>
    </row>
    <row r="21" spans="2:7" x14ac:dyDescent="0.25">
      <c r="B21" s="1" t="s">
        <v>45</v>
      </c>
      <c r="C21" s="1" t="s">
        <v>17</v>
      </c>
      <c r="D21" s="1">
        <v>38</v>
      </c>
      <c r="E21" s="1">
        <v>57</v>
      </c>
      <c r="F21" s="1" t="str">
        <f t="shared" si="0"/>
        <v/>
      </c>
      <c r="G21" s="1"/>
    </row>
    <row r="22" spans="2:7" x14ac:dyDescent="0.25">
      <c r="B22" s="1" t="s">
        <v>46</v>
      </c>
      <c r="C22" s="1" t="s">
        <v>18</v>
      </c>
      <c r="D22" s="1">
        <v>58</v>
      </c>
      <c r="E22" s="1">
        <v>58</v>
      </c>
      <c r="F22" s="1" t="str">
        <f t="shared" si="0"/>
        <v/>
      </c>
      <c r="G22" s="1"/>
    </row>
    <row r="23" spans="2:7" x14ac:dyDescent="0.25">
      <c r="B23" s="1" t="s">
        <v>47</v>
      </c>
      <c r="C23" s="1" t="s">
        <v>19</v>
      </c>
      <c r="D23" s="1">
        <v>59</v>
      </c>
      <c r="E23" s="1">
        <v>73</v>
      </c>
      <c r="F23" s="1" t="str">
        <f t="shared" si="0"/>
        <v/>
      </c>
      <c r="G23" s="1"/>
    </row>
    <row r="24" spans="2:7" x14ac:dyDescent="0.25">
      <c r="B24" s="1" t="s">
        <v>48</v>
      </c>
      <c r="C24" s="1" t="s">
        <v>20</v>
      </c>
      <c r="D24" s="1">
        <v>74</v>
      </c>
      <c r="E24" s="1">
        <v>81</v>
      </c>
      <c r="F24" s="1" t="str">
        <f t="shared" si="0"/>
        <v/>
      </c>
      <c r="G24" s="2" t="e">
        <f>DATE(RIGHT(F24,4),MID(F24,3,2),LEFT(F24,2))</f>
        <v>#VALUE!</v>
      </c>
    </row>
    <row r="25" spans="2:7" x14ac:dyDescent="0.25">
      <c r="B25" s="1" t="s">
        <v>49</v>
      </c>
      <c r="C25" s="1" t="s">
        <v>21</v>
      </c>
      <c r="D25" s="1">
        <v>82</v>
      </c>
      <c r="E25" s="1">
        <v>96</v>
      </c>
      <c r="F25" s="1" t="str">
        <f t="shared" si="0"/>
        <v/>
      </c>
      <c r="G25" s="3" t="e">
        <f>VALUE(F25)/100</f>
        <v>#VALUE!</v>
      </c>
    </row>
    <row r="26" spans="2:7" x14ac:dyDescent="0.25">
      <c r="B26" s="1" t="s">
        <v>50</v>
      </c>
      <c r="C26" s="1" t="s">
        <v>22</v>
      </c>
      <c r="D26" s="1">
        <v>97</v>
      </c>
      <c r="E26" s="1">
        <v>99</v>
      </c>
      <c r="F26" s="1" t="str">
        <f t="shared" si="0"/>
        <v/>
      </c>
      <c r="G26" s="1"/>
    </row>
    <row r="27" spans="2:7" x14ac:dyDescent="0.25">
      <c r="B27" s="1" t="s">
        <v>51</v>
      </c>
      <c r="C27" s="1" t="s">
        <v>23</v>
      </c>
      <c r="D27" s="1">
        <v>100</v>
      </c>
      <c r="E27" s="1">
        <v>104</v>
      </c>
      <c r="F27" s="1" t="str">
        <f t="shared" si="0"/>
        <v/>
      </c>
      <c r="G27" s="1"/>
    </row>
    <row r="28" spans="2:7" x14ac:dyDescent="0.25">
      <c r="B28" s="1" t="s">
        <v>52</v>
      </c>
      <c r="C28" s="1" t="s">
        <v>13</v>
      </c>
      <c r="D28" s="1">
        <v>105</v>
      </c>
      <c r="E28" s="1">
        <v>105</v>
      </c>
      <c r="F28" s="1" t="str">
        <f t="shared" si="0"/>
        <v/>
      </c>
      <c r="G28" s="1"/>
    </row>
    <row r="29" spans="2:7" x14ac:dyDescent="0.25">
      <c r="B29" s="1" t="s">
        <v>53</v>
      </c>
      <c r="C29" s="1" t="s">
        <v>24</v>
      </c>
      <c r="D29" s="1">
        <v>106</v>
      </c>
      <c r="E29" s="1">
        <v>130</v>
      </c>
      <c r="F29" s="1" t="str">
        <f t="shared" si="0"/>
        <v/>
      </c>
      <c r="G29" s="1"/>
    </row>
    <row r="30" spans="2:7" x14ac:dyDescent="0.25">
      <c r="B30" s="1" t="s">
        <v>54</v>
      </c>
      <c r="C30" s="1" t="s">
        <v>25</v>
      </c>
      <c r="D30" s="1">
        <v>131</v>
      </c>
      <c r="E30" s="1">
        <v>132</v>
      </c>
      <c r="F30" s="1" t="str">
        <f t="shared" si="0"/>
        <v/>
      </c>
      <c r="G30" s="1" t="e">
        <f>VLOOKUP(F30,Table_MoedaCode[],2,0)</f>
        <v>#N/A</v>
      </c>
    </row>
    <row r="31" spans="2:7" x14ac:dyDescent="0.25">
      <c r="B31" s="1" t="s">
        <v>55</v>
      </c>
      <c r="C31" s="1" t="s">
        <v>26</v>
      </c>
      <c r="D31" s="1">
        <v>133</v>
      </c>
      <c r="E31" s="1">
        <v>133</v>
      </c>
      <c r="F31" s="1" t="str">
        <f t="shared" si="0"/>
        <v/>
      </c>
      <c r="G31" s="1"/>
    </row>
    <row r="32" spans="2:7" x14ac:dyDescent="0.25">
      <c r="B32" s="1" t="s">
        <v>35</v>
      </c>
      <c r="C32" s="1" t="s">
        <v>27</v>
      </c>
      <c r="D32" s="1">
        <v>134</v>
      </c>
      <c r="E32" s="1">
        <v>148</v>
      </c>
      <c r="F32" s="1" t="str">
        <f t="shared" si="0"/>
        <v/>
      </c>
      <c r="G32" s="1"/>
    </row>
    <row r="33" spans="2:7" x14ac:dyDescent="0.25">
      <c r="B33" s="1" t="s">
        <v>56</v>
      </c>
      <c r="C33" s="1" t="s">
        <v>28</v>
      </c>
      <c r="D33" s="1">
        <v>149</v>
      </c>
      <c r="E33" s="1">
        <v>188</v>
      </c>
      <c r="F33" s="1" t="str">
        <f t="shared" si="0"/>
        <v/>
      </c>
      <c r="G33" s="1"/>
    </row>
    <row r="34" spans="2:7" x14ac:dyDescent="0.25">
      <c r="B34" s="1" t="s">
        <v>57</v>
      </c>
      <c r="C34" s="1" t="s">
        <v>29</v>
      </c>
      <c r="D34" s="1">
        <v>189</v>
      </c>
      <c r="E34" s="1">
        <v>198</v>
      </c>
      <c r="F34" s="1" t="str">
        <f t="shared" si="0"/>
        <v/>
      </c>
      <c r="G34" s="1"/>
    </row>
    <row r="35" spans="2:7" x14ac:dyDescent="0.25">
      <c r="B35" s="1" t="s">
        <v>58</v>
      </c>
      <c r="C35" s="1" t="s">
        <v>30</v>
      </c>
      <c r="D35" s="1">
        <v>199</v>
      </c>
      <c r="E35" s="1">
        <v>213</v>
      </c>
      <c r="F35" s="1" t="str">
        <f t="shared" si="0"/>
        <v/>
      </c>
      <c r="G35" s="3" t="e">
        <f>VALUE(F35)/100</f>
        <v>#VALUE!</v>
      </c>
    </row>
    <row r="36" spans="2:7" x14ac:dyDescent="0.25">
      <c r="B36" s="1" t="s">
        <v>59</v>
      </c>
      <c r="C36" s="1" t="s">
        <v>31</v>
      </c>
      <c r="D36" s="1">
        <v>214</v>
      </c>
      <c r="E36" s="1">
        <v>223</v>
      </c>
      <c r="F36" s="1" t="str">
        <f t="shared" si="0"/>
        <v/>
      </c>
      <c r="G36" s="1"/>
    </row>
    <row r="37" spans="2:7" x14ac:dyDescent="0.25">
      <c r="B37" s="1" t="s">
        <v>60</v>
      </c>
      <c r="C37" s="1" t="s">
        <v>10</v>
      </c>
      <c r="D37" s="1">
        <v>224</v>
      </c>
      <c r="E37" s="1">
        <v>240</v>
      </c>
      <c r="F37" s="1" t="str">
        <f t="shared" si="0"/>
        <v/>
      </c>
      <c r="G37" s="1"/>
    </row>
    <row r="38" spans="2:7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9DAA-DD42-45C4-A57B-1D99DA41A884}">
  <sheetPr codeName="Sheet3"/>
  <dimension ref="A1:H33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15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x14ac:dyDescent="0.25"/>
    <row r="2" spans="2:7" ht="18.75" x14ac:dyDescent="0.3">
      <c r="B2" s="6" t="s">
        <v>169</v>
      </c>
    </row>
    <row r="3" spans="2:7" x14ac:dyDescent="0.25"/>
    <row r="4" spans="2:7" ht="15.75" thickBot="1" x14ac:dyDescent="0.3">
      <c r="B4" s="4" t="s">
        <v>4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607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62</v>
      </c>
      <c r="G8" s="1" t="s">
        <v>63</v>
      </c>
    </row>
    <row r="9" spans="2:7" x14ac:dyDescent="0.25">
      <c r="B9" s="1" t="s">
        <v>81</v>
      </c>
      <c r="C9" s="1" t="s">
        <v>5</v>
      </c>
      <c r="D9" s="1">
        <v>1</v>
      </c>
      <c r="E9" s="1">
        <v>3</v>
      </c>
      <c r="F9" s="1" t="str">
        <f t="shared" ref="F9:F32" si="0">IF($B$6="Cole aqui a linha do arquivo correspondente a esse registro","",MID($B$6,D9,E9-D9+1))</f>
        <v/>
      </c>
      <c r="G9" s="1"/>
    </row>
    <row r="10" spans="2:7" x14ac:dyDescent="0.25">
      <c r="B10" s="1" t="s">
        <v>82</v>
      </c>
      <c r="C10" s="1" t="s">
        <v>6</v>
      </c>
      <c r="D10" s="1">
        <v>4</v>
      </c>
      <c r="E10" s="1">
        <v>7</v>
      </c>
      <c r="F10" s="1" t="str">
        <f t="shared" si="0"/>
        <v/>
      </c>
      <c r="G10" s="1"/>
    </row>
    <row r="11" spans="2:7" x14ac:dyDescent="0.25">
      <c r="B11" s="1" t="s">
        <v>83</v>
      </c>
      <c r="C11" s="1" t="s">
        <v>7</v>
      </c>
      <c r="D11" s="1">
        <v>8</v>
      </c>
      <c r="E11" s="1">
        <v>8</v>
      </c>
      <c r="F11" s="1" t="str">
        <f t="shared" si="0"/>
        <v/>
      </c>
      <c r="G11" s="1"/>
    </row>
    <row r="12" spans="2:7" x14ac:dyDescent="0.25">
      <c r="B12" s="1" t="s">
        <v>84</v>
      </c>
      <c r="C12" s="1" t="s">
        <v>64</v>
      </c>
      <c r="D12" s="1">
        <v>9</v>
      </c>
      <c r="E12" s="1">
        <v>13</v>
      </c>
      <c r="F12" s="1" t="str">
        <f t="shared" si="0"/>
        <v/>
      </c>
      <c r="G12" s="1"/>
    </row>
    <row r="13" spans="2:7" x14ac:dyDescent="0.25">
      <c r="B13" s="1" t="s">
        <v>85</v>
      </c>
      <c r="C13" s="1" t="s">
        <v>65</v>
      </c>
      <c r="D13" s="1">
        <v>14</v>
      </c>
      <c r="E13" s="1">
        <v>14</v>
      </c>
      <c r="F13" s="1" t="str">
        <f t="shared" si="0"/>
        <v/>
      </c>
      <c r="G13" s="1"/>
    </row>
    <row r="14" spans="2:7" x14ac:dyDescent="0.25">
      <c r="B14" s="1" t="s">
        <v>86</v>
      </c>
      <c r="C14" s="1" t="s">
        <v>10</v>
      </c>
      <c r="D14" s="1">
        <v>15</v>
      </c>
      <c r="E14" s="1">
        <v>15</v>
      </c>
      <c r="F14" s="1" t="str">
        <f t="shared" si="0"/>
        <v/>
      </c>
      <c r="G14" s="1"/>
    </row>
    <row r="15" spans="2:7" x14ac:dyDescent="0.25">
      <c r="B15" s="1" t="s">
        <v>87</v>
      </c>
      <c r="C15" s="1" t="s">
        <v>11</v>
      </c>
      <c r="D15" s="1">
        <v>16</v>
      </c>
      <c r="E15" s="1">
        <v>17</v>
      </c>
      <c r="F15" s="1" t="str">
        <f t="shared" si="0"/>
        <v/>
      </c>
      <c r="G15" s="1" t="e">
        <f>VLOOKUP(F15,Table_C044_CodMovimentoRetorno[],2,0)</f>
        <v>#N/A</v>
      </c>
    </row>
    <row r="16" spans="2:7" x14ac:dyDescent="0.25">
      <c r="B16" s="1" t="s">
        <v>88</v>
      </c>
      <c r="C16" s="1" t="s">
        <v>66</v>
      </c>
      <c r="D16" s="1">
        <v>18</v>
      </c>
      <c r="E16" s="1">
        <v>32</v>
      </c>
      <c r="F16" s="1" t="str">
        <f t="shared" si="0"/>
        <v/>
      </c>
      <c r="G16" s="3" t="e">
        <f t="shared" ref="G16:G23" si="1">VALUE(F16)/100</f>
        <v>#VALUE!</v>
      </c>
    </row>
    <row r="17" spans="2:7" x14ac:dyDescent="0.25">
      <c r="B17" s="1" t="s">
        <v>89</v>
      </c>
      <c r="C17" s="1" t="s">
        <v>67</v>
      </c>
      <c r="D17" s="1">
        <v>33</v>
      </c>
      <c r="E17" s="1">
        <v>47</v>
      </c>
      <c r="F17" s="1" t="str">
        <f t="shared" si="0"/>
        <v/>
      </c>
      <c r="G17" s="3" t="e">
        <f t="shared" si="1"/>
        <v>#VALUE!</v>
      </c>
    </row>
    <row r="18" spans="2:7" x14ac:dyDescent="0.25">
      <c r="B18" s="1" t="s">
        <v>90</v>
      </c>
      <c r="C18" s="1" t="s">
        <v>68</v>
      </c>
      <c r="D18" s="1">
        <v>48</v>
      </c>
      <c r="E18" s="1">
        <v>62</v>
      </c>
      <c r="F18" s="1" t="str">
        <f t="shared" si="0"/>
        <v/>
      </c>
      <c r="G18" s="3" t="e">
        <f t="shared" si="1"/>
        <v>#VALUE!</v>
      </c>
    </row>
    <row r="19" spans="2:7" x14ac:dyDescent="0.25">
      <c r="B19" s="1" t="s">
        <v>91</v>
      </c>
      <c r="C19" s="1" t="s">
        <v>69</v>
      </c>
      <c r="D19" s="1">
        <v>63</v>
      </c>
      <c r="E19" s="1">
        <v>77</v>
      </c>
      <c r="F19" s="1" t="str">
        <f t="shared" si="0"/>
        <v/>
      </c>
      <c r="G19" s="3" t="e">
        <f t="shared" si="1"/>
        <v>#VALUE!</v>
      </c>
    </row>
    <row r="20" spans="2:7" x14ac:dyDescent="0.25">
      <c r="B20" s="1" t="s">
        <v>92</v>
      </c>
      <c r="C20" s="1" t="s">
        <v>70</v>
      </c>
      <c r="D20" s="1">
        <v>78</v>
      </c>
      <c r="E20" s="1">
        <v>92</v>
      </c>
      <c r="F20" s="1" t="str">
        <f t="shared" si="0"/>
        <v/>
      </c>
      <c r="G20" s="3" t="e">
        <f t="shared" si="1"/>
        <v>#VALUE!</v>
      </c>
    </row>
    <row r="21" spans="2:7" x14ac:dyDescent="0.25">
      <c r="B21" s="1" t="s">
        <v>93</v>
      </c>
      <c r="C21" s="1" t="s">
        <v>71</v>
      </c>
      <c r="D21" s="1">
        <v>93</v>
      </c>
      <c r="E21" s="1">
        <v>107</v>
      </c>
      <c r="F21" s="1" t="str">
        <f t="shared" si="0"/>
        <v/>
      </c>
      <c r="G21" s="3" t="e">
        <f t="shared" si="1"/>
        <v>#VALUE!</v>
      </c>
    </row>
    <row r="22" spans="2:7" x14ac:dyDescent="0.25">
      <c r="B22" s="1" t="s">
        <v>94</v>
      </c>
      <c r="C22" s="1" t="s">
        <v>72</v>
      </c>
      <c r="D22" s="1">
        <v>108</v>
      </c>
      <c r="E22" s="1">
        <v>122</v>
      </c>
      <c r="F22" s="1" t="str">
        <f t="shared" si="0"/>
        <v/>
      </c>
      <c r="G22" s="3" t="e">
        <f t="shared" si="1"/>
        <v>#VALUE!</v>
      </c>
    </row>
    <row r="23" spans="2:7" x14ac:dyDescent="0.25">
      <c r="B23" s="1" t="s">
        <v>95</v>
      </c>
      <c r="C23" s="1" t="s">
        <v>73</v>
      </c>
      <c r="D23" s="1">
        <v>123</v>
      </c>
      <c r="E23" s="1">
        <v>137</v>
      </c>
      <c r="F23" s="1" t="str">
        <f t="shared" si="0"/>
        <v/>
      </c>
      <c r="G23" s="3" t="e">
        <f t="shared" si="1"/>
        <v>#VALUE!</v>
      </c>
    </row>
    <row r="24" spans="2:7" x14ac:dyDescent="0.25">
      <c r="B24" s="1" t="s">
        <v>96</v>
      </c>
      <c r="C24" s="1" t="s">
        <v>74</v>
      </c>
      <c r="D24" s="1">
        <v>138</v>
      </c>
      <c r="E24" s="1">
        <v>145</v>
      </c>
      <c r="F24" s="1" t="str">
        <f t="shared" si="0"/>
        <v/>
      </c>
      <c r="G24" s="2" t="e">
        <f>DATE(RIGHT(F24,4),MID(F24,3,2),LEFT(F24,2))</f>
        <v>#VALUE!</v>
      </c>
    </row>
    <row r="25" spans="2:7" x14ac:dyDescent="0.25">
      <c r="B25" s="1" t="s">
        <v>97</v>
      </c>
      <c r="C25" s="1" t="s">
        <v>75</v>
      </c>
      <c r="D25" s="1">
        <v>146</v>
      </c>
      <c r="E25" s="1">
        <v>153</v>
      </c>
      <c r="F25" s="1" t="str">
        <f t="shared" si="0"/>
        <v/>
      </c>
      <c r="G25" s="2" t="e">
        <f>DATE(RIGHT(F25,4),MID(F25,3,2),LEFT(F25,2))</f>
        <v>#VALUE!</v>
      </c>
    </row>
    <row r="26" spans="2:7" x14ac:dyDescent="0.25">
      <c r="B26" s="1" t="s">
        <v>98</v>
      </c>
      <c r="C26" s="1" t="s">
        <v>76</v>
      </c>
      <c r="D26" s="1">
        <v>154</v>
      </c>
      <c r="E26" s="1">
        <v>157</v>
      </c>
      <c r="F26" s="1" t="str">
        <f t="shared" si="0"/>
        <v/>
      </c>
      <c r="G26" s="1"/>
    </row>
    <row r="27" spans="2:7" x14ac:dyDescent="0.25">
      <c r="B27" s="1" t="s">
        <v>99</v>
      </c>
      <c r="C27" s="1" t="s">
        <v>74</v>
      </c>
      <c r="D27" s="1">
        <v>158</v>
      </c>
      <c r="E27" s="1">
        <v>165</v>
      </c>
      <c r="F27" s="1" t="str">
        <f t="shared" si="0"/>
        <v/>
      </c>
      <c r="G27" s="2" t="e">
        <f>DATE(RIGHT(F27,4),MID(F27,3,2),LEFT(F27,2))</f>
        <v>#VALUE!</v>
      </c>
    </row>
    <row r="28" spans="2:7" x14ac:dyDescent="0.25">
      <c r="B28" s="1" t="s">
        <v>100</v>
      </c>
      <c r="C28" s="1" t="s">
        <v>77</v>
      </c>
      <c r="D28" s="1">
        <v>166</v>
      </c>
      <c r="E28" s="1">
        <v>180</v>
      </c>
      <c r="F28" s="1" t="str">
        <f t="shared" si="0"/>
        <v/>
      </c>
      <c r="G28" s="3" t="e">
        <f>VALUE(F28)/100</f>
        <v>#VALUE!</v>
      </c>
    </row>
    <row r="29" spans="2:7" x14ac:dyDescent="0.25">
      <c r="B29" s="1" t="s">
        <v>101</v>
      </c>
      <c r="C29" s="1" t="s">
        <v>78</v>
      </c>
      <c r="D29" s="1">
        <v>181</v>
      </c>
      <c r="E29" s="1">
        <v>210</v>
      </c>
      <c r="F29" s="1" t="str">
        <f t="shared" si="0"/>
        <v/>
      </c>
      <c r="G29" s="1"/>
    </row>
    <row r="30" spans="2:7" x14ac:dyDescent="0.25">
      <c r="B30" s="1" t="s">
        <v>102</v>
      </c>
      <c r="C30" s="1" t="s">
        <v>79</v>
      </c>
      <c r="D30" s="1">
        <v>211</v>
      </c>
      <c r="E30" s="1">
        <v>213</v>
      </c>
      <c r="F30" s="1" t="str">
        <f t="shared" si="0"/>
        <v/>
      </c>
      <c r="G30" s="1"/>
    </row>
    <row r="31" spans="2:7" x14ac:dyDescent="0.25">
      <c r="B31" s="1" t="s">
        <v>103</v>
      </c>
      <c r="C31" s="1" t="s">
        <v>80</v>
      </c>
      <c r="D31" s="1">
        <v>214</v>
      </c>
      <c r="E31" s="1">
        <v>233</v>
      </c>
      <c r="F31" s="1" t="str">
        <f t="shared" si="0"/>
        <v/>
      </c>
      <c r="G31" s="1"/>
    </row>
    <row r="32" spans="2:7" x14ac:dyDescent="0.25">
      <c r="B32" s="1" t="s">
        <v>104</v>
      </c>
      <c r="C32" s="1" t="s">
        <v>10</v>
      </c>
      <c r="D32" s="1">
        <v>234</v>
      </c>
      <c r="E32" s="1">
        <v>240</v>
      </c>
      <c r="F32" s="1" t="str">
        <f t="shared" si="0"/>
        <v/>
      </c>
      <c r="G32" s="1"/>
    </row>
    <row r="33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369C-E625-44E7-855F-A4D154A68A1C}">
  <sheetPr codeName="Sheet8"/>
  <dimension ref="A1:H33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15" customHeight="1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ht="15" customHeight="1" x14ac:dyDescent="0.25"/>
    <row r="2" spans="2:7" ht="18.75" x14ac:dyDescent="0.3">
      <c r="B2" s="6" t="s">
        <v>169</v>
      </c>
    </row>
    <row r="3" spans="2:7" ht="15" customHeight="1" x14ac:dyDescent="0.25"/>
    <row r="4" spans="2:7" ht="15.75" thickBot="1" x14ac:dyDescent="0.3">
      <c r="B4" s="4" t="s">
        <v>480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608</v>
      </c>
      <c r="C6" s="11"/>
      <c r="D6" s="11"/>
      <c r="E6" s="11"/>
      <c r="F6" s="11"/>
      <c r="G6" s="11"/>
    </row>
    <row r="7" spans="2:7" ht="9.9499999999999993" customHeight="1" x14ac:dyDescent="0.25"/>
    <row r="8" spans="2:7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62</v>
      </c>
      <c r="G8" s="1" t="s">
        <v>63</v>
      </c>
    </row>
    <row r="9" spans="2:7" x14ac:dyDescent="0.25">
      <c r="B9" s="1" t="s">
        <v>481</v>
      </c>
      <c r="C9" s="1" t="s">
        <v>5</v>
      </c>
      <c r="D9" s="1">
        <v>1</v>
      </c>
      <c r="E9" s="1">
        <v>3</v>
      </c>
      <c r="F9" s="1" t="str">
        <f t="shared" ref="F9:F32" si="0">IF($B$6="Cole aqui a linha do arquivo correspondente a esse registro","",MID($B$6,D9,E9-D9+1))</f>
        <v>208</v>
      </c>
      <c r="G9" s="1"/>
    </row>
    <row r="10" spans="2:7" x14ac:dyDescent="0.25">
      <c r="B10" s="1" t="s">
        <v>482</v>
      </c>
      <c r="C10" s="1" t="s">
        <v>6</v>
      </c>
      <c r="D10" s="1">
        <v>4</v>
      </c>
      <c r="E10" s="1">
        <v>7</v>
      </c>
      <c r="F10" s="1" t="str">
        <f t="shared" si="0"/>
        <v>0000</v>
      </c>
      <c r="G10" s="1"/>
    </row>
    <row r="11" spans="2:7" x14ac:dyDescent="0.25">
      <c r="B11" s="1" t="s">
        <v>483</v>
      </c>
      <c r="C11" s="1" t="s">
        <v>7</v>
      </c>
      <c r="D11" s="1">
        <v>8</v>
      </c>
      <c r="E11" s="1">
        <v>8</v>
      </c>
      <c r="F11" s="1" t="str">
        <f t="shared" si="0"/>
        <v>0</v>
      </c>
      <c r="G11" s="1"/>
    </row>
    <row r="12" spans="2:7" x14ac:dyDescent="0.25">
      <c r="B12" s="1" t="s">
        <v>484</v>
      </c>
      <c r="C12" s="1" t="s">
        <v>485</v>
      </c>
      <c r="D12" s="1">
        <v>9</v>
      </c>
      <c r="E12" s="1">
        <v>17</v>
      </c>
      <c r="F12" s="1" t="str">
        <f t="shared" si="0"/>
        <v xml:space="preserve">         </v>
      </c>
      <c r="G12" s="1"/>
    </row>
    <row r="13" spans="2:7" x14ac:dyDescent="0.25">
      <c r="B13" s="1" t="s">
        <v>486</v>
      </c>
      <c r="C13" s="1" t="s">
        <v>487</v>
      </c>
      <c r="D13" s="1">
        <v>18</v>
      </c>
      <c r="E13" s="1">
        <v>18</v>
      </c>
      <c r="F13" s="1" t="str">
        <f t="shared" si="0"/>
        <v>2</v>
      </c>
      <c r="G13" s="1"/>
    </row>
    <row r="14" spans="2:7" x14ac:dyDescent="0.25">
      <c r="B14" s="1" t="s">
        <v>488</v>
      </c>
      <c r="C14" s="1" t="s">
        <v>489</v>
      </c>
      <c r="D14" s="1">
        <v>19</v>
      </c>
      <c r="E14" s="1">
        <v>32</v>
      </c>
      <c r="F14" s="1" t="str">
        <f t="shared" si="0"/>
        <v>30306294000145</v>
      </c>
      <c r="G14" s="1"/>
    </row>
    <row r="15" spans="2:7" x14ac:dyDescent="0.25">
      <c r="B15" s="1" t="s">
        <v>490</v>
      </c>
      <c r="C15" s="1" t="s">
        <v>491</v>
      </c>
      <c r="D15" s="1">
        <v>33</v>
      </c>
      <c r="E15" s="1">
        <v>52</v>
      </c>
      <c r="F15" s="1" t="str">
        <f t="shared" si="0"/>
        <v xml:space="preserve">001100983001401000  </v>
      </c>
      <c r="G15" s="1"/>
    </row>
    <row r="16" spans="2:7" x14ac:dyDescent="0.25">
      <c r="B16" s="1" t="s">
        <v>492</v>
      </c>
      <c r="C16" s="1" t="s">
        <v>12</v>
      </c>
      <c r="D16" s="1">
        <v>53</v>
      </c>
      <c r="E16" s="1">
        <v>57</v>
      </c>
      <c r="F16" s="1" t="str">
        <f t="shared" si="0"/>
        <v>00001</v>
      </c>
      <c r="G16" s="1"/>
    </row>
    <row r="17" spans="2:7" x14ac:dyDescent="0.25">
      <c r="B17" s="1" t="s">
        <v>493</v>
      </c>
      <c r="C17" s="1" t="s">
        <v>13</v>
      </c>
      <c r="D17" s="1">
        <v>58</v>
      </c>
      <c r="E17" s="1">
        <v>58</v>
      </c>
      <c r="F17" s="1" t="str">
        <f t="shared" si="0"/>
        <v xml:space="preserve"> </v>
      </c>
      <c r="G17" s="1"/>
    </row>
    <row r="18" spans="2:7" x14ac:dyDescent="0.25">
      <c r="B18" s="1" t="s">
        <v>494</v>
      </c>
      <c r="C18" s="1" t="s">
        <v>14</v>
      </c>
      <c r="D18" s="1">
        <v>59</v>
      </c>
      <c r="E18" s="1">
        <v>70</v>
      </c>
      <c r="F18" s="1" t="str">
        <f t="shared" si="0"/>
        <v>000000110098</v>
      </c>
      <c r="G18" s="1"/>
    </row>
    <row r="19" spans="2:7" x14ac:dyDescent="0.25">
      <c r="B19" s="1" t="s">
        <v>495</v>
      </c>
      <c r="C19" s="1" t="s">
        <v>15</v>
      </c>
      <c r="D19" s="1">
        <v>71</v>
      </c>
      <c r="E19" s="1">
        <v>71</v>
      </c>
      <c r="F19" s="1" t="str">
        <f t="shared" si="0"/>
        <v>3</v>
      </c>
      <c r="G19" s="1"/>
    </row>
    <row r="20" spans="2:7" x14ac:dyDescent="0.25">
      <c r="B20" s="1" t="s">
        <v>496</v>
      </c>
      <c r="C20" s="1" t="s">
        <v>16</v>
      </c>
      <c r="D20" s="1">
        <v>72</v>
      </c>
      <c r="E20" s="1">
        <v>72</v>
      </c>
      <c r="F20" s="1" t="str">
        <f t="shared" si="0"/>
        <v xml:space="preserve"> </v>
      </c>
      <c r="G20" s="1"/>
    </row>
    <row r="21" spans="2:7" x14ac:dyDescent="0.25">
      <c r="B21" s="1" t="s">
        <v>497</v>
      </c>
      <c r="C21" s="1" t="s">
        <v>498</v>
      </c>
      <c r="D21" s="1">
        <v>73</v>
      </c>
      <c r="E21" s="1">
        <v>102</v>
      </c>
      <c r="F21" s="1" t="str">
        <f t="shared" si="0"/>
        <v xml:space="preserve">EMPRESA CEDENTE               </v>
      </c>
      <c r="G21" s="1"/>
    </row>
    <row r="22" spans="2:7" x14ac:dyDescent="0.25">
      <c r="B22" s="1" t="s">
        <v>499</v>
      </c>
      <c r="C22" s="1" t="s">
        <v>500</v>
      </c>
      <c r="D22" s="1">
        <v>103</v>
      </c>
      <c r="E22" s="1">
        <v>132</v>
      </c>
      <c r="F22" s="1" t="str">
        <f t="shared" si="0"/>
        <v xml:space="preserve">BANCO BTG PACTUAL S.A.        </v>
      </c>
      <c r="G22" s="1"/>
    </row>
    <row r="23" spans="2:7" x14ac:dyDescent="0.25">
      <c r="B23" s="1" t="s">
        <v>501</v>
      </c>
      <c r="C23" s="1" t="s">
        <v>485</v>
      </c>
      <c r="D23" s="1">
        <v>133</v>
      </c>
      <c r="E23" s="1">
        <v>142</v>
      </c>
      <c r="F23" s="1" t="str">
        <f t="shared" si="0"/>
        <v xml:space="preserve">          </v>
      </c>
      <c r="G23" s="1"/>
    </row>
    <row r="24" spans="2:7" x14ac:dyDescent="0.25">
      <c r="B24" s="1" t="s">
        <v>502</v>
      </c>
      <c r="C24" s="1" t="s">
        <v>503</v>
      </c>
      <c r="D24" s="1">
        <v>143</v>
      </c>
      <c r="E24" s="1">
        <v>143</v>
      </c>
      <c r="F24" s="1" t="str">
        <f t="shared" si="0"/>
        <v>1</v>
      </c>
      <c r="G24" s="1"/>
    </row>
    <row r="25" spans="2:7" x14ac:dyDescent="0.25">
      <c r="B25" s="1" t="s">
        <v>504</v>
      </c>
      <c r="C25" s="1" t="s">
        <v>505</v>
      </c>
      <c r="D25" s="1">
        <v>144</v>
      </c>
      <c r="E25" s="1">
        <v>151</v>
      </c>
      <c r="F25" s="1" t="str">
        <f t="shared" si="0"/>
        <v>25062021</v>
      </c>
      <c r="G25" s="2">
        <f>DATE(RIGHT(F25,4),MID(F25,3,2),LEFT(F25,2))</f>
        <v>44372</v>
      </c>
    </row>
    <row r="26" spans="2:7" x14ac:dyDescent="0.25">
      <c r="B26" s="1" t="s">
        <v>506</v>
      </c>
      <c r="C26" s="1" t="s">
        <v>507</v>
      </c>
      <c r="D26" s="1">
        <v>152</v>
      </c>
      <c r="E26" s="1">
        <v>157</v>
      </c>
      <c r="F26" s="1" t="str">
        <f t="shared" si="0"/>
        <v>105045</v>
      </c>
      <c r="G26" s="1"/>
    </row>
    <row r="27" spans="2:7" x14ac:dyDescent="0.25">
      <c r="B27" s="1" t="s">
        <v>508</v>
      </c>
      <c r="C27" s="1" t="s">
        <v>509</v>
      </c>
      <c r="D27" s="1">
        <v>158</v>
      </c>
      <c r="E27" s="1">
        <v>163</v>
      </c>
      <c r="F27" s="1" t="str">
        <f t="shared" si="0"/>
        <v>000003</v>
      </c>
      <c r="G27" s="1"/>
    </row>
    <row r="28" spans="2:7" x14ac:dyDescent="0.25">
      <c r="B28" s="1" t="s">
        <v>510</v>
      </c>
      <c r="C28" s="1" t="s">
        <v>511</v>
      </c>
      <c r="D28" s="1">
        <v>164</v>
      </c>
      <c r="E28" s="1">
        <v>166</v>
      </c>
      <c r="F28" s="1" t="str">
        <f t="shared" si="0"/>
        <v>083</v>
      </c>
      <c r="G28" s="1"/>
    </row>
    <row r="29" spans="2:7" x14ac:dyDescent="0.25">
      <c r="B29" s="1" t="s">
        <v>512</v>
      </c>
      <c r="C29" s="1" t="s">
        <v>513</v>
      </c>
      <c r="D29" s="1">
        <v>167</v>
      </c>
      <c r="E29" s="1">
        <v>171</v>
      </c>
      <c r="F29" s="1" t="str">
        <f t="shared" si="0"/>
        <v>00000</v>
      </c>
      <c r="G29" s="1"/>
    </row>
    <row r="30" spans="2:7" x14ac:dyDescent="0.25">
      <c r="B30" s="1" t="s">
        <v>514</v>
      </c>
      <c r="C30" s="1" t="s">
        <v>515</v>
      </c>
      <c r="D30" s="1">
        <v>172</v>
      </c>
      <c r="E30" s="1">
        <v>191</v>
      </c>
      <c r="F30" s="1" t="str">
        <f t="shared" si="0"/>
        <v xml:space="preserve">                    </v>
      </c>
      <c r="G30" s="1"/>
    </row>
    <row r="31" spans="2:7" x14ac:dyDescent="0.25">
      <c r="B31" s="1" t="s">
        <v>516</v>
      </c>
      <c r="C31" s="1" t="s">
        <v>517</v>
      </c>
      <c r="D31" s="1">
        <v>192</v>
      </c>
      <c r="E31" s="1">
        <v>211</v>
      </c>
      <c r="F31" s="1" t="str">
        <f t="shared" si="0"/>
        <v xml:space="preserve">                    </v>
      </c>
      <c r="G31" s="1"/>
    </row>
    <row r="32" spans="2:7" x14ac:dyDescent="0.25">
      <c r="B32" s="1" t="s">
        <v>518</v>
      </c>
      <c r="C32" s="1" t="s">
        <v>485</v>
      </c>
      <c r="D32" s="1">
        <v>212</v>
      </c>
      <c r="E32" s="1">
        <v>240</v>
      </c>
      <c r="F32" s="1" t="str">
        <f t="shared" si="0"/>
        <v xml:space="preserve">                             </v>
      </c>
      <c r="G32" s="1"/>
    </row>
    <row r="33" ht="15" customHeight="1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8FB9-E9BD-4DA4-BA8E-1BEB8EE19F08}">
  <sheetPr codeName="Sheet9"/>
  <dimension ref="A1:H102"/>
  <sheetViews>
    <sheetView showGridLines="0" showRowColHeaders="0" workbookViewId="0">
      <pane ySplit="8" topLeftCell="A9" activePane="bottomLeft" state="frozen"/>
      <selection pane="bottomLeft" activeCell="B6" sqref="B6:G6"/>
    </sheetView>
  </sheetViews>
  <sheetFormatPr defaultColWidth="0" defaultRowHeight="0" customHeight="1" zeroHeight="1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1" spans="2:7" ht="15" customHeight="1" x14ac:dyDescent="0.25"/>
    <row r="2" spans="2:7" ht="18.75" x14ac:dyDescent="0.3">
      <c r="B2" s="6" t="s">
        <v>169</v>
      </c>
    </row>
    <row r="3" spans="2:7" ht="15" customHeight="1" x14ac:dyDescent="0.25"/>
    <row r="4" spans="2:7" ht="15.75" thickBot="1" x14ac:dyDescent="0.3">
      <c r="B4" s="4" t="s">
        <v>568</v>
      </c>
      <c r="C4" s="4"/>
      <c r="D4" s="4"/>
      <c r="E4" s="4"/>
      <c r="F4" s="4"/>
      <c r="G4" s="4"/>
    </row>
    <row r="5" spans="2:7" ht="9.9499999999999993" customHeight="1" x14ac:dyDescent="0.25"/>
    <row r="6" spans="2:7" ht="24.95" customHeight="1" x14ac:dyDescent="0.25">
      <c r="B6" s="11" t="s">
        <v>609</v>
      </c>
      <c r="C6" s="11"/>
      <c r="D6" s="11"/>
      <c r="E6" s="11"/>
      <c r="F6" s="11"/>
      <c r="G6" s="11"/>
    </row>
    <row r="7" spans="2:7" ht="9.9499999999999993" customHeight="1" x14ac:dyDescent="0.25"/>
    <row r="8" spans="2:7" ht="15" x14ac:dyDescent="0.25">
      <c r="B8" s="1" t="s">
        <v>61</v>
      </c>
      <c r="C8" s="1" t="s">
        <v>0</v>
      </c>
      <c r="D8" s="1" t="s">
        <v>1</v>
      </c>
      <c r="E8" s="1" t="s">
        <v>2</v>
      </c>
      <c r="F8" s="1" t="s">
        <v>62</v>
      </c>
      <c r="G8" s="1" t="s">
        <v>63</v>
      </c>
    </row>
    <row r="9" spans="2:7" ht="15" x14ac:dyDescent="0.25">
      <c r="B9" s="1" t="s">
        <v>519</v>
      </c>
      <c r="C9" s="1" t="s">
        <v>5</v>
      </c>
      <c r="D9" s="1" t="s">
        <v>320</v>
      </c>
      <c r="E9" s="1" t="s">
        <v>456</v>
      </c>
      <c r="F9" s="1" t="str">
        <f t="shared" ref="F9" si="0">IF($B$6="Cole aqui a linha do arquivo correspondente a esse registro","",MID($B$6,D9,E9-D9+1))</f>
        <v>208</v>
      </c>
      <c r="G9" s="1"/>
    </row>
    <row r="10" spans="2:7" ht="15" x14ac:dyDescent="0.25">
      <c r="B10" s="1" t="s">
        <v>520</v>
      </c>
      <c r="C10" s="1" t="s">
        <v>6</v>
      </c>
      <c r="D10" s="1" t="s">
        <v>458</v>
      </c>
      <c r="E10" s="1" t="s">
        <v>478</v>
      </c>
      <c r="F10" s="1" t="str">
        <f t="shared" ref="F10:F31" si="1">IF($B$6="Cole aqui a linha do arquivo correspondente a esse registro","",MID($B$6,D10,E10-D10+1))</f>
        <v>0001</v>
      </c>
      <c r="G10" s="1"/>
    </row>
    <row r="11" spans="2:7" ht="15" x14ac:dyDescent="0.25">
      <c r="B11" s="1" t="s">
        <v>521</v>
      </c>
      <c r="C11" s="1" t="s">
        <v>7</v>
      </c>
      <c r="D11" s="1" t="s">
        <v>462</v>
      </c>
      <c r="E11" s="1" t="s">
        <v>462</v>
      </c>
      <c r="F11" s="1" t="str">
        <f t="shared" si="1"/>
        <v>1</v>
      </c>
      <c r="G11" s="1"/>
    </row>
    <row r="12" spans="2:7" ht="15" x14ac:dyDescent="0.25">
      <c r="B12" s="1" t="s">
        <v>522</v>
      </c>
      <c r="C12" s="1" t="s">
        <v>542</v>
      </c>
      <c r="D12" s="1" t="s">
        <v>464</v>
      </c>
      <c r="E12" s="1" t="s">
        <v>464</v>
      </c>
      <c r="F12" s="1" t="str">
        <f t="shared" si="1"/>
        <v>R</v>
      </c>
      <c r="G12" s="1"/>
    </row>
    <row r="13" spans="2:7" ht="15" x14ac:dyDescent="0.25">
      <c r="B13" s="1" t="s">
        <v>523</v>
      </c>
      <c r="C13" s="1" t="s">
        <v>543</v>
      </c>
      <c r="D13" s="1" t="s">
        <v>146</v>
      </c>
      <c r="E13" s="1" t="s">
        <v>147</v>
      </c>
      <c r="F13" s="1" t="str">
        <f t="shared" si="1"/>
        <v>01</v>
      </c>
      <c r="G13" s="1"/>
    </row>
    <row r="14" spans="2:7" ht="15" x14ac:dyDescent="0.25">
      <c r="B14" s="1" t="s">
        <v>524</v>
      </c>
      <c r="C14" s="1" t="s">
        <v>10</v>
      </c>
      <c r="D14" s="1" t="s">
        <v>148</v>
      </c>
      <c r="E14" s="1" t="s">
        <v>149</v>
      </c>
      <c r="F14" s="1" t="str">
        <f t="shared" si="1"/>
        <v xml:space="preserve">  </v>
      </c>
      <c r="G14" s="1"/>
    </row>
    <row r="15" spans="2:7" ht="15" x14ac:dyDescent="0.25">
      <c r="B15" s="1" t="s">
        <v>525</v>
      </c>
      <c r="C15" s="1" t="s">
        <v>544</v>
      </c>
      <c r="D15" s="1" t="s">
        <v>150</v>
      </c>
      <c r="E15" s="1" t="s">
        <v>152</v>
      </c>
      <c r="F15" s="1" t="str">
        <f t="shared" si="1"/>
        <v>000</v>
      </c>
      <c r="G15" s="1"/>
    </row>
    <row r="16" spans="2:7" ht="15" x14ac:dyDescent="0.25">
      <c r="B16" s="1" t="s">
        <v>526</v>
      </c>
      <c r="C16" s="1" t="s">
        <v>10</v>
      </c>
      <c r="D16" s="1" t="s">
        <v>153</v>
      </c>
      <c r="E16" s="1" t="s">
        <v>153</v>
      </c>
      <c r="F16" s="1" t="str">
        <f t="shared" si="1"/>
        <v xml:space="preserve"> </v>
      </c>
      <c r="G16" s="1"/>
    </row>
    <row r="17" spans="2:7" ht="15" x14ac:dyDescent="0.25">
      <c r="B17" s="1" t="s">
        <v>527</v>
      </c>
      <c r="C17" s="1" t="s">
        <v>487</v>
      </c>
      <c r="D17" s="1" t="s">
        <v>154</v>
      </c>
      <c r="E17" s="1" t="s">
        <v>154</v>
      </c>
      <c r="F17" s="1" t="str">
        <f t="shared" si="1"/>
        <v>2</v>
      </c>
      <c r="G17" s="1"/>
    </row>
    <row r="18" spans="2:7" ht="15" x14ac:dyDescent="0.25">
      <c r="B18" s="1" t="s">
        <v>528</v>
      </c>
      <c r="C18" s="1" t="s">
        <v>545</v>
      </c>
      <c r="D18" s="1" t="s">
        <v>155</v>
      </c>
      <c r="E18" s="1" t="s">
        <v>350</v>
      </c>
      <c r="F18" s="1" t="str">
        <f t="shared" si="1"/>
        <v>030306294000145</v>
      </c>
      <c r="G18" s="1"/>
    </row>
    <row r="19" spans="2:7" ht="15" x14ac:dyDescent="0.25">
      <c r="B19" s="1" t="s">
        <v>529</v>
      </c>
      <c r="C19" s="1" t="s">
        <v>491</v>
      </c>
      <c r="D19" s="1" t="s">
        <v>352</v>
      </c>
      <c r="E19" s="1" t="s">
        <v>426</v>
      </c>
      <c r="F19" s="1" t="str">
        <f t="shared" si="1"/>
        <v xml:space="preserve">001100983001401000  </v>
      </c>
      <c r="G19" s="1"/>
    </row>
    <row r="20" spans="2:7" ht="15" x14ac:dyDescent="0.25">
      <c r="B20" s="1" t="s">
        <v>530</v>
      </c>
      <c r="C20" s="1" t="s">
        <v>12</v>
      </c>
      <c r="D20" s="1" t="s">
        <v>428</v>
      </c>
      <c r="E20" s="1" t="s">
        <v>436</v>
      </c>
      <c r="F20" s="1" t="str">
        <f t="shared" si="1"/>
        <v>00001</v>
      </c>
      <c r="G20" s="1"/>
    </row>
    <row r="21" spans="2:7" ht="15" x14ac:dyDescent="0.25">
      <c r="B21" s="1" t="s">
        <v>531</v>
      </c>
      <c r="C21" s="1" t="s">
        <v>15</v>
      </c>
      <c r="D21" s="1" t="s">
        <v>438</v>
      </c>
      <c r="E21" s="1" t="s">
        <v>438</v>
      </c>
      <c r="F21" s="1" t="str">
        <f t="shared" si="1"/>
        <v xml:space="preserve"> </v>
      </c>
      <c r="G21" s="1"/>
    </row>
    <row r="22" spans="2:7" ht="15" x14ac:dyDescent="0.25">
      <c r="B22" s="1" t="s">
        <v>532</v>
      </c>
      <c r="C22" s="1" t="s">
        <v>14</v>
      </c>
      <c r="D22" s="1" t="s">
        <v>440</v>
      </c>
      <c r="E22" s="1" t="s">
        <v>546</v>
      </c>
      <c r="F22" s="1" t="str">
        <f t="shared" si="1"/>
        <v>000000110098</v>
      </c>
      <c r="G22" s="1"/>
    </row>
    <row r="23" spans="2:7" ht="15" x14ac:dyDescent="0.25">
      <c r="B23" s="1" t="s">
        <v>533</v>
      </c>
      <c r="C23" s="1" t="s">
        <v>15</v>
      </c>
      <c r="D23" s="1" t="s">
        <v>547</v>
      </c>
      <c r="E23" s="1" t="s">
        <v>547</v>
      </c>
      <c r="F23" s="1" t="str">
        <f t="shared" si="1"/>
        <v>3</v>
      </c>
      <c r="G23" s="1"/>
    </row>
    <row r="24" spans="2:7" ht="15" x14ac:dyDescent="0.25">
      <c r="B24" s="1" t="s">
        <v>534</v>
      </c>
      <c r="C24" s="1" t="s">
        <v>16</v>
      </c>
      <c r="D24" s="1" t="s">
        <v>548</v>
      </c>
      <c r="E24" s="1" t="s">
        <v>548</v>
      </c>
      <c r="F24" s="1" t="str">
        <f t="shared" si="1"/>
        <v xml:space="preserve"> </v>
      </c>
      <c r="G24" s="1"/>
    </row>
    <row r="25" spans="2:7" ht="15" x14ac:dyDescent="0.25">
      <c r="B25" s="1" t="s">
        <v>535</v>
      </c>
      <c r="C25" s="1" t="s">
        <v>498</v>
      </c>
      <c r="D25" s="1" t="s">
        <v>549</v>
      </c>
      <c r="E25" s="1" t="s">
        <v>550</v>
      </c>
      <c r="F25" s="1" t="str">
        <f t="shared" si="1"/>
        <v xml:space="preserve">EMPRESA CEDENTE               </v>
      </c>
      <c r="G25" s="1"/>
    </row>
    <row r="26" spans="2:7" ht="15" x14ac:dyDescent="0.25">
      <c r="B26" s="1" t="s">
        <v>536</v>
      </c>
      <c r="C26" s="1" t="s">
        <v>551</v>
      </c>
      <c r="D26" s="1" t="s">
        <v>552</v>
      </c>
      <c r="E26" s="1" t="s">
        <v>553</v>
      </c>
      <c r="F26" s="1" t="str">
        <f t="shared" si="1"/>
        <v xml:space="preserve">                                        </v>
      </c>
      <c r="G26" s="1"/>
    </row>
    <row r="27" spans="2:7" ht="15" x14ac:dyDescent="0.25">
      <c r="B27" s="1" t="s">
        <v>537</v>
      </c>
      <c r="C27" s="1" t="s">
        <v>554</v>
      </c>
      <c r="D27" s="1" t="s">
        <v>555</v>
      </c>
      <c r="E27" s="1" t="s">
        <v>556</v>
      </c>
      <c r="F27" s="1" t="str">
        <f t="shared" si="1"/>
        <v xml:space="preserve">                                        </v>
      </c>
      <c r="G27" s="1"/>
    </row>
    <row r="28" spans="2:7" ht="15" x14ac:dyDescent="0.25">
      <c r="B28" s="1" t="s">
        <v>538</v>
      </c>
      <c r="C28" s="1" t="s">
        <v>557</v>
      </c>
      <c r="D28" s="1" t="s">
        <v>558</v>
      </c>
      <c r="E28" s="1" t="s">
        <v>559</v>
      </c>
      <c r="F28" s="1" t="str">
        <f t="shared" si="1"/>
        <v>00000003</v>
      </c>
      <c r="G28" s="1"/>
    </row>
    <row r="29" spans="2:7" ht="15" x14ac:dyDescent="0.25">
      <c r="B29" s="1" t="s">
        <v>539</v>
      </c>
      <c r="C29" s="1" t="s">
        <v>560</v>
      </c>
      <c r="D29" s="1" t="s">
        <v>561</v>
      </c>
      <c r="E29" s="1" t="s">
        <v>562</v>
      </c>
      <c r="F29" s="1" t="str">
        <f t="shared" si="1"/>
        <v>00000000</v>
      </c>
      <c r="G29" s="2" t="e">
        <f>DATE(RIGHT(F29,4),MID(F29,3,2),LEFT(F29,2))</f>
        <v>#NUM!</v>
      </c>
    </row>
    <row r="30" spans="2:7" ht="15" x14ac:dyDescent="0.25">
      <c r="B30" s="1" t="s">
        <v>540</v>
      </c>
      <c r="C30" s="1" t="s">
        <v>563</v>
      </c>
      <c r="D30" s="1" t="s">
        <v>564</v>
      </c>
      <c r="E30" s="1" t="s">
        <v>565</v>
      </c>
      <c r="F30" s="1" t="str">
        <f t="shared" si="1"/>
        <v>00000000</v>
      </c>
      <c r="G30" s="1"/>
    </row>
    <row r="31" spans="2:7" ht="15" x14ac:dyDescent="0.25">
      <c r="B31" s="1" t="s">
        <v>541</v>
      </c>
      <c r="C31" s="1" t="s">
        <v>10</v>
      </c>
      <c r="D31" s="1" t="s">
        <v>566</v>
      </c>
      <c r="E31" s="1" t="s">
        <v>567</v>
      </c>
      <c r="F31" s="1" t="str">
        <f t="shared" si="1"/>
        <v xml:space="preserve">                                 </v>
      </c>
      <c r="G31" s="1"/>
    </row>
    <row r="32" spans="2:7" ht="15" x14ac:dyDescent="0.25"/>
    <row r="33" ht="15" hidden="1" x14ac:dyDescent="0.25"/>
    <row r="34" ht="15" hidden="1" x14ac:dyDescent="0.25"/>
    <row r="35" ht="15" hidden="1" x14ac:dyDescent="0.25"/>
    <row r="36" ht="15" hidden="1" x14ac:dyDescent="0.25"/>
    <row r="37" ht="15" hidden="1" x14ac:dyDescent="0.25"/>
    <row r="38" ht="15" hidden="1" x14ac:dyDescent="0.25"/>
    <row r="39" ht="15" hidden="1" x14ac:dyDescent="0.25"/>
    <row r="40" ht="15" hidden="1" x14ac:dyDescent="0.25"/>
    <row r="41" ht="15" hidden="1" x14ac:dyDescent="0.25"/>
    <row r="42" ht="15" hidden="1" x14ac:dyDescent="0.25"/>
    <row r="43" ht="15" hidden="1" x14ac:dyDescent="0.25"/>
    <row r="44" ht="15" hidden="1" x14ac:dyDescent="0.25"/>
    <row r="45" ht="15" hidden="1" x14ac:dyDescent="0.25"/>
    <row r="46" ht="15" hidden="1" x14ac:dyDescent="0.25"/>
    <row r="47" ht="15" hidden="1" x14ac:dyDescent="0.25"/>
    <row r="48" ht="15" hidden="1" x14ac:dyDescent="0.25"/>
    <row r="49" ht="15" hidden="1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x14ac:dyDescent="0.25"/>
    <row r="64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  <row r="77" ht="15" hidden="1" x14ac:dyDescent="0.25"/>
    <row r="78" ht="15" hidden="1" x14ac:dyDescent="0.25"/>
    <row r="79" ht="15" hidden="1" x14ac:dyDescent="0.25"/>
    <row r="80" ht="15" hidden="1" x14ac:dyDescent="0.25"/>
    <row r="81" ht="15" hidden="1" x14ac:dyDescent="0.25"/>
    <row r="82" ht="15" hidden="1" x14ac:dyDescent="0.25"/>
    <row r="83" ht="15" hidden="1" x14ac:dyDescent="0.25"/>
    <row r="84" ht="15" hidden="1" x14ac:dyDescent="0.25"/>
    <row r="85" ht="15" hidden="1" x14ac:dyDescent="0.25"/>
    <row r="86" ht="15" hidden="1" x14ac:dyDescent="0.25"/>
    <row r="87" ht="15" hidden="1" x14ac:dyDescent="0.25"/>
    <row r="88" ht="15" hidden="1" x14ac:dyDescent="0.25"/>
    <row r="89" ht="15" hidden="1" x14ac:dyDescent="0.25"/>
    <row r="90" ht="15" hidden="1" x14ac:dyDescent="0.25"/>
    <row r="91" ht="15" hidden="1" x14ac:dyDescent="0.25"/>
    <row r="92" ht="15" hidden="1" x14ac:dyDescent="0.25"/>
    <row r="93" ht="15" hidden="1" x14ac:dyDescent="0.25"/>
    <row r="94" ht="15" hidden="1" x14ac:dyDescent="0.25"/>
    <row r="95" ht="15" hidden="1" x14ac:dyDescent="0.25"/>
    <row r="96" ht="15" hidden="1" x14ac:dyDescent="0.25"/>
    <row r="97" ht="15" hidden="1" x14ac:dyDescent="0.25"/>
    <row r="98" ht="15" hidden="1" x14ac:dyDescent="0.25"/>
    <row r="99" ht="15" hidden="1" x14ac:dyDescent="0.25"/>
    <row r="100" ht="15" hidden="1" x14ac:dyDescent="0.25"/>
    <row r="101" ht="15" hidden="1" x14ac:dyDescent="0.25"/>
    <row r="102" ht="15" hidden="1" customHeight="1" x14ac:dyDescent="0.25"/>
  </sheetData>
  <sheetProtection sheet="1" objects="1" scenarios="1" selectLockedCells="1"/>
  <mergeCells count="1">
    <mergeCell ref="B6:G6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A851-0811-4243-9EA3-FA309785FD7A}">
  <sheetPr codeName="Sheet7"/>
  <dimension ref="A1:AD59"/>
  <sheetViews>
    <sheetView topLeftCell="J1" workbookViewId="0">
      <selection activeCell="AD5" sqref="AD5"/>
    </sheetView>
  </sheetViews>
  <sheetFormatPr defaultRowHeight="15" x14ac:dyDescent="0.25"/>
  <sheetData>
    <row r="1" spans="1:30" x14ac:dyDescent="0.25">
      <c r="A1" s="7" t="s">
        <v>317</v>
      </c>
      <c r="E1" s="7" t="s">
        <v>322</v>
      </c>
      <c r="I1" s="7" t="s">
        <v>374</v>
      </c>
      <c r="M1" s="7" t="s">
        <v>450</v>
      </c>
      <c r="Q1" s="7" t="s">
        <v>466</v>
      </c>
      <c r="U1" s="7" t="s">
        <v>470</v>
      </c>
      <c r="Y1" s="7" t="s">
        <v>479</v>
      </c>
      <c r="AC1" s="7" t="s">
        <v>569</v>
      </c>
    </row>
    <row r="3" spans="1:30" x14ac:dyDescent="0.25">
      <c r="A3" t="s">
        <v>167</v>
      </c>
      <c r="B3" t="s">
        <v>168</v>
      </c>
      <c r="E3" t="s">
        <v>167</v>
      </c>
      <c r="F3" t="s">
        <v>168</v>
      </c>
      <c r="I3" s="8" t="s">
        <v>167</v>
      </c>
      <c r="J3" s="9" t="s">
        <v>168</v>
      </c>
      <c r="M3" s="8" t="s">
        <v>167</v>
      </c>
      <c r="N3" s="9" t="s">
        <v>168</v>
      </c>
      <c r="Q3" s="8" t="s">
        <v>167</v>
      </c>
      <c r="R3" s="9" t="s">
        <v>168</v>
      </c>
      <c r="U3" s="8" t="s">
        <v>167</v>
      </c>
      <c r="V3" s="9" t="s">
        <v>168</v>
      </c>
      <c r="Y3" s="8" t="s">
        <v>167</v>
      </c>
      <c r="Z3" s="9" t="s">
        <v>168</v>
      </c>
      <c r="AC3" s="8" t="s">
        <v>167</v>
      </c>
      <c r="AD3" s="9" t="s">
        <v>168</v>
      </c>
    </row>
    <row r="4" spans="1:30" x14ac:dyDescent="0.25">
      <c r="A4" s="5" t="s">
        <v>137</v>
      </c>
      <c r="B4" t="s">
        <v>123</v>
      </c>
      <c r="E4" t="s">
        <v>320</v>
      </c>
      <c r="F4" t="s">
        <v>318</v>
      </c>
      <c r="I4" s="5" t="s">
        <v>137</v>
      </c>
      <c r="J4" t="s">
        <v>323</v>
      </c>
      <c r="M4" s="5" t="s">
        <v>138</v>
      </c>
      <c r="N4" t="s">
        <v>375</v>
      </c>
      <c r="Q4" s="5" t="s">
        <v>320</v>
      </c>
      <c r="R4" t="s">
        <v>454</v>
      </c>
      <c r="U4" s="5" t="s">
        <v>320</v>
      </c>
      <c r="V4" t="s">
        <v>467</v>
      </c>
      <c r="Y4" s="5" t="s">
        <v>320</v>
      </c>
      <c r="Z4" t="s">
        <v>471</v>
      </c>
      <c r="AC4" s="5" t="s">
        <v>137</v>
      </c>
      <c r="AD4" t="s">
        <v>570</v>
      </c>
    </row>
    <row r="5" spans="1:30" x14ac:dyDescent="0.25">
      <c r="A5" s="5" t="s">
        <v>138</v>
      </c>
      <c r="B5" t="s">
        <v>124</v>
      </c>
      <c r="E5" t="s">
        <v>321</v>
      </c>
      <c r="F5" t="s">
        <v>319</v>
      </c>
      <c r="I5" s="5" t="s">
        <v>138</v>
      </c>
      <c r="J5" t="s">
        <v>324</v>
      </c>
      <c r="M5" s="5" t="s">
        <v>139</v>
      </c>
      <c r="N5" t="s">
        <v>376</v>
      </c>
      <c r="Q5" s="5" t="s">
        <v>321</v>
      </c>
      <c r="R5" t="s">
        <v>455</v>
      </c>
      <c r="U5" s="5" t="s">
        <v>321</v>
      </c>
      <c r="V5" t="s">
        <v>468</v>
      </c>
      <c r="Y5" s="5" t="s">
        <v>321</v>
      </c>
      <c r="Z5" t="s">
        <v>472</v>
      </c>
      <c r="AC5" s="5" t="s">
        <v>138</v>
      </c>
      <c r="AD5" t="s">
        <v>571</v>
      </c>
    </row>
    <row r="6" spans="1:30" x14ac:dyDescent="0.25">
      <c r="A6" s="5" t="s">
        <v>139</v>
      </c>
      <c r="B6" t="s">
        <v>125</v>
      </c>
      <c r="I6" s="5" t="s">
        <v>139</v>
      </c>
      <c r="J6" t="s">
        <v>325</v>
      </c>
      <c r="M6" s="5" t="s">
        <v>140</v>
      </c>
      <c r="N6" t="s">
        <v>377</v>
      </c>
      <c r="Q6" s="5" t="s">
        <v>456</v>
      </c>
      <c r="R6" t="s">
        <v>457</v>
      </c>
      <c r="U6" s="5" t="s">
        <v>456</v>
      </c>
      <c r="V6" t="s">
        <v>469</v>
      </c>
      <c r="Y6" s="5" t="s">
        <v>456</v>
      </c>
      <c r="Z6" t="s">
        <v>473</v>
      </c>
      <c r="AC6" s="5" t="s">
        <v>139</v>
      </c>
      <c r="AD6" t="s">
        <v>572</v>
      </c>
    </row>
    <row r="7" spans="1:30" x14ac:dyDescent="0.25">
      <c r="A7" s="5" t="s">
        <v>140</v>
      </c>
      <c r="B7" t="s">
        <v>107</v>
      </c>
      <c r="I7" s="5" t="s">
        <v>140</v>
      </c>
      <c r="J7" t="s">
        <v>326</v>
      </c>
      <c r="M7" s="5" t="s">
        <v>141</v>
      </c>
      <c r="N7" t="s">
        <v>378</v>
      </c>
      <c r="Q7" s="5" t="s">
        <v>458</v>
      </c>
      <c r="R7" t="s">
        <v>459</v>
      </c>
      <c r="Y7" s="5" t="s">
        <v>458</v>
      </c>
      <c r="Z7" t="s">
        <v>474</v>
      </c>
      <c r="AC7" s="5" t="s">
        <v>140</v>
      </c>
      <c r="AD7" t="s">
        <v>573</v>
      </c>
    </row>
    <row r="8" spans="1:30" x14ac:dyDescent="0.25">
      <c r="A8" s="5" t="s">
        <v>141</v>
      </c>
      <c r="B8" t="s">
        <v>108</v>
      </c>
      <c r="I8" s="5" t="s">
        <v>141</v>
      </c>
      <c r="J8" t="s">
        <v>327</v>
      </c>
      <c r="M8" s="5" t="s">
        <v>142</v>
      </c>
      <c r="N8" t="s">
        <v>379</v>
      </c>
      <c r="Q8" s="5" t="s">
        <v>460</v>
      </c>
      <c r="R8" t="s">
        <v>461</v>
      </c>
      <c r="Y8" s="5" t="s">
        <v>460</v>
      </c>
      <c r="Z8" t="s">
        <v>475</v>
      </c>
      <c r="AC8" s="5" t="s">
        <v>141</v>
      </c>
      <c r="AD8" t="s">
        <v>574</v>
      </c>
    </row>
    <row r="9" spans="1:30" x14ac:dyDescent="0.25">
      <c r="A9" s="5" t="s">
        <v>142</v>
      </c>
      <c r="B9" t="s">
        <v>126</v>
      </c>
      <c r="I9" s="5" t="s">
        <v>142</v>
      </c>
      <c r="J9" t="s">
        <v>328</v>
      </c>
      <c r="M9" s="5" t="s">
        <v>143</v>
      </c>
      <c r="N9" t="s">
        <v>380</v>
      </c>
      <c r="Q9" s="5" t="s">
        <v>462</v>
      </c>
      <c r="R9" t="s">
        <v>463</v>
      </c>
      <c r="Y9" s="5" t="s">
        <v>477</v>
      </c>
      <c r="Z9" t="s">
        <v>476</v>
      </c>
      <c r="AC9" s="5" t="s">
        <v>146</v>
      </c>
      <c r="AD9" t="s">
        <v>575</v>
      </c>
    </row>
    <row r="10" spans="1:30" x14ac:dyDescent="0.25">
      <c r="A10" s="5" t="s">
        <v>143</v>
      </c>
      <c r="B10" t="s">
        <v>127</v>
      </c>
      <c r="I10" s="5" t="s">
        <v>143</v>
      </c>
      <c r="J10" t="s">
        <v>329</v>
      </c>
      <c r="M10" s="5" t="s">
        <v>144</v>
      </c>
      <c r="N10" t="s">
        <v>381</v>
      </c>
      <c r="Q10" s="5" t="s">
        <v>464</v>
      </c>
      <c r="R10" t="s">
        <v>465</v>
      </c>
      <c r="Y10" s="5" t="s">
        <v>478</v>
      </c>
      <c r="Z10" t="s">
        <v>330</v>
      </c>
      <c r="AC10" s="5" t="s">
        <v>147</v>
      </c>
      <c r="AD10" t="s">
        <v>576</v>
      </c>
    </row>
    <row r="11" spans="1:30" x14ac:dyDescent="0.25">
      <c r="A11" s="5" t="s">
        <v>144</v>
      </c>
      <c r="B11" t="s">
        <v>109</v>
      </c>
      <c r="I11" s="5" t="s">
        <v>144</v>
      </c>
      <c r="J11" t="s">
        <v>330</v>
      </c>
      <c r="M11" s="5" t="s">
        <v>145</v>
      </c>
      <c r="N11" t="s">
        <v>382</v>
      </c>
      <c r="AC11" s="5" t="s">
        <v>152</v>
      </c>
      <c r="AD11" t="s">
        <v>577</v>
      </c>
    </row>
    <row r="12" spans="1:30" x14ac:dyDescent="0.25">
      <c r="A12" s="5" t="s">
        <v>145</v>
      </c>
      <c r="B12" t="s">
        <v>110</v>
      </c>
      <c r="I12" s="5" t="s">
        <v>145</v>
      </c>
      <c r="J12" t="s">
        <v>331</v>
      </c>
      <c r="M12" s="5" t="s">
        <v>147</v>
      </c>
      <c r="N12" t="s">
        <v>383</v>
      </c>
      <c r="AC12" s="5" t="s">
        <v>153</v>
      </c>
      <c r="AD12" t="s">
        <v>578</v>
      </c>
    </row>
    <row r="13" spans="1:30" x14ac:dyDescent="0.25">
      <c r="A13" s="5" t="s">
        <v>146</v>
      </c>
      <c r="B13" t="s">
        <v>111</v>
      </c>
      <c r="I13" s="5" t="s">
        <v>146</v>
      </c>
      <c r="J13" t="s">
        <v>332</v>
      </c>
      <c r="M13" s="5" t="s">
        <v>148</v>
      </c>
      <c r="N13" t="s">
        <v>384</v>
      </c>
      <c r="AC13" s="5" t="s">
        <v>154</v>
      </c>
      <c r="AD13" t="s">
        <v>579</v>
      </c>
    </row>
    <row r="14" spans="1:30" x14ac:dyDescent="0.25">
      <c r="A14" s="5" t="s">
        <v>147</v>
      </c>
      <c r="B14" t="s">
        <v>112</v>
      </c>
      <c r="I14" s="5" t="s">
        <v>147</v>
      </c>
      <c r="J14" t="s">
        <v>333</v>
      </c>
      <c r="M14" s="5" t="s">
        <v>149</v>
      </c>
      <c r="N14" t="s">
        <v>385</v>
      </c>
      <c r="AC14" s="5" t="s">
        <v>155</v>
      </c>
      <c r="AD14" t="s">
        <v>580</v>
      </c>
    </row>
    <row r="15" spans="1:30" x14ac:dyDescent="0.25">
      <c r="A15" s="5" t="s">
        <v>148</v>
      </c>
      <c r="B15" t="s">
        <v>113</v>
      </c>
      <c r="I15" s="5" t="s">
        <v>148</v>
      </c>
      <c r="J15" t="s">
        <v>334</v>
      </c>
      <c r="M15" s="5" t="s">
        <v>150</v>
      </c>
      <c r="N15" t="s">
        <v>386</v>
      </c>
      <c r="AC15" s="5" t="s">
        <v>156</v>
      </c>
      <c r="AD15" t="s">
        <v>581</v>
      </c>
    </row>
    <row r="16" spans="1:30" x14ac:dyDescent="0.25">
      <c r="A16" s="5" t="s">
        <v>149</v>
      </c>
      <c r="B16" t="s">
        <v>128</v>
      </c>
      <c r="I16" s="5" t="s">
        <v>149</v>
      </c>
      <c r="J16" t="s">
        <v>335</v>
      </c>
      <c r="M16" s="5" t="s">
        <v>151</v>
      </c>
      <c r="N16" t="s">
        <v>387</v>
      </c>
      <c r="AC16" s="5" t="s">
        <v>157</v>
      </c>
      <c r="AD16" t="s">
        <v>582</v>
      </c>
    </row>
    <row r="17" spans="1:30" x14ac:dyDescent="0.25">
      <c r="A17" s="5" t="s">
        <v>150</v>
      </c>
      <c r="B17" t="s">
        <v>114</v>
      </c>
      <c r="I17" s="5" t="s">
        <v>150</v>
      </c>
      <c r="J17" t="s">
        <v>336</v>
      </c>
      <c r="M17" s="5" t="s">
        <v>153</v>
      </c>
      <c r="N17" t="s">
        <v>388</v>
      </c>
      <c r="AC17" s="5" t="s">
        <v>158</v>
      </c>
      <c r="AD17" t="s">
        <v>583</v>
      </c>
    </row>
    <row r="18" spans="1:30" x14ac:dyDescent="0.25">
      <c r="A18" s="5" t="s">
        <v>151</v>
      </c>
      <c r="B18" t="s">
        <v>129</v>
      </c>
      <c r="I18" s="5" t="s">
        <v>151</v>
      </c>
      <c r="J18" t="s">
        <v>337</v>
      </c>
      <c r="M18" s="5" t="s">
        <v>155</v>
      </c>
      <c r="N18" t="s">
        <v>389</v>
      </c>
      <c r="AC18" s="5" t="s">
        <v>159</v>
      </c>
      <c r="AD18" t="s">
        <v>584</v>
      </c>
    </row>
    <row r="19" spans="1:30" x14ac:dyDescent="0.25">
      <c r="A19" s="5" t="s">
        <v>152</v>
      </c>
      <c r="B19" t="s">
        <v>115</v>
      </c>
      <c r="I19" s="5" t="s">
        <v>152</v>
      </c>
      <c r="J19" t="s">
        <v>338</v>
      </c>
      <c r="M19" s="5" t="s">
        <v>156</v>
      </c>
      <c r="N19" t="s">
        <v>390</v>
      </c>
      <c r="AC19" s="5" t="s">
        <v>160</v>
      </c>
      <c r="AD19" t="s">
        <v>585</v>
      </c>
    </row>
    <row r="20" spans="1:30" x14ac:dyDescent="0.25">
      <c r="A20" s="5" t="s">
        <v>153</v>
      </c>
      <c r="B20" t="s">
        <v>130</v>
      </c>
      <c r="I20" s="5" t="s">
        <v>153</v>
      </c>
      <c r="J20" t="s">
        <v>339</v>
      </c>
      <c r="M20" s="5" t="s">
        <v>159</v>
      </c>
      <c r="N20" t="s">
        <v>391</v>
      </c>
      <c r="AC20" s="5" t="s">
        <v>161</v>
      </c>
      <c r="AD20" t="s">
        <v>586</v>
      </c>
    </row>
    <row r="21" spans="1:30" x14ac:dyDescent="0.25">
      <c r="A21" s="5" t="s">
        <v>154</v>
      </c>
      <c r="B21" t="s">
        <v>131</v>
      </c>
      <c r="I21" s="5" t="s">
        <v>154</v>
      </c>
      <c r="J21" t="s">
        <v>340</v>
      </c>
      <c r="M21" s="5" t="s">
        <v>160</v>
      </c>
      <c r="N21" t="s">
        <v>392</v>
      </c>
      <c r="AC21" s="5" t="s">
        <v>162</v>
      </c>
      <c r="AD21" t="s">
        <v>587</v>
      </c>
    </row>
    <row r="22" spans="1:30" x14ac:dyDescent="0.25">
      <c r="A22" s="5" t="s">
        <v>155</v>
      </c>
      <c r="B22" t="s">
        <v>132</v>
      </c>
      <c r="I22" s="5" t="s">
        <v>155</v>
      </c>
      <c r="J22" t="s">
        <v>341</v>
      </c>
      <c r="M22" s="5" t="s">
        <v>161</v>
      </c>
      <c r="N22" t="s">
        <v>393</v>
      </c>
      <c r="AC22" s="5" t="s">
        <v>163</v>
      </c>
      <c r="AD22" t="s">
        <v>588</v>
      </c>
    </row>
    <row r="23" spans="1:30" x14ac:dyDescent="0.25">
      <c r="A23" s="5" t="s">
        <v>156</v>
      </c>
      <c r="B23" t="s">
        <v>116</v>
      </c>
      <c r="I23" s="5" t="s">
        <v>156</v>
      </c>
      <c r="J23" t="s">
        <v>342</v>
      </c>
      <c r="M23" s="5" t="s">
        <v>162</v>
      </c>
      <c r="N23" t="s">
        <v>394</v>
      </c>
      <c r="AC23" s="5" t="s">
        <v>166</v>
      </c>
      <c r="AD23" t="s">
        <v>589</v>
      </c>
    </row>
    <row r="24" spans="1:30" x14ac:dyDescent="0.25">
      <c r="A24" s="5" t="s">
        <v>157</v>
      </c>
      <c r="B24" t="s">
        <v>133</v>
      </c>
      <c r="I24" s="5" t="s">
        <v>157</v>
      </c>
      <c r="J24" t="s">
        <v>343</v>
      </c>
      <c r="M24" s="5" t="s">
        <v>163</v>
      </c>
      <c r="N24" t="s">
        <v>395</v>
      </c>
      <c r="AC24" s="5" t="s">
        <v>348</v>
      </c>
      <c r="AD24" t="s">
        <v>590</v>
      </c>
    </row>
    <row r="25" spans="1:30" x14ac:dyDescent="0.25">
      <c r="A25" s="5" t="s">
        <v>158</v>
      </c>
      <c r="B25" t="s">
        <v>117</v>
      </c>
      <c r="I25" s="5" t="s">
        <v>158</v>
      </c>
      <c r="J25" t="s">
        <v>344</v>
      </c>
      <c r="M25" s="5" t="s">
        <v>164</v>
      </c>
      <c r="N25" t="s">
        <v>396</v>
      </c>
      <c r="AC25" s="5" t="s">
        <v>356</v>
      </c>
      <c r="AD25" t="s">
        <v>591</v>
      </c>
    </row>
    <row r="26" spans="1:30" x14ac:dyDescent="0.25">
      <c r="A26" s="5" t="s">
        <v>159</v>
      </c>
      <c r="B26" t="s">
        <v>134</v>
      </c>
      <c r="I26" s="5" t="s">
        <v>159</v>
      </c>
      <c r="J26" t="s">
        <v>345</v>
      </c>
      <c r="M26" s="5" t="s">
        <v>165</v>
      </c>
      <c r="N26" t="s">
        <v>397</v>
      </c>
      <c r="AC26" s="5" t="s">
        <v>358</v>
      </c>
      <c r="AD26" t="s">
        <v>592</v>
      </c>
    </row>
    <row r="27" spans="1:30" x14ac:dyDescent="0.25">
      <c r="A27" s="5" t="s">
        <v>160</v>
      </c>
      <c r="B27" t="s">
        <v>135</v>
      </c>
      <c r="I27" s="5" t="s">
        <v>160</v>
      </c>
      <c r="J27" t="s">
        <v>346</v>
      </c>
      <c r="M27" s="5" t="s">
        <v>166</v>
      </c>
      <c r="N27" t="s">
        <v>398</v>
      </c>
      <c r="AC27" s="5" t="s">
        <v>362</v>
      </c>
      <c r="AD27" t="s">
        <v>593</v>
      </c>
    </row>
    <row r="28" spans="1:30" x14ac:dyDescent="0.25">
      <c r="A28" s="5" t="s">
        <v>161</v>
      </c>
      <c r="B28" t="s">
        <v>136</v>
      </c>
      <c r="I28" s="5" t="s">
        <v>166</v>
      </c>
      <c r="J28" t="s">
        <v>347</v>
      </c>
      <c r="M28" s="5" t="s">
        <v>350</v>
      </c>
      <c r="N28" t="s">
        <v>399</v>
      </c>
      <c r="AC28" s="5" t="s">
        <v>364</v>
      </c>
      <c r="AD28" t="s">
        <v>594</v>
      </c>
    </row>
    <row r="29" spans="1:30" x14ac:dyDescent="0.25">
      <c r="A29" s="5" t="s">
        <v>162</v>
      </c>
      <c r="B29" t="s">
        <v>118</v>
      </c>
      <c r="I29" s="5" t="s">
        <v>348</v>
      </c>
      <c r="J29" t="s">
        <v>349</v>
      </c>
      <c r="M29" s="5" t="s">
        <v>352</v>
      </c>
      <c r="N29" t="s">
        <v>400</v>
      </c>
      <c r="AC29" s="5" t="s">
        <v>366</v>
      </c>
      <c r="AD29" t="s">
        <v>595</v>
      </c>
    </row>
    <row r="30" spans="1:30" x14ac:dyDescent="0.25">
      <c r="A30" s="5" t="s">
        <v>163</v>
      </c>
      <c r="B30" t="s">
        <v>119</v>
      </c>
      <c r="I30" s="5" t="s">
        <v>350</v>
      </c>
      <c r="J30" t="s">
        <v>351</v>
      </c>
      <c r="M30" s="5" t="s">
        <v>354</v>
      </c>
      <c r="N30" t="s">
        <v>401</v>
      </c>
      <c r="AC30" s="5" t="s">
        <v>370</v>
      </c>
      <c r="AD30" t="s">
        <v>596</v>
      </c>
    </row>
    <row r="31" spans="1:30" x14ac:dyDescent="0.25">
      <c r="A31" s="5" t="s">
        <v>164</v>
      </c>
      <c r="B31" t="s">
        <v>120</v>
      </c>
      <c r="I31" s="5" t="s">
        <v>352</v>
      </c>
      <c r="J31" t="s">
        <v>353</v>
      </c>
      <c r="M31" s="5" t="s">
        <v>402</v>
      </c>
      <c r="N31" t="s">
        <v>403</v>
      </c>
      <c r="AC31" s="5" t="s">
        <v>420</v>
      </c>
      <c r="AD31" t="s">
        <v>597</v>
      </c>
    </row>
    <row r="32" spans="1:30" x14ac:dyDescent="0.25">
      <c r="A32" s="5" t="s">
        <v>165</v>
      </c>
      <c r="B32" t="s">
        <v>121</v>
      </c>
      <c r="I32" s="5" t="s">
        <v>354</v>
      </c>
      <c r="J32" t="s">
        <v>355</v>
      </c>
      <c r="M32" s="5" t="s">
        <v>404</v>
      </c>
      <c r="N32" t="s">
        <v>405</v>
      </c>
      <c r="AC32" s="5" t="s">
        <v>598</v>
      </c>
      <c r="AD32" t="s">
        <v>599</v>
      </c>
    </row>
    <row r="33" spans="1:30" x14ac:dyDescent="0.25">
      <c r="A33" s="5" t="s">
        <v>166</v>
      </c>
      <c r="B33" t="s">
        <v>122</v>
      </c>
      <c r="I33" s="5" t="s">
        <v>356</v>
      </c>
      <c r="J33" t="s">
        <v>357</v>
      </c>
      <c r="M33" s="5" t="s">
        <v>406</v>
      </c>
      <c r="N33" t="s">
        <v>407</v>
      </c>
      <c r="AC33" s="5" t="s">
        <v>546</v>
      </c>
      <c r="AD33" t="s">
        <v>600</v>
      </c>
    </row>
    <row r="34" spans="1:30" x14ac:dyDescent="0.25">
      <c r="I34" s="5" t="s">
        <v>358</v>
      </c>
      <c r="J34" t="s">
        <v>359</v>
      </c>
      <c r="M34" s="5" t="s">
        <v>408</v>
      </c>
      <c r="N34" t="s">
        <v>409</v>
      </c>
      <c r="AC34" s="5" t="s">
        <v>547</v>
      </c>
      <c r="AD34" t="s">
        <v>601</v>
      </c>
    </row>
    <row r="35" spans="1:30" x14ac:dyDescent="0.25">
      <c r="I35" s="5" t="s">
        <v>360</v>
      </c>
      <c r="J35" t="s">
        <v>361</v>
      </c>
      <c r="M35" s="5" t="s">
        <v>356</v>
      </c>
      <c r="N35" t="s">
        <v>410</v>
      </c>
      <c r="AC35" s="5" t="s">
        <v>548</v>
      </c>
      <c r="AD35" t="s">
        <v>602</v>
      </c>
    </row>
    <row r="36" spans="1:30" x14ac:dyDescent="0.25">
      <c r="I36" s="5" t="s">
        <v>362</v>
      </c>
      <c r="J36" t="s">
        <v>363</v>
      </c>
      <c r="M36" s="5" t="s">
        <v>358</v>
      </c>
      <c r="N36" t="s">
        <v>411</v>
      </c>
      <c r="AC36" s="5" t="s">
        <v>603</v>
      </c>
      <c r="AD36" t="s">
        <v>604</v>
      </c>
    </row>
    <row r="37" spans="1:30" x14ac:dyDescent="0.25">
      <c r="I37" s="5" t="s">
        <v>364</v>
      </c>
      <c r="J37" t="s">
        <v>365</v>
      </c>
      <c r="M37" s="5" t="s">
        <v>360</v>
      </c>
      <c r="N37" t="s">
        <v>412</v>
      </c>
      <c r="AC37" s="5" t="s">
        <v>605</v>
      </c>
      <c r="AD37" t="s">
        <v>606</v>
      </c>
    </row>
    <row r="38" spans="1:30" x14ac:dyDescent="0.25">
      <c r="I38" s="5" t="s">
        <v>366</v>
      </c>
      <c r="J38" t="s">
        <v>367</v>
      </c>
      <c r="M38" s="5" t="s">
        <v>362</v>
      </c>
      <c r="N38" t="s">
        <v>413</v>
      </c>
    </row>
    <row r="39" spans="1:30" x14ac:dyDescent="0.25">
      <c r="I39" s="5" t="s">
        <v>368</v>
      </c>
      <c r="J39" t="s">
        <v>369</v>
      </c>
      <c r="M39" s="5" t="s">
        <v>364</v>
      </c>
      <c r="N39" t="s">
        <v>414</v>
      </c>
    </row>
    <row r="40" spans="1:30" x14ac:dyDescent="0.25">
      <c r="I40" s="5" t="s">
        <v>370</v>
      </c>
      <c r="J40" t="s">
        <v>371</v>
      </c>
      <c r="M40" s="5" t="s">
        <v>366</v>
      </c>
      <c r="N40" t="s">
        <v>415</v>
      </c>
    </row>
    <row r="41" spans="1:30" x14ac:dyDescent="0.25">
      <c r="I41" s="5" t="s">
        <v>372</v>
      </c>
      <c r="J41" t="s">
        <v>373</v>
      </c>
      <c r="M41" s="5" t="s">
        <v>368</v>
      </c>
      <c r="N41" t="s">
        <v>416</v>
      </c>
    </row>
    <row r="42" spans="1:30" x14ac:dyDescent="0.25">
      <c r="M42" s="5" t="s">
        <v>370</v>
      </c>
      <c r="N42" t="s">
        <v>417</v>
      </c>
    </row>
    <row r="43" spans="1:30" x14ac:dyDescent="0.25">
      <c r="M43" s="5" t="s">
        <v>372</v>
      </c>
      <c r="N43" t="s">
        <v>418</v>
      </c>
    </row>
    <row r="44" spans="1:30" x14ac:dyDescent="0.25">
      <c r="M44" s="5" t="s">
        <v>419</v>
      </c>
      <c r="N44" t="s">
        <v>365</v>
      </c>
    </row>
    <row r="45" spans="1:30" x14ac:dyDescent="0.25">
      <c r="M45" s="5" t="s">
        <v>420</v>
      </c>
      <c r="N45" t="s">
        <v>421</v>
      </c>
    </row>
    <row r="46" spans="1:30" x14ac:dyDescent="0.25">
      <c r="M46" s="5" t="s">
        <v>422</v>
      </c>
      <c r="N46" t="s">
        <v>423</v>
      </c>
    </row>
    <row r="47" spans="1:30" x14ac:dyDescent="0.25">
      <c r="M47" s="5" t="s">
        <v>424</v>
      </c>
      <c r="N47" t="s">
        <v>425</v>
      </c>
    </row>
    <row r="48" spans="1:30" x14ac:dyDescent="0.25">
      <c r="M48" s="5" t="s">
        <v>426</v>
      </c>
      <c r="N48" t="s">
        <v>427</v>
      </c>
    </row>
    <row r="49" spans="13:14" x14ac:dyDescent="0.25">
      <c r="M49" s="5" t="s">
        <v>428</v>
      </c>
      <c r="N49" t="s">
        <v>429</v>
      </c>
    </row>
    <row r="50" spans="13:14" x14ac:dyDescent="0.25">
      <c r="M50" s="5" t="s">
        <v>430</v>
      </c>
      <c r="N50" t="s">
        <v>431</v>
      </c>
    </row>
    <row r="51" spans="13:14" x14ac:dyDescent="0.25">
      <c r="M51" s="5" t="s">
        <v>432</v>
      </c>
      <c r="N51" t="s">
        <v>433</v>
      </c>
    </row>
    <row r="52" spans="13:14" x14ac:dyDescent="0.25">
      <c r="M52" s="5" t="s">
        <v>434</v>
      </c>
      <c r="N52" t="s">
        <v>435</v>
      </c>
    </row>
    <row r="53" spans="13:14" x14ac:dyDescent="0.25">
      <c r="M53" s="5" t="s">
        <v>436</v>
      </c>
      <c r="N53" t="s">
        <v>437</v>
      </c>
    </row>
    <row r="54" spans="13:14" x14ac:dyDescent="0.25">
      <c r="M54" s="5" t="s">
        <v>438</v>
      </c>
      <c r="N54" t="s">
        <v>439</v>
      </c>
    </row>
    <row r="55" spans="13:14" x14ac:dyDescent="0.25">
      <c r="M55" s="5" t="s">
        <v>440</v>
      </c>
      <c r="N55" t="s">
        <v>441</v>
      </c>
    </row>
    <row r="56" spans="13:14" x14ac:dyDescent="0.25">
      <c r="M56" s="5" t="s">
        <v>442</v>
      </c>
      <c r="N56" t="s">
        <v>443</v>
      </c>
    </row>
    <row r="57" spans="13:14" x14ac:dyDescent="0.25">
      <c r="M57" s="5" t="s">
        <v>444</v>
      </c>
      <c r="N57" t="s">
        <v>445</v>
      </c>
    </row>
    <row r="58" spans="13:14" x14ac:dyDescent="0.25">
      <c r="M58" s="5" t="s">
        <v>446</v>
      </c>
      <c r="N58" t="s">
        <v>447</v>
      </c>
    </row>
    <row r="59" spans="13:14" x14ac:dyDescent="0.25">
      <c r="M59" s="5" t="s">
        <v>448</v>
      </c>
      <c r="N59" t="s">
        <v>449</v>
      </c>
    </row>
  </sheetData>
  <pageMargins left="0.7" right="0.7" top="0.75" bottom="0.75" header="0.3" footer="0.3"/>
  <pageSetup orientation="portrait" r:id="rId1"/>
  <headerFooter>
    <oddFooter>&amp;L&amp;1#&amp;"Calibri"&amp;10&amp;K000000Internal Use Only</oddFooter>
  </headerFooter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DEAA73BD554594037CA22C04B274" ma:contentTypeVersion="11" ma:contentTypeDescription="Crie um novo documento." ma:contentTypeScope="" ma:versionID="392a25322f4258b7aa101cdfa4792a22">
  <xsd:schema xmlns:xsd="http://www.w3.org/2001/XMLSchema" xmlns:xs="http://www.w3.org/2001/XMLSchema" xmlns:p="http://schemas.microsoft.com/office/2006/metadata/properties" xmlns:ns2="fcbf2d89-ce9d-4bbe-8922-6cf9cd327567" xmlns:ns3="6f36a527-e39f-47ee-9db9-a20740d34e39" targetNamespace="http://schemas.microsoft.com/office/2006/metadata/properties" ma:root="true" ma:fieldsID="184114e474b1bb9694195b5469d95df8" ns2:_="" ns3:_="">
    <xsd:import namespace="fcbf2d89-ce9d-4bbe-8922-6cf9cd327567"/>
    <xsd:import namespace="6f36a527-e39f-47ee-9db9-a20740d34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f2d89-ce9d-4bbe-8922-6cf9cd327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e3933b-a88c-476e-8d62-9e46c87e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6a527-e39f-47ee-9db9-a20740d34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31405a1-ff2f-4e9f-8566-7d7910e2f4e0}" ma:internalName="TaxCatchAll" ma:showField="CatchAllData" ma:web="6f36a527-e39f-47ee-9db9-a20740d34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6a527-e39f-47ee-9db9-a20740d34e39" xsi:nil="true"/>
    <lcf76f155ced4ddcb4097134ff3c332f xmlns="fcbf2d89-ce9d-4bbe-8922-6cf9cd32756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7BE3D5-BC3D-4E90-AAA1-9B65ACC5C3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9A0671-6264-4725-9BCE-66A96C5BC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f2d89-ce9d-4bbe-8922-6cf9cd327567"/>
    <ds:schemaRef ds:uri="6f36a527-e39f-47ee-9db9-a20740d34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531DE9-7408-46B6-8034-C989669B9C59}">
  <ds:schemaRefs>
    <ds:schemaRef ds:uri="http://schemas.microsoft.com/office/2006/metadata/properties"/>
    <ds:schemaRef ds:uri="http://schemas.microsoft.com/office/infopath/2007/PartnerControls"/>
    <ds:schemaRef ds:uri="6f36a527-e39f-47ee-9db9-a20740d34e39"/>
    <ds:schemaRef ds:uri="fcbf2d89-ce9d-4bbe-8922-6cf9cd3275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</vt:lpstr>
      <vt:lpstr>Segmento P</vt:lpstr>
      <vt:lpstr>Segmento Q</vt:lpstr>
      <vt:lpstr>Segmento R</vt:lpstr>
      <vt:lpstr>Segmento T</vt:lpstr>
      <vt:lpstr>Segmento U</vt:lpstr>
      <vt:lpstr>Header Arquivo</vt:lpstr>
      <vt:lpstr>Header Lote Cobrança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cardosth</dc:creator>
  <cp:lastModifiedBy>Eduardo Gusmão</cp:lastModifiedBy>
  <dcterms:created xsi:type="dcterms:W3CDTF">2022-08-12T17:57:41Z</dcterms:created>
  <dcterms:modified xsi:type="dcterms:W3CDTF">2023-11-21T14:49:59Z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0x0101005542DEAA73BD554594037CA22C04B274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2023-04-19T16:00:40Z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72ce86dc-a910-4d2a-8267-d283fcb83ab6</vt:lpwstr>
  </property>
  <property fmtid="{D5CDD505-2E9C-101B-9397-08002B2CF9AE}" pid="10" name="MSIP_Label_38dfde47-f100-441b-b584-049a7fefba8a_ContentBits">
    <vt:lpwstr>2</vt:lpwstr>
  </property>
</Properties>
</file>