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uarios\estadm\Documents\GitHub\Pet-Lovers\doc\"/>
    </mc:Choice>
  </mc:AlternateContent>
  <bookViews>
    <workbookView xWindow="0" yWindow="0" windowWidth="15345" windowHeight="4650" tabRatio="809" activeTab="2"/>
  </bookViews>
  <sheets>
    <sheet name="Calificacion QA" sheetId="11" r:id="rId1"/>
    <sheet name="Calidad de Pruebas " sheetId="9" r:id="rId2"/>
    <sheet name="Evidencia de Prueba" sheetId="8" r:id="rId3"/>
    <sheet name="Catalogo" sheetId="20" state="hidden" r:id="rId4"/>
  </sheets>
  <definedNames>
    <definedName name="_xlnm._FilterDatabase" localSheetId="2" hidden="1">'Evidencia de Prueba'!$A$5:$K$56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D37" i="9" l="1"/>
  <c r="C37" i="9"/>
  <c r="B37" i="9"/>
  <c r="D36" i="9"/>
  <c r="C36" i="9"/>
  <c r="B36" i="9"/>
  <c r="D35" i="9"/>
  <c r="C35" i="9"/>
  <c r="B35" i="9"/>
  <c r="D34" i="9"/>
  <c r="C34" i="9"/>
  <c r="B34" i="9"/>
  <c r="D33" i="9"/>
  <c r="C33" i="9"/>
  <c r="B33" i="9"/>
  <c r="D26" i="9"/>
  <c r="C15" i="11"/>
  <c r="C13" i="11"/>
  <c r="C14" i="11"/>
  <c r="B26" i="9"/>
  <c r="C26" i="9"/>
  <c r="D38" i="9" l="1"/>
  <c r="D40" i="9" s="1"/>
  <c r="C38" i="9"/>
  <c r="C40" i="9" s="1"/>
  <c r="B38" i="9"/>
  <c r="E26" i="9"/>
  <c r="E38" i="9" l="1"/>
  <c r="D43" i="9" s="1"/>
  <c r="B40" i="9"/>
</calcChain>
</file>

<file path=xl/sharedStrings.xml><?xml version="1.0" encoding="utf-8"?>
<sst xmlns="http://schemas.openxmlformats.org/spreadsheetml/2006/main" count="289" uniqueCount="106">
  <si>
    <t>Pendiente</t>
  </si>
  <si>
    <t>Iteración 1</t>
  </si>
  <si>
    <t xml:space="preserve">Actividad </t>
  </si>
  <si>
    <t>Validación</t>
  </si>
  <si>
    <t>Confiable</t>
  </si>
  <si>
    <t>Estable</t>
  </si>
  <si>
    <t>Inestable</t>
  </si>
  <si>
    <t>Critico</t>
  </si>
  <si>
    <t>Inutilizable</t>
  </si>
  <si>
    <t>Relevancia</t>
  </si>
  <si>
    <t>Alta</t>
  </si>
  <si>
    <t>Media</t>
  </si>
  <si>
    <t>Baja</t>
  </si>
  <si>
    <t>Grand Total</t>
  </si>
  <si>
    <t>Estado Prueba</t>
  </si>
  <si>
    <t>Proceso</t>
  </si>
  <si>
    <t>Finalizado</t>
  </si>
  <si>
    <t xml:space="preserve">Count of Actividad </t>
  </si>
  <si>
    <t>Tabla de Referencia para PESOS por Criticidad y Calificación</t>
  </si>
  <si>
    <t>Calificación</t>
  </si>
  <si>
    <t>Máximo Puntaje Posible</t>
  </si>
  <si>
    <t>Cruce de Puntajes de Funcionalidad con Tabla de Pesos</t>
  </si>
  <si>
    <t>Puntaje Obtenido</t>
  </si>
  <si>
    <t>Nota por Relavancia</t>
  </si>
  <si>
    <t>CALIFICACIÓN DE CALIDAD</t>
  </si>
  <si>
    <t>Definición</t>
  </si>
  <si>
    <t>Descripción</t>
  </si>
  <si>
    <t>Imposibilita la continuidad de la prueba y compromete la estabilidad de la funcionalidad. Presenta errores o defectos de tipo bloqueante. No se adapta a las especificaciones de funcionalidad. Implica reprogramación parcial.</t>
  </si>
  <si>
    <t>Confiable:</t>
  </si>
  <si>
    <t>Cumple con las especificaciones de funcionalidad, fiabilidad, usabilidad, eficiencia, portabilidad y productividad. Se considera completamente estable y confiable, supera las expectativas funcionales y técnicas.</t>
  </si>
  <si>
    <t>Estable:</t>
  </si>
  <si>
    <t>Posee un alto grado de estabilidad. Opera adecuadamente. Se cumple el flujo de procesos según las especificaciones de funcionalidad. Presenta errores o defectos leves. El reporte de hallazgos genera ajustes técnicos y mejoras para incrementar la calidad.</t>
  </si>
  <si>
    <t>Inestable:</t>
  </si>
  <si>
    <t>La funcionalidad no opera debidamente en todos los escenarios, según las especificaciones. Sin embargo, no impide la operación general del sistema. Los errores o defectos detectados se contemplan dentro de un margen moderado de esfuerzo por corrección.</t>
  </si>
  <si>
    <t>Crítico:</t>
  </si>
  <si>
    <t>No se puede utilizar la funcionalidad en un ambiente de producción.  Se adapta parcialmente a las especificaciones de funcionalidad. Provoca un esfuerzo adicional para completar el flujo de procesos previstos en la prueba de QA. Implica modificaciones o correcciones por errores o defectos graves u omisiones.</t>
  </si>
  <si>
    <t>Inutilizable:</t>
  </si>
  <si>
    <t>Total</t>
  </si>
  <si>
    <t>Procesos</t>
  </si>
  <si>
    <t>Estado</t>
  </si>
  <si>
    <t>En Proceso</t>
  </si>
  <si>
    <t>CriterioQA</t>
  </si>
  <si>
    <t>Cliente</t>
  </si>
  <si>
    <t>Para la Calificación se Toma como "5" la calificación más alta para una Funcionalidad</t>
  </si>
  <si>
    <t>Count of Actividad</t>
  </si>
  <si>
    <t>Calidad de Pruebas &lt;Proyecto PetLovers Gestión de Mascotas Perdidas&gt;</t>
  </si>
  <si>
    <t>Total general</t>
  </si>
  <si>
    <t>(Varios elementos)</t>
  </si>
  <si>
    <t>Registro de Mascotas</t>
  </si>
  <si>
    <t>Edición de datos de mascotas reportadas</t>
  </si>
  <si>
    <t>Adopciones</t>
  </si>
  <si>
    <t>Lista negra de adoptantes y personas</t>
  </si>
  <si>
    <t>Donaciones</t>
  </si>
  <si>
    <t>Comunicaciones</t>
  </si>
  <si>
    <t>1.Permite al usuario convertirse en posible Casa Cuna</t>
  </si>
  <si>
    <t>2.Permite al usuario ya adoptante consultar y adoptar mascotas</t>
  </si>
  <si>
    <t>3.Permite al usuario registrar fotos suyas con la nueva vida de la mascota</t>
  </si>
  <si>
    <t>4.Permite al usuario adoptante ser calificado con estrellas y notas</t>
  </si>
  <si>
    <t>5.Permite al usuario agregar a una persona a la lista negra</t>
  </si>
  <si>
    <t>Seguridad</t>
  </si>
  <si>
    <t>6.Permite consultar las calificaciones de cada persona de la lista negra</t>
  </si>
  <si>
    <t>7.Permite consultar las notas y/o descripciones de cada persona de la lista negra</t>
  </si>
  <si>
    <t xml:space="preserve">8.Donar recompensa en caso de que quien encuentra no quiera recompensa </t>
  </si>
  <si>
    <t>9.Consultas sobre lista de asociaciones beneficas</t>
  </si>
  <si>
    <t>10.Permite al usuario que encuentra decidir a que asociación se donará la recompensa</t>
  </si>
  <si>
    <t>11.Consulta sobre los montos totales donados por asociación benéfica</t>
  </si>
  <si>
    <t>12.Consultas sobre los donantes y recompensas donadas por asociación</t>
  </si>
  <si>
    <t>13.Sistema hace efectivas las recompensas sobre las asociaciones benéficas</t>
  </si>
  <si>
    <t>14.Permite modificar nombre de mascota</t>
  </si>
  <si>
    <t>15.Permite modificar chip ID de mascota</t>
  </si>
  <si>
    <t>16.Permite modificar fotos de la mascota</t>
  </si>
  <si>
    <t>17.Permite modificar el color.</t>
  </si>
  <si>
    <t>18.Permite modificar el tamaño.</t>
  </si>
  <si>
    <t>19.Permite insertar una lista con las razas posibles en la clase de la mascota</t>
  </si>
  <si>
    <t>20.Permite seleccionar una raza dependiendo del tipo de mascota (variable)</t>
  </si>
  <si>
    <t>21.Permite modificar el tipo de mascota</t>
  </si>
  <si>
    <t>22.Permite modificar la descripción de la mascota</t>
  </si>
  <si>
    <t>23.Permite modificar el teléfono de contacto por el dueño de la mascota</t>
  </si>
  <si>
    <t>24.Permite modificar el correo de contacto por el dueño de la mascota</t>
  </si>
  <si>
    <t>25.Match entre mascotas encontradas y mascotas perdidas</t>
  </si>
  <si>
    <t>26.Envío de correos a personas involucradas</t>
  </si>
  <si>
    <t>27.Envío de SMS a personas involucradas</t>
  </si>
  <si>
    <t xml:space="preserve">28.Registro de matches por demanda </t>
  </si>
  <si>
    <t>29.Persistencia de datos de personas involucradas</t>
  </si>
  <si>
    <t>30.Persistencia de datos de mascota involucrada</t>
  </si>
  <si>
    <t>31.Publicar reporte de mascota perdida o encontrada en Facebook</t>
  </si>
  <si>
    <t>32.Publicar reporte de mascota perdida o encontrada en Twitter</t>
  </si>
  <si>
    <t>33.Publicar fotos de adoptante y mascota en Facebook</t>
  </si>
  <si>
    <t>34.Publicar fotos de adoptante y mascota en Twitter</t>
  </si>
  <si>
    <t>35.Permite configurar contenido de SMS de proceso Match</t>
  </si>
  <si>
    <t>36.Permite configurar contenido de correos de proceso Match</t>
  </si>
  <si>
    <t>37.Reportar mascota como perdida o extraviada</t>
  </si>
  <si>
    <t>38.Reportar mascota como encontrada</t>
  </si>
  <si>
    <t>39.Consulta de mascotas por nombre registrado</t>
  </si>
  <si>
    <t>40.Consulta de mascotas por chip identificador</t>
  </si>
  <si>
    <t>41.Consulta de mascotas por criterio de raza</t>
  </si>
  <si>
    <t>42.Consulta de mascotas por fecha de reportaje</t>
  </si>
  <si>
    <t>43.Consulta de mascotas por lugar de reportaje</t>
  </si>
  <si>
    <t>44.Consulta de mascotas por otros criterios</t>
  </si>
  <si>
    <t>45.Control de log in en la aplicación por nombre de usuario</t>
  </si>
  <si>
    <t xml:space="preserve">46.Control de log in en la aplicación por contraseña </t>
  </si>
  <si>
    <t>47.Permite registrar nuevos usuarios y ser recordados posteriormente</t>
  </si>
  <si>
    <t>48.Permite eliminar la cuenta de usuario</t>
  </si>
  <si>
    <t>49.Permite al usuario modificar su información de registro</t>
  </si>
  <si>
    <t>Estados</t>
  </si>
  <si>
    <t>50. Cambia el estado de una mascota reportada como extraviada cuando es encontrada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</si>
</sst>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0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i/>
      <sz val="8"/>
      <color indexed="8"/>
      <name val="Calibri"/>
      <family val="2"/>
    </font>
    <font>
      <b/>
      <sz val="9"/>
      <name val="Calibri"/>
      <family val="2"/>
    </font>
    <font>
      <b/>
      <sz val="9"/>
      <color indexed="9"/>
      <name val="Calibri"/>
      <family val="2"/>
    </font>
    <font>
      <sz val="8"/>
      <color indexed="8"/>
      <name val="Tahoma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2"/>
      <color indexed="8"/>
      <name val="Tahoma"/>
      <family val="2"/>
    </font>
    <font>
      <b/>
      <sz val="9"/>
      <color indexed="9"/>
      <name val="Arial"/>
      <family val="2"/>
    </font>
    <font>
      <b/>
      <sz val="9"/>
      <color indexed="8"/>
      <name val="Arial"/>
      <family val="2"/>
    </font>
    <font>
      <b/>
      <sz val="9"/>
      <color indexed="9"/>
      <name val="Calibri"/>
      <family val="2"/>
    </font>
    <font>
      <sz val="10"/>
      <name val="Arial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9"/>
      </right>
      <top/>
      <bottom style="thick">
        <color indexed="9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9"/>
      </top>
      <bottom/>
      <diagonal/>
    </border>
    <border>
      <left/>
      <right style="medium">
        <color indexed="9"/>
      </right>
      <top style="medium">
        <color indexed="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18" fillId="0" borderId="0"/>
    <xf numFmtId="9" fontId="3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0" fillId="0" borderId="1" xfId="0" applyBorder="1"/>
    <xf numFmtId="0" fontId="7" fillId="0" borderId="2" xfId="0" applyFont="1" applyBorder="1"/>
    <xf numFmtId="0" fontId="7" fillId="0" borderId="3" xfId="0" applyFont="1" applyBorder="1" applyAlignment="1">
      <alignment horizontal="left" indent="2"/>
    </xf>
    <xf numFmtId="0" fontId="6" fillId="0" borderId="3" xfId="0" applyFont="1" applyBorder="1" applyAlignment="1">
      <alignment horizontal="left" indent="5"/>
    </xf>
    <xf numFmtId="0" fontId="4" fillId="0" borderId="0" xfId="0" applyFont="1"/>
    <xf numFmtId="0" fontId="0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pivotButton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0" borderId="3" xfId="0" applyFont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9" xfId="0" applyNumberFormat="1" applyBorder="1"/>
    <xf numFmtId="0" fontId="0" fillId="0" borderId="11" xfId="0" applyNumberFormat="1" applyBorder="1"/>
    <xf numFmtId="0" fontId="0" fillId="0" borderId="10" xfId="0" applyNumberFormat="1" applyBorder="1"/>
    <xf numFmtId="0" fontId="8" fillId="0" borderId="0" xfId="0" applyFont="1"/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16" xfId="0" applyNumberFormat="1" applyFont="1" applyBorder="1" applyAlignment="1">
      <alignment horizontal="center"/>
    </xf>
    <xf numFmtId="0" fontId="6" fillId="0" borderId="17" xfId="0" applyNumberFormat="1" applyFont="1" applyBorder="1" applyAlignment="1">
      <alignment horizontal="center"/>
    </xf>
    <xf numFmtId="0" fontId="6" fillId="4" borderId="18" xfId="0" applyFont="1" applyFill="1" applyBorder="1" applyAlignment="1">
      <alignment horizontal="center"/>
    </xf>
    <xf numFmtId="0" fontId="6" fillId="4" borderId="0" xfId="0" applyNumberFormat="1" applyFont="1" applyFill="1" applyBorder="1" applyAlignment="1">
      <alignment horizontal="center"/>
    </xf>
    <xf numFmtId="0" fontId="6" fillId="4" borderId="19" xfId="0" applyNumberFormat="1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0" fontId="6" fillId="0" borderId="19" xfId="0" applyNumberFormat="1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0" borderId="21" xfId="0" applyNumberFormat="1" applyFont="1" applyBorder="1" applyAlignment="1">
      <alignment horizontal="center"/>
    </xf>
    <xf numFmtId="0" fontId="6" fillId="0" borderId="22" xfId="0" applyNumberFormat="1" applyFont="1" applyBorder="1" applyAlignment="1">
      <alignment horizont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wrapText="1"/>
    </xf>
    <xf numFmtId="0" fontId="12" fillId="6" borderId="23" xfId="0" applyFont="1" applyFill="1" applyBorder="1" applyAlignment="1">
      <alignment horizontal="center"/>
    </xf>
    <xf numFmtId="0" fontId="12" fillId="6" borderId="24" xfId="0" applyFont="1" applyFill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7" borderId="27" xfId="0" applyFont="1" applyFill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 vertical="center"/>
    </xf>
    <xf numFmtId="9" fontId="13" fillId="0" borderId="0" xfId="0" applyNumberFormat="1" applyFont="1" applyAlignment="1">
      <alignment horizontal="center"/>
    </xf>
    <xf numFmtId="0" fontId="13" fillId="0" borderId="5" xfId="0" applyFont="1" applyBorder="1" applyAlignment="1">
      <alignment horizontal="center"/>
    </xf>
    <xf numFmtId="10" fontId="13" fillId="0" borderId="30" xfId="2" applyNumberFormat="1" applyFont="1" applyBorder="1" applyAlignment="1">
      <alignment horizontal="center"/>
    </xf>
    <xf numFmtId="10" fontId="14" fillId="3" borderId="3" xfId="2" applyNumberFormat="1" applyFont="1" applyFill="1" applyBorder="1" applyAlignment="1">
      <alignment horizontal="center"/>
    </xf>
    <xf numFmtId="0" fontId="15" fillId="9" borderId="32" xfId="0" applyFont="1" applyFill="1" applyBorder="1" applyAlignment="1">
      <alignment horizontal="center" wrapText="1"/>
    </xf>
    <xf numFmtId="0" fontId="16" fillId="10" borderId="33" xfId="0" applyFont="1" applyFill="1" applyBorder="1" applyAlignment="1">
      <alignment horizontal="center" wrapText="1"/>
    </xf>
    <xf numFmtId="0" fontId="16" fillId="11" borderId="33" xfId="0" applyFont="1" applyFill="1" applyBorder="1" applyAlignment="1">
      <alignment horizontal="center" wrapText="1"/>
    </xf>
    <xf numFmtId="0" fontId="16" fillId="10" borderId="34" xfId="0" applyFont="1" applyFill="1" applyBorder="1" applyAlignment="1">
      <alignment horizontal="center" wrapText="1"/>
    </xf>
    <xf numFmtId="0" fontId="14" fillId="3" borderId="3" xfId="0" applyFont="1" applyFill="1" applyBorder="1" applyAlignment="1">
      <alignment horizontal="center"/>
    </xf>
    <xf numFmtId="0" fontId="14" fillId="3" borderId="24" xfId="0" applyFont="1" applyFill="1" applyBorder="1" applyAlignment="1">
      <alignment horizontal="center"/>
    </xf>
    <xf numFmtId="0" fontId="11" fillId="0" borderId="29" xfId="0" applyFont="1" applyBorder="1"/>
    <xf numFmtId="9" fontId="3" fillId="0" borderId="3" xfId="2" applyFont="1" applyBorder="1" applyAlignment="1">
      <alignment horizontal="left" indent="2"/>
    </xf>
    <xf numFmtId="9" fontId="3" fillId="0" borderId="1" xfId="2" applyFont="1" applyBorder="1" applyAlignment="1">
      <alignment horizontal="left" indent="2"/>
    </xf>
    <xf numFmtId="9" fontId="5" fillId="0" borderId="3" xfId="2" applyFont="1" applyBorder="1" applyAlignment="1">
      <alignment horizontal="left" indent="2"/>
    </xf>
    <xf numFmtId="0" fontId="0" fillId="0" borderId="0" xfId="0" applyNumberFormat="1"/>
    <xf numFmtId="0" fontId="15" fillId="9" borderId="0" xfId="0" applyFont="1" applyFill="1" applyBorder="1" applyAlignment="1">
      <alignment horizontal="center" wrapText="1"/>
    </xf>
    <xf numFmtId="0" fontId="1" fillId="10" borderId="35" xfId="0" applyFont="1" applyFill="1" applyBorder="1" applyAlignment="1">
      <alignment horizontal="justify" wrapText="1"/>
    </xf>
    <xf numFmtId="0" fontId="1" fillId="11" borderId="35" xfId="0" applyFont="1" applyFill="1" applyBorder="1" applyAlignment="1">
      <alignment horizontal="justify" wrapText="1"/>
    </xf>
    <xf numFmtId="0" fontId="0" fillId="0" borderId="0" xfId="0" applyFont="1"/>
    <xf numFmtId="0" fontId="0" fillId="0" borderId="41" xfId="0" pivotButton="1" applyBorder="1"/>
    <xf numFmtId="0" fontId="0" fillId="0" borderId="42" xfId="0" applyBorder="1"/>
    <xf numFmtId="0" fontId="0" fillId="0" borderId="43" xfId="0" applyBorder="1"/>
    <xf numFmtId="0" fontId="0" fillId="0" borderId="41" xfId="0" applyBorder="1"/>
    <xf numFmtId="0" fontId="0" fillId="0" borderId="45" xfId="0" applyBorder="1"/>
    <xf numFmtId="0" fontId="0" fillId="0" borderId="41" xfId="0" applyNumberFormat="1" applyBorder="1"/>
    <xf numFmtId="0" fontId="0" fillId="0" borderId="44" xfId="0" applyNumberFormat="1" applyBorder="1"/>
    <xf numFmtId="0" fontId="0" fillId="0" borderId="45" xfId="0" applyNumberFormat="1" applyBorder="1"/>
    <xf numFmtId="0" fontId="0" fillId="0" borderId="46" xfId="0" applyBorder="1"/>
    <xf numFmtId="0" fontId="0" fillId="0" borderId="46" xfId="0" applyNumberFormat="1" applyBorder="1"/>
    <xf numFmtId="0" fontId="0" fillId="0" borderId="47" xfId="0" applyNumberFormat="1" applyBorder="1"/>
    <xf numFmtId="0" fontId="0" fillId="0" borderId="48" xfId="0" applyBorder="1"/>
    <xf numFmtId="0" fontId="0" fillId="0" borderId="48" xfId="0" applyNumberFormat="1" applyBorder="1"/>
    <xf numFmtId="0" fontId="0" fillId="0" borderId="49" xfId="0" applyNumberFormat="1" applyBorder="1"/>
    <xf numFmtId="0" fontId="0" fillId="0" borderId="50" xfId="0" applyNumberFormat="1" applyBorder="1"/>
    <xf numFmtId="0" fontId="0" fillId="0" borderId="50" xfId="0" pivotButton="1" applyBorder="1"/>
    <xf numFmtId="0" fontId="0" fillId="0" borderId="50" xfId="0" applyBorder="1"/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10" borderId="35" xfId="0" applyFont="1" applyFill="1" applyBorder="1" applyAlignment="1">
      <alignment horizontal="left" wrapText="1"/>
    </xf>
    <xf numFmtId="0" fontId="2" fillId="10" borderId="36" xfId="0" applyFont="1" applyFill="1" applyBorder="1" applyAlignment="1">
      <alignment horizontal="left" wrapText="1"/>
    </xf>
    <xf numFmtId="0" fontId="2" fillId="10" borderId="37" xfId="0" applyFont="1" applyFill="1" applyBorder="1" applyAlignment="1">
      <alignment horizontal="left" wrapText="1"/>
    </xf>
    <xf numFmtId="0" fontId="15" fillId="9" borderId="38" xfId="0" applyFont="1" applyFill="1" applyBorder="1" applyAlignment="1">
      <alignment horizontal="center" wrapText="1"/>
    </xf>
    <xf numFmtId="0" fontId="15" fillId="9" borderId="39" xfId="0" applyFont="1" applyFill="1" applyBorder="1" applyAlignment="1">
      <alignment horizontal="center" wrapText="1"/>
    </xf>
    <xf numFmtId="0" fontId="15" fillId="9" borderId="40" xfId="0" applyFont="1" applyFill="1" applyBorder="1" applyAlignment="1">
      <alignment horizontal="center" wrapText="1"/>
    </xf>
    <xf numFmtId="0" fontId="2" fillId="11" borderId="35" xfId="0" applyFont="1" applyFill="1" applyBorder="1" applyAlignment="1">
      <alignment horizontal="left" wrapText="1"/>
    </xf>
    <xf numFmtId="0" fontId="2" fillId="11" borderId="36" xfId="0" applyFont="1" applyFill="1" applyBorder="1" applyAlignment="1">
      <alignment horizontal="left" wrapText="1"/>
    </xf>
    <xf numFmtId="0" fontId="2" fillId="11" borderId="37" xfId="0" applyFont="1" applyFill="1" applyBorder="1" applyAlignment="1">
      <alignment horizontal="left" wrapText="1"/>
    </xf>
    <xf numFmtId="164" fontId="9" fillId="2" borderId="12" xfId="0" applyNumberFormat="1" applyFont="1" applyFill="1" applyBorder="1" applyAlignment="1">
      <alignment horizontal="center"/>
    </xf>
    <xf numFmtId="164" fontId="9" fillId="2" borderId="13" xfId="0" applyNumberFormat="1" applyFont="1" applyFill="1" applyBorder="1" applyAlignment="1">
      <alignment horizontal="center"/>
    </xf>
    <xf numFmtId="164" fontId="9" fillId="2" borderId="14" xfId="0" applyNumberFormat="1" applyFont="1" applyFill="1" applyBorder="1" applyAlignment="1">
      <alignment horizontal="center"/>
    </xf>
    <xf numFmtId="164" fontId="17" fillId="6" borderId="12" xfId="0" applyNumberFormat="1" applyFont="1" applyFill="1" applyBorder="1" applyAlignment="1">
      <alignment horizontal="center"/>
    </xf>
    <xf numFmtId="164" fontId="17" fillId="6" borderId="13" xfId="0" applyNumberFormat="1" applyFont="1" applyFill="1" applyBorder="1" applyAlignment="1">
      <alignment horizontal="center"/>
    </xf>
    <xf numFmtId="164" fontId="17" fillId="6" borderId="14" xfId="0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</cellXfs>
  <cellStyles count="3">
    <cellStyle name="Normal" xfId="0" builtinId="0"/>
    <cellStyle name="Normal 2" xfId="1"/>
    <cellStyle name="Porcentaje" xfId="2" builtinId="5"/>
  </cellStyles>
  <dxfs count="4">
    <dxf>
      <fill>
        <gradientFill degree="135">
          <stop position="0">
            <color theme="0"/>
          </stop>
          <stop position="1">
            <color theme="6"/>
          </stop>
        </gradientFill>
      </fill>
    </dxf>
    <dxf>
      <fill>
        <gradientFill degree="45">
          <stop position="0">
            <color theme="9" tint="0.59999389629810485"/>
          </stop>
          <stop position="1">
            <color theme="9" tint="-0.25098422193060094"/>
          </stop>
        </gradientFill>
      </fill>
    </dxf>
    <dxf>
      <fill>
        <gradientFill degree="225">
          <stop position="0">
            <color rgb="FFC00000"/>
          </stop>
          <stop position="1">
            <color rgb="FFFF0000"/>
          </stop>
        </gradientFill>
      </fill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d" refreshedDate="41624.801606134257" createdVersion="1" refreshedVersion="4" recordCount="48">
  <cacheSource type="worksheet">
    <worksheetSource ref="A5:D56" sheet="Evidencia de Prueba"/>
  </cacheSource>
  <cacheFields count="4">
    <cacheField name="Actividad " numFmtId="0">
      <sharedItems/>
    </cacheField>
    <cacheField name="Relevancia" numFmtId="0">
      <sharedItems containsBlank="1" count="4">
        <m/>
        <s v="Alta"/>
        <s v="Media"/>
        <s v="Baja"/>
      </sharedItems>
    </cacheField>
    <cacheField name="Estado Prueba" numFmtId="0">
      <sharedItems containsBlank="1" count="4">
        <m/>
        <s v="Finalizado"/>
        <s v="Pendiente"/>
        <s v="Proceso"/>
      </sharedItems>
    </cacheField>
    <cacheField name="Cliente" numFmtId="0">
      <sharedItems containsBlank="1" count="7">
        <m/>
        <s v="Estable"/>
        <s v="Confiable"/>
        <s v="Inestable"/>
        <s v="Critico"/>
        <s v="Pendiente"/>
        <s v="Inutilizabl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">
  <r>
    <s v="Iteración 1"/>
    <x v="0"/>
    <x v="0"/>
    <x v="0"/>
  </r>
  <r>
    <s v="Creación de líneas de crédito"/>
    <x v="0"/>
    <x v="0"/>
    <x v="0"/>
  </r>
  <r>
    <s v="Líneas de créditos grupal no revolvente sin garantía"/>
    <x v="1"/>
    <x v="1"/>
    <x v="1"/>
  </r>
  <r>
    <s v="Validación de desembolso"/>
    <x v="0"/>
    <x v="0"/>
    <x v="0"/>
  </r>
  <r>
    <s v="Validación de línea de créditos grupal"/>
    <x v="1"/>
    <x v="2"/>
    <x v="1"/>
  </r>
  <r>
    <s v="Aprobación de Líneas de crédito"/>
    <x v="0"/>
    <x v="0"/>
    <x v="0"/>
  </r>
  <r>
    <s v="Aprobación de las líneas de créditos grupales"/>
    <x v="1"/>
    <x v="2"/>
    <x v="2"/>
  </r>
  <r>
    <s v="Impresión de documentación de las líneas de crédito"/>
    <x v="0"/>
    <x v="0"/>
    <x v="0"/>
  </r>
  <r>
    <s v="Pagares, contratos"/>
    <x v="1"/>
    <x v="1"/>
    <x v="1"/>
  </r>
  <r>
    <s v="Validación de datos de desembolsos"/>
    <x v="0"/>
    <x v="0"/>
    <x v="0"/>
  </r>
  <r>
    <s v="Revisión de movimientos de los créditos hijos de líneas de crédito"/>
    <x v="2"/>
    <x v="1"/>
    <x v="1"/>
  </r>
  <r>
    <s v="Revisión de saldos de las líneas de crédito"/>
    <x v="1"/>
    <x v="1"/>
    <x v="2"/>
  </r>
  <r>
    <s v="Aplicación de transacciones (a créditos individuales o hijos de LC)"/>
    <x v="0"/>
    <x v="0"/>
    <x v="0"/>
  </r>
  <r>
    <s v="Abono normal completo"/>
    <x v="1"/>
    <x v="1"/>
    <x v="1"/>
  </r>
  <r>
    <s v="Abono normal menor"/>
    <x v="1"/>
    <x v="1"/>
    <x v="1"/>
  </r>
  <r>
    <s v="Abono normal a un crédito con una cuota de atraso"/>
    <x v="1"/>
    <x v="1"/>
    <x v="1"/>
  </r>
  <r>
    <s v="Abono normal menor a un crédito con una cuota de atraso"/>
    <x v="1"/>
    <x v="1"/>
    <x v="1"/>
  </r>
  <r>
    <s v="Abono normal a un crédito con mas de una cuota de atraso"/>
    <x v="1"/>
    <x v="1"/>
    <x v="1"/>
  </r>
  <r>
    <s v="Abono normal menor a un crédito con mas una cuota de atraso"/>
    <x v="1"/>
    <x v="1"/>
    <x v="1"/>
  </r>
  <r>
    <s v="Adelanto de cuota completo"/>
    <x v="1"/>
    <x v="1"/>
    <x v="1"/>
  </r>
  <r>
    <s v="Adelanto de cuota menor"/>
    <x v="1"/>
    <x v="1"/>
    <x v="1"/>
  </r>
  <r>
    <s v="Abono extraordinario pagando intereses sin recálculo de cuota"/>
    <x v="1"/>
    <x v="1"/>
    <x v="1"/>
  </r>
  <r>
    <s v="Abono extraordinario pagando intereses con recálculo de cuota"/>
    <x v="1"/>
    <x v="3"/>
    <x v="1"/>
  </r>
  <r>
    <s v="Abono extraordinario sin intereses sin recálculo de cuota"/>
    <x v="1"/>
    <x v="3"/>
    <x v="1"/>
  </r>
  <r>
    <s v="Abono extraordinario sin intereses con recálculo de cuota"/>
    <x v="1"/>
    <x v="1"/>
    <x v="1"/>
  </r>
  <r>
    <s v="Cancelación anticipada"/>
    <x v="1"/>
    <x v="1"/>
    <x v="3"/>
  </r>
  <r>
    <s v="Cancelación al vencimiento"/>
    <x v="1"/>
    <x v="1"/>
    <x v="1"/>
  </r>
  <r>
    <s v="Validación de datos de transacciones"/>
    <x v="0"/>
    <x v="0"/>
    <x v="0"/>
  </r>
  <r>
    <s v="Revisión de movimientos de los créditos individuales"/>
    <x v="2"/>
    <x v="1"/>
    <x v="1"/>
  </r>
  <r>
    <s v="Revisión de movimientos de los créditos hijos de líneas de crédito"/>
    <x v="2"/>
    <x v="1"/>
    <x v="1"/>
  </r>
  <r>
    <s v="Revisión de disponibles de las líneas de crédito"/>
    <x v="1"/>
    <x v="1"/>
    <x v="1"/>
  </r>
  <r>
    <s v="Procesos"/>
    <x v="0"/>
    <x v="0"/>
    <x v="0"/>
  </r>
  <r>
    <s v="Calculo de interés corriente"/>
    <x v="1"/>
    <x v="1"/>
    <x v="1"/>
  </r>
  <r>
    <s v="Calculo de interés moratorio"/>
    <x v="2"/>
    <x v="1"/>
    <x v="1"/>
  </r>
  <r>
    <s v="Calificación de créditos"/>
    <x v="2"/>
    <x v="1"/>
    <x v="4"/>
  </r>
  <r>
    <s v="Cierre diario"/>
    <x v="1"/>
    <x v="1"/>
    <x v="1"/>
  </r>
  <r>
    <s v="Revisión de tasas"/>
    <x v="1"/>
    <x v="1"/>
    <x v="5"/>
  </r>
  <r>
    <s v="proceso para incobrables"/>
    <x v="2"/>
    <x v="1"/>
    <x v="2"/>
  </r>
  <r>
    <s v="Cierre mensual"/>
    <x v="1"/>
    <x v="1"/>
    <x v="1"/>
  </r>
  <r>
    <s v="Validación contable"/>
    <x v="0"/>
    <x v="0"/>
    <x v="0"/>
  </r>
  <r>
    <s v="Revisión de asientos de desembolsos"/>
    <x v="1"/>
    <x v="1"/>
    <x v="6"/>
  </r>
  <r>
    <s v="Revisión de transacciones de abonos ordinarios, menores, adelantos, extraordinarios y cancelaciones"/>
    <x v="3"/>
    <x v="1"/>
    <x v="1"/>
  </r>
  <r>
    <s v="Revisión de los asientos de las reversiones de las transacciones"/>
    <x v="1"/>
    <x v="1"/>
    <x v="1"/>
  </r>
  <r>
    <s v="Revisión de asiento de interés corriente"/>
    <x v="1"/>
    <x v="1"/>
    <x v="1"/>
  </r>
  <r>
    <s v="Revisión de asiento del proceso de interés moratorio"/>
    <x v="1"/>
    <x v="1"/>
    <x v="1"/>
  </r>
  <r>
    <s v="Revisión del asiento de cierre diario para la reclasificación de cartera"/>
    <x v="1"/>
    <x v="1"/>
    <x v="1"/>
  </r>
  <r>
    <s v="revisión del asiento de revisión de tasas"/>
    <x v="1"/>
    <x v="1"/>
    <x v="1"/>
  </r>
  <r>
    <s v="Revisión del asiento para el proceso de Incobrables"/>
    <x v="1"/>
    <x v="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dataOnRows="1" applyNumberFormats="0" applyBorderFormats="0" applyFontFormats="0" applyPatternFormats="0" applyAlignmentFormats="0" applyWidthHeightFormats="1" dataCaption="Data" updatedVersion="4" showMemberPropertyTips="0" useAutoFormatting="1" itemPrintTitles="1" createdVersion="1" indent="0" compact="0" compactData="0" gridDropZones="1">
  <location ref="A11:B16" firstHeaderRow="2" firstDataRow="2" firstDataCol="1"/>
  <pivotFields count="4">
    <pivotField dataField="1"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5">
        <item x="1"/>
        <item x="2"/>
        <item x="3"/>
        <item h="1" x="0"/>
        <item t="default"/>
      </items>
    </pivotField>
    <pivotField compact="0" outline="0" subtotalTop="0" showAll="0" includeNewItemsInFilter="1" defaultSubtota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ctividad " fld="0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dataOnRows="1" applyNumberFormats="0" applyBorderFormats="0" applyFontFormats="0" applyPatternFormats="0" applyAlignmentFormats="0" applyWidthHeightFormats="1" dataCaption="Data" updatedVersion="5" showMemberPropertyTips="0" useAutoFormatting="1" itemPrintTitles="1" createdVersion="1" indent="0" compact="0" compactData="0" gridDropZones="1">
  <location ref="A6:E13" firstHeaderRow="1" firstDataRow="2" firstDataCol="1" rowPageCount="1" colPageCount="1"/>
  <pivotFields count="4">
    <pivotField dataField="1" compact="0" outline="0" subtotalTop="0" showAll="0" includeNewItemsInFilter="1"/>
    <pivotField axis="axisCol" compact="0" outline="0" subtotalTop="0" showAll="0" includeNewItemsInFilter="1">
      <items count="5">
        <item x="1"/>
        <item x="2"/>
        <item x="3"/>
        <item h="1" x="0"/>
        <item t="default"/>
      </items>
    </pivotField>
    <pivotField axis="axisPage" compact="0" outline="0" subtotalTop="0" multipleItemSelectionAllowed="1" showAll="0" includeNewItemsInFilter="1" defaultSubtotal="0">
      <items count="4">
        <item x="1"/>
        <item x="3"/>
        <item h="1" x="0"/>
        <item x="2"/>
      </items>
    </pivotField>
    <pivotField axis="axisRow" compact="0" outline="0" subtotalTop="0" showAll="0" includeNewItemsInFilter="1" sortType="ascending" defaultSubtotal="0">
      <items count="7">
        <item x="2"/>
        <item x="4"/>
        <item x="1"/>
        <item x="3"/>
        <item x="6"/>
        <item h="1" x="5"/>
        <item h="1" x="0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2" hier="0"/>
  </pageFields>
  <dataFields count="1">
    <dataField name="Count of Actividad" fld="0" subtotal="count" baseField="3" baseItem="0"/>
  </dataFields>
  <formats count="1">
    <format dxfId="3">
      <pivotArea dataOnly="0" labelOnly="1" outline="0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C1" sqref="C1"/>
    </sheetView>
  </sheetViews>
  <sheetFormatPr baseColWidth="10" defaultColWidth="9.140625" defaultRowHeight="15" x14ac:dyDescent="0.25"/>
  <cols>
    <col min="1" max="1" width="18" customWidth="1"/>
    <col min="2" max="2" width="5.42578125" customWidth="1"/>
    <col min="3" max="3" width="10.42578125" customWidth="1"/>
  </cols>
  <sheetData>
    <row r="1" spans="1:9" ht="15.75" thickBot="1" x14ac:dyDescent="0.3"/>
    <row r="2" spans="1:9" ht="25.5" customHeight="1" thickBot="1" x14ac:dyDescent="0.3">
      <c r="A2" s="60" t="s">
        <v>19</v>
      </c>
      <c r="B2" s="71" t="s">
        <v>25</v>
      </c>
      <c r="C2" s="97" t="s">
        <v>26</v>
      </c>
      <c r="D2" s="98"/>
      <c r="E2" s="98"/>
      <c r="F2" s="98"/>
      <c r="G2" s="98"/>
      <c r="H2" s="98"/>
      <c r="I2" s="99"/>
    </row>
    <row r="3" spans="1:9" ht="50.1" customHeight="1" thickTop="1" thickBot="1" x14ac:dyDescent="0.3">
      <c r="A3" s="61">
        <v>5</v>
      </c>
      <c r="B3" s="72" t="s">
        <v>28</v>
      </c>
      <c r="C3" s="94" t="s">
        <v>29</v>
      </c>
      <c r="D3" s="95"/>
      <c r="E3" s="95"/>
      <c r="F3" s="95"/>
      <c r="G3" s="95"/>
      <c r="H3" s="95"/>
      <c r="I3" s="96"/>
    </row>
    <row r="4" spans="1:9" ht="50.1" customHeight="1" thickBot="1" x14ac:dyDescent="0.3">
      <c r="A4" s="62">
        <v>4</v>
      </c>
      <c r="B4" s="73" t="s">
        <v>30</v>
      </c>
      <c r="C4" s="100" t="s">
        <v>31</v>
      </c>
      <c r="D4" s="101"/>
      <c r="E4" s="101"/>
      <c r="F4" s="101"/>
      <c r="G4" s="101"/>
      <c r="H4" s="101"/>
      <c r="I4" s="102"/>
    </row>
    <row r="5" spans="1:9" ht="50.1" customHeight="1" thickBot="1" x14ac:dyDescent="0.3">
      <c r="A5" s="61">
        <v>3</v>
      </c>
      <c r="B5" s="72" t="s">
        <v>32</v>
      </c>
      <c r="C5" s="94" t="s">
        <v>33</v>
      </c>
      <c r="D5" s="95"/>
      <c r="E5" s="95"/>
      <c r="F5" s="95"/>
      <c r="G5" s="95"/>
      <c r="H5" s="95"/>
      <c r="I5" s="96"/>
    </row>
    <row r="6" spans="1:9" ht="50.1" customHeight="1" thickBot="1" x14ac:dyDescent="0.3">
      <c r="A6" s="62">
        <v>2</v>
      </c>
      <c r="B6" s="73" t="s">
        <v>34</v>
      </c>
      <c r="C6" s="100" t="s">
        <v>35</v>
      </c>
      <c r="D6" s="101"/>
      <c r="E6" s="101"/>
      <c r="F6" s="101"/>
      <c r="G6" s="101"/>
      <c r="H6" s="101"/>
      <c r="I6" s="102"/>
    </row>
    <row r="7" spans="1:9" ht="50.1" customHeight="1" thickBot="1" x14ac:dyDescent="0.3">
      <c r="A7" s="63">
        <v>1</v>
      </c>
      <c r="B7" s="72" t="s">
        <v>36</v>
      </c>
      <c r="C7" s="94" t="s">
        <v>27</v>
      </c>
      <c r="D7" s="95"/>
      <c r="E7" s="95"/>
      <c r="F7" s="95"/>
      <c r="G7" s="95"/>
      <c r="H7" s="95"/>
      <c r="I7" s="96"/>
    </row>
    <row r="8" spans="1:9" ht="24.95" customHeight="1" x14ac:dyDescent="0.25"/>
    <row r="9" spans="1:9" ht="24.95" customHeight="1" x14ac:dyDescent="0.25"/>
    <row r="10" spans="1:9" ht="24.95" customHeight="1" x14ac:dyDescent="0.25"/>
    <row r="11" spans="1:9" x14ac:dyDescent="0.25">
      <c r="A11" s="12" t="s">
        <v>17</v>
      </c>
      <c r="B11" s="15"/>
    </row>
    <row r="12" spans="1:9" x14ac:dyDescent="0.25">
      <c r="A12" s="12" t="s">
        <v>14</v>
      </c>
      <c r="B12" s="15" t="s">
        <v>37</v>
      </c>
    </row>
    <row r="13" spans="1:9" x14ac:dyDescent="0.25">
      <c r="A13" s="11" t="s">
        <v>16</v>
      </c>
      <c r="B13" s="22">
        <v>34</v>
      </c>
      <c r="C13" s="69">
        <f>GETPIVOTDATA("Actividad ",$A$11,"Estado Prueba","Finalizado")/GETPIVOTDATA("Actividad ",$A$11)</f>
        <v>0.89473684210526316</v>
      </c>
    </row>
    <row r="14" spans="1:9" x14ac:dyDescent="0.25">
      <c r="A14" s="13" t="s">
        <v>0</v>
      </c>
      <c r="B14" s="23">
        <v>2</v>
      </c>
      <c r="C14" s="67">
        <f>GETPIVOTDATA("Actividad ",$A$11,"Estado Prueba","Pendiente")/GETPIVOTDATA("Actividad ",$A$11)</f>
        <v>5.2631578947368418E-2</v>
      </c>
    </row>
    <row r="15" spans="1:9" ht="15.75" thickBot="1" x14ac:dyDescent="0.3">
      <c r="A15" s="13" t="s">
        <v>15</v>
      </c>
      <c r="B15" s="23">
        <v>2</v>
      </c>
      <c r="C15" s="67">
        <f>GETPIVOTDATA("Actividad ",$A$11,"Estado Prueba","Proceso")/GETPIVOTDATA("Actividad ",$A$11)</f>
        <v>5.2631578947368418E-2</v>
      </c>
    </row>
    <row r="16" spans="1:9" ht="15.75" thickBot="1" x14ac:dyDescent="0.3">
      <c r="A16" s="14" t="s">
        <v>13</v>
      </c>
      <c r="B16" s="24">
        <v>38</v>
      </c>
      <c r="C16" s="68">
        <v>1</v>
      </c>
    </row>
  </sheetData>
  <mergeCells count="6">
    <mergeCell ref="C7:I7"/>
    <mergeCell ref="C2:I2"/>
    <mergeCell ref="C3:I3"/>
    <mergeCell ref="C4:I4"/>
    <mergeCell ref="C5:I5"/>
    <mergeCell ref="C6:I6"/>
  </mergeCells>
  <phoneticPr fontId="19" type="noConversion"/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workbookViewId="0">
      <selection activeCell="A18" sqref="A18:D18"/>
    </sheetView>
  </sheetViews>
  <sheetFormatPr baseColWidth="10" defaultColWidth="9.140625" defaultRowHeight="15" x14ac:dyDescent="0.25"/>
  <cols>
    <col min="1" max="1" width="17.42578125" customWidth="1"/>
    <col min="2" max="4" width="20.42578125" customWidth="1"/>
    <col min="5" max="5" width="12.5703125" customWidth="1"/>
    <col min="6" max="9" width="4.42578125" customWidth="1"/>
    <col min="10" max="10" width="5.42578125" bestFit="1" customWidth="1"/>
  </cols>
  <sheetData>
    <row r="1" spans="1:5" ht="15.75" thickBot="1" x14ac:dyDescent="0.3"/>
    <row r="2" spans="1:5" ht="15.75" thickBot="1" x14ac:dyDescent="0.3">
      <c r="A2" s="109" t="s">
        <v>45</v>
      </c>
      <c r="B2" s="110"/>
      <c r="C2" s="110"/>
      <c r="D2" s="110"/>
      <c r="E2" s="111"/>
    </row>
    <row r="4" spans="1:5" x14ac:dyDescent="0.25">
      <c r="A4" s="90" t="s">
        <v>14</v>
      </c>
      <c r="B4" s="91" t="s">
        <v>47</v>
      </c>
    </row>
    <row r="6" spans="1:5" x14ac:dyDescent="0.25">
      <c r="A6" s="75" t="s">
        <v>44</v>
      </c>
      <c r="B6" s="75" t="s">
        <v>9</v>
      </c>
      <c r="C6" s="76"/>
      <c r="D6" s="76"/>
      <c r="E6" s="77"/>
    </row>
    <row r="7" spans="1:5" x14ac:dyDescent="0.25">
      <c r="A7" s="75" t="s">
        <v>42</v>
      </c>
      <c r="B7" s="92" t="s">
        <v>10</v>
      </c>
      <c r="C7" s="93" t="s">
        <v>11</v>
      </c>
      <c r="D7" s="93" t="s">
        <v>12</v>
      </c>
      <c r="E7" s="79" t="s">
        <v>46</v>
      </c>
    </row>
    <row r="8" spans="1:5" x14ac:dyDescent="0.25">
      <c r="A8" s="78" t="s">
        <v>4</v>
      </c>
      <c r="B8" s="80">
        <v>3</v>
      </c>
      <c r="C8" s="81">
        <v>1</v>
      </c>
      <c r="D8" s="81"/>
      <c r="E8" s="82">
        <v>4</v>
      </c>
    </row>
    <row r="9" spans="1:5" x14ac:dyDescent="0.25">
      <c r="A9" s="83" t="s">
        <v>7</v>
      </c>
      <c r="B9" s="84"/>
      <c r="C9" s="70">
        <v>1</v>
      </c>
      <c r="D9" s="70"/>
      <c r="E9" s="85">
        <v>1</v>
      </c>
    </row>
    <row r="10" spans="1:5" x14ac:dyDescent="0.25">
      <c r="A10" s="83" t="s">
        <v>5</v>
      </c>
      <c r="B10" s="84">
        <v>25</v>
      </c>
      <c r="C10" s="70">
        <v>4</v>
      </c>
      <c r="D10" s="70">
        <v>1</v>
      </c>
      <c r="E10" s="85">
        <v>30</v>
      </c>
    </row>
    <row r="11" spans="1:5" x14ac:dyDescent="0.25">
      <c r="A11" s="83" t="s">
        <v>6</v>
      </c>
      <c r="B11" s="84">
        <v>1</v>
      </c>
      <c r="C11" s="70"/>
      <c r="D11" s="70"/>
      <c r="E11" s="85">
        <v>1</v>
      </c>
    </row>
    <row r="12" spans="1:5" x14ac:dyDescent="0.25">
      <c r="A12" s="83" t="s">
        <v>8</v>
      </c>
      <c r="B12" s="84">
        <v>1</v>
      </c>
      <c r="C12" s="70"/>
      <c r="D12" s="70"/>
      <c r="E12" s="85">
        <v>1</v>
      </c>
    </row>
    <row r="13" spans="1:5" x14ac:dyDescent="0.25">
      <c r="A13" s="86" t="s">
        <v>46</v>
      </c>
      <c r="B13" s="87">
        <v>30</v>
      </c>
      <c r="C13" s="88">
        <v>6</v>
      </c>
      <c r="D13" s="88">
        <v>1</v>
      </c>
      <c r="E13" s="89">
        <v>37</v>
      </c>
    </row>
    <row r="16" spans="1:5" x14ac:dyDescent="0.25">
      <c r="A16" s="25" t="s">
        <v>43</v>
      </c>
    </row>
    <row r="18" spans="1:5" x14ac:dyDescent="0.25">
      <c r="A18" s="103" t="s">
        <v>18</v>
      </c>
      <c r="B18" s="104"/>
      <c r="C18" s="104"/>
      <c r="D18" s="105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6" t="s">
        <v>19</v>
      </c>
      <c r="B20" s="27" t="s">
        <v>10</v>
      </c>
      <c r="C20" s="27" t="s">
        <v>11</v>
      </c>
      <c r="D20" s="28" t="s">
        <v>12</v>
      </c>
      <c r="E20" s="2"/>
    </row>
    <row r="21" spans="1:5" x14ac:dyDescent="0.25">
      <c r="A21" s="29">
        <v>1</v>
      </c>
      <c r="B21" s="30">
        <v>3</v>
      </c>
      <c r="C21" s="30">
        <v>2</v>
      </c>
      <c r="D21" s="31">
        <v>1</v>
      </c>
      <c r="E21" s="2"/>
    </row>
    <row r="22" spans="1:5" x14ac:dyDescent="0.25">
      <c r="A22" s="32">
        <v>2</v>
      </c>
      <c r="B22" s="33">
        <v>6</v>
      </c>
      <c r="C22" s="33">
        <v>4</v>
      </c>
      <c r="D22" s="34">
        <v>2</v>
      </c>
      <c r="E22" s="2"/>
    </row>
    <row r="23" spans="1:5" x14ac:dyDescent="0.25">
      <c r="A23" s="35">
        <v>3</v>
      </c>
      <c r="B23" s="36">
        <v>9</v>
      </c>
      <c r="C23" s="36">
        <v>6</v>
      </c>
      <c r="D23" s="37">
        <v>3</v>
      </c>
      <c r="E23" s="2"/>
    </row>
    <row r="24" spans="1:5" x14ac:dyDescent="0.25">
      <c r="A24" s="32">
        <v>4</v>
      </c>
      <c r="B24" s="33">
        <v>12</v>
      </c>
      <c r="C24" s="33">
        <v>8</v>
      </c>
      <c r="D24" s="34">
        <v>4</v>
      </c>
      <c r="E24" s="2"/>
    </row>
    <row r="25" spans="1:5" ht="15.75" thickBot="1" x14ac:dyDescent="0.3">
      <c r="A25" s="38">
        <v>5</v>
      </c>
      <c r="B25" s="39">
        <v>15</v>
      </c>
      <c r="C25" s="39">
        <v>10</v>
      </c>
      <c r="D25" s="40">
        <v>5</v>
      </c>
      <c r="E25" s="2"/>
    </row>
    <row r="26" spans="1:5" ht="24.75" thickBot="1" x14ac:dyDescent="0.3">
      <c r="A26" s="41" t="s">
        <v>20</v>
      </c>
      <c r="B26" s="42">
        <f>GETPIVOTDATA("Actividad ",$A$6,"Relevancia","Alta")*B25</f>
        <v>450</v>
      </c>
      <c r="C26" s="42">
        <f>GETPIVOTDATA("Actividad ",$A$6,"Relevancia","Media")*C25</f>
        <v>60</v>
      </c>
      <c r="D26" s="42">
        <f>GETPIVOTDATA("Actividad ",$A$6,"Relevancia","Baja")*D25</f>
        <v>5</v>
      </c>
      <c r="E26" s="43">
        <f>SUM(B26:D26)</f>
        <v>515</v>
      </c>
    </row>
    <row r="27" spans="1:5" x14ac:dyDescent="0.25">
      <c r="A27" s="2"/>
      <c r="B27" s="2"/>
      <c r="C27" s="2"/>
      <c r="D27" s="2"/>
      <c r="E27" s="2"/>
    </row>
    <row r="30" spans="1:5" x14ac:dyDescent="0.25">
      <c r="A30" s="106" t="s">
        <v>21</v>
      </c>
      <c r="B30" s="107"/>
      <c r="C30" s="107"/>
      <c r="D30" s="108"/>
      <c r="E30" s="44"/>
    </row>
    <row r="31" spans="1:5" x14ac:dyDescent="0.25">
      <c r="A31" s="45"/>
      <c r="B31" s="45"/>
      <c r="C31" s="45"/>
      <c r="D31" s="45"/>
      <c r="E31" s="44"/>
    </row>
    <row r="32" spans="1:5" x14ac:dyDescent="0.25">
      <c r="A32" s="46" t="s">
        <v>19</v>
      </c>
      <c r="B32" s="46" t="s">
        <v>10</v>
      </c>
      <c r="C32" s="46" t="s">
        <v>11</v>
      </c>
      <c r="D32" s="47" t="s">
        <v>12</v>
      </c>
      <c r="E32" s="44"/>
    </row>
    <row r="33" spans="1:6" x14ac:dyDescent="0.25">
      <c r="A33" s="48">
        <v>1</v>
      </c>
      <c r="B33" s="49">
        <f>VLOOKUP("Inutilizable",$A$8:$D$12,2,FALSE)*B21</f>
        <v>3</v>
      </c>
      <c r="C33" s="49">
        <f>VLOOKUP("Inutilizable",$A$8:$D$12,3,FALSE)*C21</f>
        <v>0</v>
      </c>
      <c r="D33" s="49">
        <f>VLOOKUP("Inutilizable",$A$8:$D$12,4,FALSE)*D21</f>
        <v>0</v>
      </c>
      <c r="E33" s="50"/>
    </row>
    <row r="34" spans="1:6" x14ac:dyDescent="0.25">
      <c r="A34" s="51">
        <v>2</v>
      </c>
      <c r="B34" s="49">
        <f>VLOOKUP("Critico",$A$8:$D$12,2,FALSE)*B22</f>
        <v>0</v>
      </c>
      <c r="C34" s="49">
        <f>VLOOKUP("Critico",$A$8:$D$12,3,FALSE)*C22</f>
        <v>4</v>
      </c>
      <c r="D34" s="49">
        <f>VLOOKUP("Critico",$A$8:$D$12,4,FALSE)*D22</f>
        <v>0</v>
      </c>
      <c r="E34" s="50"/>
    </row>
    <row r="35" spans="1:6" x14ac:dyDescent="0.25">
      <c r="A35" s="52">
        <v>3</v>
      </c>
      <c r="B35" s="49">
        <f>VLOOKUP("Inestable",$A$8:$D$12,2,FALSE)*B23</f>
        <v>9</v>
      </c>
      <c r="C35" s="49">
        <f>VLOOKUP("Inestable",$A$8:$D$12,3,FALSE)*C23</f>
        <v>0</v>
      </c>
      <c r="D35" s="49">
        <f>VLOOKUP("Inestable",$A$8:$D$12,4,FALSE)*D23</f>
        <v>0</v>
      </c>
      <c r="E35" s="50"/>
    </row>
    <row r="36" spans="1:6" x14ac:dyDescent="0.25">
      <c r="A36" s="51">
        <v>4</v>
      </c>
      <c r="B36" s="49">
        <f>VLOOKUP("Estable",$A$8:$D$12,2,FALSE)*B24</f>
        <v>300</v>
      </c>
      <c r="C36" s="49">
        <f>VLOOKUP("Estable",$A$8:$D$12,3,FALSE)*C24</f>
        <v>32</v>
      </c>
      <c r="D36" s="49">
        <f>VLOOKUP("Estable",$A$8:$D$12,4,FALSE)*D24</f>
        <v>4</v>
      </c>
      <c r="E36" s="50"/>
    </row>
    <row r="37" spans="1:6" x14ac:dyDescent="0.25">
      <c r="A37" s="53">
        <v>5</v>
      </c>
      <c r="B37" s="49">
        <f>VLOOKUP("Confiable",$A$8:$D$12,2,FALSE)*B25</f>
        <v>45</v>
      </c>
      <c r="C37" s="49">
        <f>VLOOKUP("Confiable",$A$8:$D$12,3,FALSE)*C25</f>
        <v>10</v>
      </c>
      <c r="D37" s="49">
        <f>VLOOKUP("Confiable",$A$8:$D$12,4,FALSE)*D25</f>
        <v>0</v>
      </c>
      <c r="E37" s="50"/>
    </row>
    <row r="38" spans="1:6" x14ac:dyDescent="0.25">
      <c r="A38" s="54" t="s">
        <v>22</v>
      </c>
      <c r="B38" s="46">
        <f>SUM(B33:B37)</f>
        <v>357</v>
      </c>
      <c r="C38" s="46">
        <f>SUM(C33:C37)</f>
        <v>46</v>
      </c>
      <c r="D38" s="47">
        <f>SUM(D33:D37)</f>
        <v>4</v>
      </c>
      <c r="E38" s="55">
        <f>SUM(B38:D38)</f>
        <v>407</v>
      </c>
      <c r="F38" s="74"/>
    </row>
    <row r="39" spans="1:6" ht="15.75" thickBot="1" x14ac:dyDescent="0.3">
      <c r="A39" s="50"/>
      <c r="B39" s="50"/>
      <c r="C39" s="50"/>
      <c r="D39" s="50"/>
      <c r="E39" s="56"/>
    </row>
    <row r="40" spans="1:6" ht="15.75" thickBot="1" x14ac:dyDescent="0.3">
      <c r="A40" s="57" t="s">
        <v>23</v>
      </c>
      <c r="B40" s="58">
        <f>(+B38*100%)/B26</f>
        <v>0.79333333333333333</v>
      </c>
      <c r="C40" s="58">
        <f>(+C38*100%)/C26</f>
        <v>0.76666666666666672</v>
      </c>
      <c r="D40" s="58">
        <f>(+D38*100%)/D26</f>
        <v>0.8</v>
      </c>
      <c r="E40" s="44"/>
    </row>
    <row r="41" spans="1:6" x14ac:dyDescent="0.25">
      <c r="A41" s="50"/>
      <c r="B41" s="50"/>
      <c r="C41" s="50"/>
      <c r="D41" s="50"/>
      <c r="E41" s="50"/>
    </row>
    <row r="42" spans="1:6" x14ac:dyDescent="0.25">
      <c r="A42" s="50"/>
      <c r="B42" s="50"/>
      <c r="C42" s="50"/>
      <c r="D42" s="50"/>
      <c r="E42" s="50"/>
    </row>
    <row r="43" spans="1:6" ht="15.75" x14ac:dyDescent="0.25">
      <c r="A43" s="66"/>
      <c r="B43" s="65" t="s">
        <v>24</v>
      </c>
      <c r="C43" s="64"/>
      <c r="D43" s="59">
        <f>+E38/E26</f>
        <v>0.79029126213592238</v>
      </c>
      <c r="E43" s="44"/>
    </row>
  </sheetData>
  <mergeCells count="3">
    <mergeCell ref="A18:D18"/>
    <mergeCell ref="A30:D30"/>
    <mergeCell ref="A2:E2"/>
  </mergeCells>
  <phoneticPr fontId="19" type="noConversion"/>
  <conditionalFormatting sqref="D43">
    <cfRule type="cellIs" dxfId="2" priority="16" operator="lessThan">
      <formula>0.7</formula>
    </cfRule>
    <cfRule type="cellIs" dxfId="1" priority="17" operator="between">
      <formula>0.7</formula>
      <formula>0.79</formula>
    </cfRule>
    <cfRule type="cellIs" dxfId="0" priority="18" operator="greaterThanOrEqual">
      <formula>0.8</formula>
    </cfRule>
    <cfRule type="iconSet" priority="19">
      <iconSet iconSet="3Symbols">
        <cfvo type="percent" val="0"/>
        <cfvo type="num" val="0.7"/>
        <cfvo type="num" val="0.8"/>
      </iconSet>
    </cfRule>
  </conditionalFormatting>
  <conditionalFormatting sqref="D43">
    <cfRule type="iconSet" priority="20">
      <iconSet iconSet="3Symbols">
        <cfvo type="percent" val="0"/>
        <cfvo type="num" val="0.7"/>
        <cfvo type="num" val="0.8"/>
      </iconSet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7" workbookViewId="0">
      <selection activeCell="B65" sqref="B65"/>
    </sheetView>
  </sheetViews>
  <sheetFormatPr baseColWidth="10" defaultColWidth="9.140625" defaultRowHeight="15" x14ac:dyDescent="0.25"/>
  <cols>
    <col min="1" max="1" width="82.85546875" customWidth="1"/>
    <col min="2" max="2" width="12.42578125" bestFit="1" customWidth="1"/>
    <col min="3" max="3" width="15.85546875" style="1" bestFit="1" customWidth="1"/>
    <col min="4" max="4" width="10.28515625" bestFit="1" customWidth="1"/>
    <col min="5" max="5" width="55.42578125" customWidth="1"/>
  </cols>
  <sheetData>
    <row r="1" spans="1:11" x14ac:dyDescent="0.25">
      <c r="I1" s="7" t="s">
        <v>15</v>
      </c>
      <c r="J1" s="7" t="s">
        <v>10</v>
      </c>
      <c r="K1" s="7" t="s">
        <v>4</v>
      </c>
    </row>
    <row r="2" spans="1:11" x14ac:dyDescent="0.25">
      <c r="I2" s="7" t="s">
        <v>16</v>
      </c>
      <c r="J2" s="7" t="s">
        <v>11</v>
      </c>
      <c r="K2" s="7" t="s">
        <v>5</v>
      </c>
    </row>
    <row r="3" spans="1:11" ht="15.75" thickBot="1" x14ac:dyDescent="0.3">
      <c r="I3" s="7" t="s">
        <v>0</v>
      </c>
      <c r="J3" s="7" t="s">
        <v>12</v>
      </c>
      <c r="K3" s="7" t="s">
        <v>6</v>
      </c>
    </row>
    <row r="4" spans="1:11" ht="15.75" thickBot="1" x14ac:dyDescent="0.3">
      <c r="B4" s="10"/>
      <c r="C4" s="17"/>
      <c r="D4" s="18" t="s">
        <v>3</v>
      </c>
      <c r="K4" s="7" t="s">
        <v>7</v>
      </c>
    </row>
    <row r="5" spans="1:11" ht="15.75" thickBot="1" x14ac:dyDescent="0.3">
      <c r="A5" s="3" t="s">
        <v>2</v>
      </c>
      <c r="B5" s="9" t="s">
        <v>9</v>
      </c>
      <c r="C5" s="18" t="s">
        <v>14</v>
      </c>
      <c r="D5" s="3" t="s">
        <v>42</v>
      </c>
      <c r="K5" s="7" t="s">
        <v>8</v>
      </c>
    </row>
    <row r="6" spans="1:11" x14ac:dyDescent="0.25">
      <c r="A6" s="4" t="s">
        <v>1</v>
      </c>
      <c r="B6" s="4"/>
      <c r="C6" s="19"/>
      <c r="D6" s="8"/>
      <c r="K6" s="7" t="s">
        <v>0</v>
      </c>
    </row>
    <row r="7" spans="1:11" x14ac:dyDescent="0.25">
      <c r="A7" s="5" t="s">
        <v>50</v>
      </c>
      <c r="B7" s="5"/>
      <c r="C7" s="20"/>
      <c r="D7" s="16"/>
    </row>
    <row r="8" spans="1:11" x14ac:dyDescent="0.25">
      <c r="A8" s="6" t="s">
        <v>54</v>
      </c>
      <c r="B8" s="6" t="s">
        <v>10</v>
      </c>
      <c r="C8" s="21" t="s">
        <v>0</v>
      </c>
      <c r="D8" s="16" t="s">
        <v>0</v>
      </c>
    </row>
    <row r="9" spans="1:11" x14ac:dyDescent="0.25">
      <c r="A9" s="6" t="s">
        <v>55</v>
      </c>
      <c r="B9" s="6" t="s">
        <v>10</v>
      </c>
      <c r="C9" s="21" t="s">
        <v>0</v>
      </c>
      <c r="D9" s="16" t="s">
        <v>0</v>
      </c>
    </row>
    <row r="10" spans="1:11" x14ac:dyDescent="0.25">
      <c r="A10" s="6" t="s">
        <v>56</v>
      </c>
      <c r="B10" s="6" t="s">
        <v>10</v>
      </c>
      <c r="C10" s="21" t="s">
        <v>0</v>
      </c>
      <c r="D10" s="16" t="s">
        <v>0</v>
      </c>
    </row>
    <row r="11" spans="1:11" x14ac:dyDescent="0.25">
      <c r="A11" s="6" t="s">
        <v>57</v>
      </c>
      <c r="B11" s="6" t="s">
        <v>10</v>
      </c>
      <c r="C11" s="21" t="s">
        <v>0</v>
      </c>
      <c r="D11" s="16" t="s">
        <v>0</v>
      </c>
    </row>
    <row r="12" spans="1:11" x14ac:dyDescent="0.25">
      <c r="A12" s="5" t="s">
        <v>51</v>
      </c>
      <c r="B12" s="5"/>
      <c r="C12" s="21"/>
      <c r="D12" s="16"/>
    </row>
    <row r="13" spans="1:11" x14ac:dyDescent="0.25">
      <c r="A13" s="6" t="s">
        <v>58</v>
      </c>
      <c r="B13" s="6" t="s">
        <v>10</v>
      </c>
      <c r="C13" s="21" t="s">
        <v>0</v>
      </c>
      <c r="D13" s="16" t="s">
        <v>0</v>
      </c>
    </row>
    <row r="14" spans="1:11" x14ac:dyDescent="0.25">
      <c r="A14" s="6" t="s">
        <v>60</v>
      </c>
      <c r="B14" s="6" t="s">
        <v>10</v>
      </c>
      <c r="C14" s="21" t="s">
        <v>0</v>
      </c>
      <c r="D14" s="16" t="s">
        <v>0</v>
      </c>
    </row>
    <row r="15" spans="1:11" x14ac:dyDescent="0.25">
      <c r="A15" s="6" t="s">
        <v>61</v>
      </c>
      <c r="B15" s="6" t="s">
        <v>10</v>
      </c>
      <c r="C15" s="21" t="s">
        <v>0</v>
      </c>
      <c r="D15" s="16" t="s">
        <v>0</v>
      </c>
    </row>
    <row r="16" spans="1:11" x14ac:dyDescent="0.25">
      <c r="A16" s="5" t="s">
        <v>52</v>
      </c>
      <c r="B16" s="6"/>
      <c r="C16" s="21"/>
      <c r="D16" s="16"/>
    </row>
    <row r="17" spans="1:4" x14ac:dyDescent="0.25">
      <c r="A17" s="6" t="s">
        <v>62</v>
      </c>
      <c r="B17" s="6" t="s">
        <v>10</v>
      </c>
      <c r="C17" s="21" t="s">
        <v>0</v>
      </c>
      <c r="D17" s="16" t="s">
        <v>0</v>
      </c>
    </row>
    <row r="18" spans="1:4" x14ac:dyDescent="0.25">
      <c r="A18" s="6" t="s">
        <v>63</v>
      </c>
      <c r="B18" s="6" t="s">
        <v>10</v>
      </c>
      <c r="C18" s="21" t="s">
        <v>0</v>
      </c>
      <c r="D18" s="16" t="s">
        <v>0</v>
      </c>
    </row>
    <row r="19" spans="1:4" x14ac:dyDescent="0.25">
      <c r="A19" s="6" t="s">
        <v>64</v>
      </c>
      <c r="B19" s="6" t="s">
        <v>10</v>
      </c>
      <c r="C19" s="21" t="s">
        <v>0</v>
      </c>
      <c r="D19" s="16" t="s">
        <v>0</v>
      </c>
    </row>
    <row r="20" spans="1:4" x14ac:dyDescent="0.25">
      <c r="A20" s="6" t="s">
        <v>65</v>
      </c>
      <c r="B20" s="6" t="s">
        <v>10</v>
      </c>
      <c r="C20" s="21" t="s">
        <v>0</v>
      </c>
      <c r="D20" s="16" t="s">
        <v>0</v>
      </c>
    </row>
    <row r="21" spans="1:4" x14ac:dyDescent="0.25">
      <c r="A21" s="6" t="s">
        <v>66</v>
      </c>
      <c r="B21" s="6" t="s">
        <v>10</v>
      </c>
      <c r="C21" s="21" t="s">
        <v>0</v>
      </c>
      <c r="D21" s="16" t="s">
        <v>0</v>
      </c>
    </row>
    <row r="22" spans="1:4" x14ac:dyDescent="0.25">
      <c r="A22" s="6" t="s">
        <v>67</v>
      </c>
      <c r="B22" s="6" t="s">
        <v>10</v>
      </c>
      <c r="C22" s="21" t="s">
        <v>0</v>
      </c>
      <c r="D22" s="16" t="s">
        <v>0</v>
      </c>
    </row>
    <row r="23" spans="1:4" x14ac:dyDescent="0.25">
      <c r="A23" s="5" t="s">
        <v>49</v>
      </c>
      <c r="B23" s="6"/>
      <c r="C23" s="21"/>
      <c r="D23" s="16"/>
    </row>
    <row r="24" spans="1:4" x14ac:dyDescent="0.25">
      <c r="A24" s="6" t="s">
        <v>68</v>
      </c>
      <c r="B24" s="6" t="s">
        <v>10</v>
      </c>
      <c r="C24" s="21" t="s">
        <v>0</v>
      </c>
      <c r="D24" s="16" t="s">
        <v>0</v>
      </c>
    </row>
    <row r="25" spans="1:4" x14ac:dyDescent="0.25">
      <c r="A25" s="6" t="s">
        <v>69</v>
      </c>
      <c r="B25" s="6" t="s">
        <v>10</v>
      </c>
      <c r="C25" s="21" t="s">
        <v>0</v>
      </c>
      <c r="D25" s="16" t="s">
        <v>0</v>
      </c>
    </row>
    <row r="26" spans="1:4" x14ac:dyDescent="0.25">
      <c r="A26" s="6" t="s">
        <v>70</v>
      </c>
      <c r="B26" s="6" t="s">
        <v>11</v>
      </c>
      <c r="C26" s="21" t="s">
        <v>0</v>
      </c>
      <c r="D26" s="16" t="s">
        <v>0</v>
      </c>
    </row>
    <row r="27" spans="1:4" x14ac:dyDescent="0.25">
      <c r="A27" s="6" t="s">
        <v>71</v>
      </c>
      <c r="B27" s="6" t="s">
        <v>11</v>
      </c>
      <c r="C27" s="21" t="s">
        <v>0</v>
      </c>
      <c r="D27" s="16" t="s">
        <v>0</v>
      </c>
    </row>
    <row r="28" spans="1:4" x14ac:dyDescent="0.25">
      <c r="A28" s="6" t="s">
        <v>72</v>
      </c>
      <c r="B28" s="6" t="s">
        <v>10</v>
      </c>
      <c r="C28" s="21" t="s">
        <v>0</v>
      </c>
      <c r="D28" s="16" t="s">
        <v>0</v>
      </c>
    </row>
    <row r="29" spans="1:4" x14ac:dyDescent="0.25">
      <c r="A29" s="6" t="s">
        <v>73</v>
      </c>
      <c r="B29" s="6" t="s">
        <v>10</v>
      </c>
      <c r="C29" s="21" t="s">
        <v>0</v>
      </c>
      <c r="D29" s="16" t="s">
        <v>0</v>
      </c>
    </row>
    <row r="30" spans="1:4" x14ac:dyDescent="0.25">
      <c r="A30" s="6" t="s">
        <v>74</v>
      </c>
      <c r="B30" s="6" t="s">
        <v>10</v>
      </c>
      <c r="C30" s="21" t="s">
        <v>0</v>
      </c>
      <c r="D30" s="16" t="s">
        <v>0</v>
      </c>
    </row>
    <row r="31" spans="1:4" x14ac:dyDescent="0.25">
      <c r="A31" s="6" t="s">
        <v>75</v>
      </c>
      <c r="B31" s="6" t="s">
        <v>10</v>
      </c>
      <c r="C31" s="21" t="s">
        <v>0</v>
      </c>
      <c r="D31" s="16" t="s">
        <v>0</v>
      </c>
    </row>
    <row r="32" spans="1:4" x14ac:dyDescent="0.25">
      <c r="A32" s="6" t="s">
        <v>76</v>
      </c>
      <c r="B32" s="6" t="s">
        <v>10</v>
      </c>
      <c r="C32" s="21" t="s">
        <v>0</v>
      </c>
      <c r="D32" s="16" t="s">
        <v>0</v>
      </c>
    </row>
    <row r="33" spans="1:4" x14ac:dyDescent="0.25">
      <c r="A33" s="6" t="s">
        <v>77</v>
      </c>
      <c r="B33" s="6" t="s">
        <v>10</v>
      </c>
      <c r="C33" s="21" t="s">
        <v>0</v>
      </c>
      <c r="D33" s="16" t="s">
        <v>0</v>
      </c>
    </row>
    <row r="34" spans="1:4" x14ac:dyDescent="0.25">
      <c r="A34" s="6" t="s">
        <v>78</v>
      </c>
      <c r="B34" s="6" t="s">
        <v>10</v>
      </c>
      <c r="C34" s="21" t="s">
        <v>0</v>
      </c>
      <c r="D34" s="16" t="s">
        <v>0</v>
      </c>
    </row>
    <row r="35" spans="1:4" x14ac:dyDescent="0.25">
      <c r="A35" s="5" t="s">
        <v>38</v>
      </c>
      <c r="B35" s="6"/>
      <c r="C35" s="21"/>
      <c r="D35" s="16"/>
    </row>
    <row r="36" spans="1:4" x14ac:dyDescent="0.25">
      <c r="A36" s="6" t="s">
        <v>79</v>
      </c>
      <c r="B36" s="6" t="s">
        <v>10</v>
      </c>
      <c r="C36" s="21" t="s">
        <v>0</v>
      </c>
      <c r="D36" s="16" t="s">
        <v>0</v>
      </c>
    </row>
    <row r="37" spans="1:4" x14ac:dyDescent="0.25">
      <c r="A37" s="6" t="s">
        <v>80</v>
      </c>
      <c r="B37" s="6" t="s">
        <v>10</v>
      </c>
      <c r="C37" s="21" t="s">
        <v>0</v>
      </c>
      <c r="D37" s="16" t="s">
        <v>0</v>
      </c>
    </row>
    <row r="38" spans="1:4" x14ac:dyDescent="0.25">
      <c r="A38" s="6" t="s">
        <v>81</v>
      </c>
      <c r="B38" s="6" t="s">
        <v>10</v>
      </c>
      <c r="C38" s="21" t="s">
        <v>0</v>
      </c>
      <c r="D38" s="16" t="s">
        <v>0</v>
      </c>
    </row>
    <row r="39" spans="1:4" x14ac:dyDescent="0.25">
      <c r="A39" s="6" t="s">
        <v>82</v>
      </c>
      <c r="B39" s="6" t="s">
        <v>10</v>
      </c>
      <c r="C39" s="21" t="s">
        <v>0</v>
      </c>
      <c r="D39" s="16" t="s">
        <v>0</v>
      </c>
    </row>
    <row r="40" spans="1:4" x14ac:dyDescent="0.25">
      <c r="A40" s="6" t="s">
        <v>83</v>
      </c>
      <c r="B40" s="6" t="s">
        <v>10</v>
      </c>
      <c r="C40" s="21" t="s">
        <v>0</v>
      </c>
      <c r="D40" s="16" t="s">
        <v>0</v>
      </c>
    </row>
    <row r="41" spans="1:4" x14ac:dyDescent="0.25">
      <c r="A41" s="6" t="s">
        <v>84</v>
      </c>
      <c r="B41" s="6" t="s">
        <v>10</v>
      </c>
      <c r="C41" s="21" t="s">
        <v>0</v>
      </c>
      <c r="D41" s="16" t="s">
        <v>0</v>
      </c>
    </row>
    <row r="42" spans="1:4" x14ac:dyDescent="0.25">
      <c r="A42" s="5" t="s">
        <v>53</v>
      </c>
      <c r="B42" s="5"/>
      <c r="C42" s="21"/>
      <c r="D42" s="16"/>
    </row>
    <row r="43" spans="1:4" x14ac:dyDescent="0.25">
      <c r="A43" s="6" t="s">
        <v>85</v>
      </c>
      <c r="B43" s="6" t="s">
        <v>11</v>
      </c>
      <c r="C43" s="21" t="s">
        <v>0</v>
      </c>
      <c r="D43" s="16" t="s">
        <v>0</v>
      </c>
    </row>
    <row r="44" spans="1:4" x14ac:dyDescent="0.25">
      <c r="A44" s="6" t="s">
        <v>86</v>
      </c>
      <c r="B44" s="6" t="s">
        <v>11</v>
      </c>
      <c r="C44" s="21" t="s">
        <v>0</v>
      </c>
      <c r="D44" s="16" t="s">
        <v>0</v>
      </c>
    </row>
    <row r="45" spans="1:4" x14ac:dyDescent="0.25">
      <c r="A45" s="6" t="s">
        <v>87</v>
      </c>
      <c r="B45" s="6" t="s">
        <v>11</v>
      </c>
      <c r="C45" s="21" t="s">
        <v>0</v>
      </c>
      <c r="D45" s="16" t="s">
        <v>0</v>
      </c>
    </row>
    <row r="46" spans="1:4" x14ac:dyDescent="0.25">
      <c r="A46" s="6" t="s">
        <v>88</v>
      </c>
      <c r="B46" s="6" t="s">
        <v>11</v>
      </c>
      <c r="C46" s="21" t="s">
        <v>0</v>
      </c>
      <c r="D46" s="16" t="s">
        <v>0</v>
      </c>
    </row>
    <row r="47" spans="1:4" x14ac:dyDescent="0.25">
      <c r="A47" s="6" t="s">
        <v>89</v>
      </c>
      <c r="B47" s="6" t="s">
        <v>11</v>
      </c>
      <c r="C47" s="21" t="s">
        <v>0</v>
      </c>
      <c r="D47" s="16" t="s">
        <v>0</v>
      </c>
    </row>
    <row r="48" spans="1:4" x14ac:dyDescent="0.25">
      <c r="A48" s="6" t="s">
        <v>90</v>
      </c>
      <c r="B48" s="6" t="s">
        <v>11</v>
      </c>
      <c r="C48" s="21" t="s">
        <v>0</v>
      </c>
      <c r="D48" s="16" t="s">
        <v>0</v>
      </c>
    </row>
    <row r="49" spans="1:4" x14ac:dyDescent="0.25">
      <c r="A49" s="5" t="s">
        <v>48</v>
      </c>
      <c r="B49" s="6"/>
      <c r="C49" s="21"/>
      <c r="D49" s="16"/>
    </row>
    <row r="50" spans="1:4" x14ac:dyDescent="0.25">
      <c r="A50" s="6" t="s">
        <v>91</v>
      </c>
      <c r="B50" s="6" t="s">
        <v>10</v>
      </c>
      <c r="C50" s="21" t="s">
        <v>0</v>
      </c>
      <c r="D50" s="16" t="s">
        <v>0</v>
      </c>
    </row>
    <row r="51" spans="1:4" x14ac:dyDescent="0.25">
      <c r="A51" s="6" t="s">
        <v>92</v>
      </c>
      <c r="B51" s="6" t="s">
        <v>11</v>
      </c>
      <c r="C51" s="21" t="s">
        <v>0</v>
      </c>
      <c r="D51" s="16" t="s">
        <v>0</v>
      </c>
    </row>
    <row r="52" spans="1:4" x14ac:dyDescent="0.25">
      <c r="A52" s="6" t="s">
        <v>93</v>
      </c>
      <c r="B52" s="6" t="s">
        <v>10</v>
      </c>
      <c r="C52" s="21" t="s">
        <v>0</v>
      </c>
      <c r="D52" s="16" t="s">
        <v>0</v>
      </c>
    </row>
    <row r="53" spans="1:4" x14ac:dyDescent="0.25">
      <c r="A53" s="6" t="s">
        <v>94</v>
      </c>
      <c r="B53" s="6" t="s">
        <v>11</v>
      </c>
      <c r="C53" s="21" t="s">
        <v>0</v>
      </c>
      <c r="D53" s="16" t="s">
        <v>0</v>
      </c>
    </row>
    <row r="54" spans="1:4" x14ac:dyDescent="0.25">
      <c r="A54" s="6" t="s">
        <v>95</v>
      </c>
      <c r="B54" s="6" t="s">
        <v>10</v>
      </c>
      <c r="C54" s="21" t="s">
        <v>0</v>
      </c>
      <c r="D54" s="16" t="s">
        <v>0</v>
      </c>
    </row>
    <row r="55" spans="1:4" x14ac:dyDescent="0.25">
      <c r="A55" s="6" t="s">
        <v>96</v>
      </c>
      <c r="B55" s="6" t="s">
        <v>10</v>
      </c>
      <c r="C55" s="21" t="s">
        <v>0</v>
      </c>
      <c r="D55" s="16" t="s">
        <v>0</v>
      </c>
    </row>
    <row r="56" spans="1:4" x14ac:dyDescent="0.25">
      <c r="A56" s="6" t="s">
        <v>97</v>
      </c>
      <c r="B56" s="6" t="s">
        <v>11</v>
      </c>
      <c r="C56" s="21" t="s">
        <v>0</v>
      </c>
      <c r="D56" s="16" t="s">
        <v>0</v>
      </c>
    </row>
    <row r="57" spans="1:4" x14ac:dyDescent="0.25">
      <c r="A57" s="6" t="s">
        <v>98</v>
      </c>
      <c r="B57" s="6" t="s">
        <v>11</v>
      </c>
      <c r="C57" s="21" t="s">
        <v>0</v>
      </c>
      <c r="D57" s="16" t="s">
        <v>0</v>
      </c>
    </row>
    <row r="58" spans="1:4" x14ac:dyDescent="0.25">
      <c r="A58" s="5" t="s">
        <v>59</v>
      </c>
      <c r="B58" s="6"/>
      <c r="C58" s="21"/>
      <c r="D58" s="16"/>
    </row>
    <row r="59" spans="1:4" x14ac:dyDescent="0.25">
      <c r="A59" s="6" t="s">
        <v>99</v>
      </c>
      <c r="B59" s="6" t="s">
        <v>10</v>
      </c>
      <c r="C59" s="21" t="s">
        <v>0</v>
      </c>
      <c r="D59" s="16" t="s">
        <v>0</v>
      </c>
    </row>
    <row r="60" spans="1:4" x14ac:dyDescent="0.25">
      <c r="A60" s="6" t="s">
        <v>100</v>
      </c>
      <c r="B60" s="6" t="s">
        <v>10</v>
      </c>
      <c r="C60" s="21" t="s">
        <v>0</v>
      </c>
      <c r="D60" s="16" t="s">
        <v>0</v>
      </c>
    </row>
    <row r="61" spans="1:4" x14ac:dyDescent="0.25">
      <c r="A61" s="6" t="s">
        <v>101</v>
      </c>
      <c r="B61" s="6" t="s">
        <v>10</v>
      </c>
      <c r="C61" s="21" t="s">
        <v>0</v>
      </c>
      <c r="D61" s="16" t="s">
        <v>0</v>
      </c>
    </row>
    <row r="62" spans="1:4" x14ac:dyDescent="0.25">
      <c r="A62" s="6" t="s">
        <v>102</v>
      </c>
      <c r="B62" s="6" t="s">
        <v>10</v>
      </c>
      <c r="C62" s="21" t="s">
        <v>0</v>
      </c>
      <c r="D62" s="16" t="s">
        <v>0</v>
      </c>
    </row>
    <row r="63" spans="1:4" x14ac:dyDescent="0.25">
      <c r="A63" s="6" t="s">
        <v>103</v>
      </c>
      <c r="B63" s="6" t="s">
        <v>10</v>
      </c>
      <c r="C63" s="21" t="s">
        <v>0</v>
      </c>
      <c r="D63" s="16" t="s">
        <v>0</v>
      </c>
    </row>
    <row r="64" spans="1:4" x14ac:dyDescent="0.25">
      <c r="A64" s="5" t="s">
        <v>104</v>
      </c>
      <c r="B64" s="6"/>
      <c r="C64" s="21"/>
      <c r="D64" s="16"/>
    </row>
    <row r="65" spans="1:4" x14ac:dyDescent="0.25">
      <c r="A65" s="6" t="s">
        <v>105</v>
      </c>
      <c r="B65" s="6" t="s">
        <v>10</v>
      </c>
      <c r="C65" s="21" t="s">
        <v>0</v>
      </c>
      <c r="D65" s="16" t="s">
        <v>0</v>
      </c>
    </row>
  </sheetData>
  <autoFilter ref="A5:K56"/>
  <phoneticPr fontId="19" type="noConversion"/>
  <dataValidations count="3">
    <dataValidation type="list" allowBlank="1" showInputMessage="1" showErrorMessage="1" sqref="D6:D65">
      <formula1>$K$1:$K$6</formula1>
    </dataValidation>
    <dataValidation type="list" allowBlank="1" showInputMessage="1" showErrorMessage="1" sqref="B6:B65">
      <formula1>$J$1:$J$3</formula1>
    </dataValidation>
    <dataValidation type="list" allowBlank="1" showInputMessage="1" showErrorMessage="1" sqref="C6:C65">
      <formula1>$I$1:$I$3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39</v>
      </c>
      <c r="B1" t="s">
        <v>41</v>
      </c>
    </row>
    <row r="2" spans="1:2" x14ac:dyDescent="0.25">
      <c r="A2" t="s">
        <v>0</v>
      </c>
      <c r="B2" t="s">
        <v>0</v>
      </c>
    </row>
    <row r="3" spans="1:2" x14ac:dyDescent="0.25">
      <c r="A3" t="s">
        <v>40</v>
      </c>
      <c r="B3" t="s">
        <v>8</v>
      </c>
    </row>
    <row r="4" spans="1:2" x14ac:dyDescent="0.25">
      <c r="A4" t="s">
        <v>16</v>
      </c>
      <c r="B4" t="s">
        <v>7</v>
      </c>
    </row>
    <row r="5" spans="1:2" x14ac:dyDescent="0.25">
      <c r="B5" t="s">
        <v>6</v>
      </c>
    </row>
    <row r="6" spans="1:2" x14ac:dyDescent="0.25">
      <c r="B6" t="s">
        <v>5</v>
      </c>
    </row>
    <row r="7" spans="1:2" x14ac:dyDescent="0.25">
      <c r="B7" t="s">
        <v>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Calificacion QA</vt:lpstr>
      <vt:lpstr>Calidad de Pruebas </vt:lpstr>
      <vt:lpstr>Evidencia de Prueba</vt:lpstr>
      <vt:lpstr>Catalogo</vt:lpstr>
    </vt:vector>
  </TitlesOfParts>
  <Company>Sysde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jvega</dc:creator>
  <cp:lastModifiedBy>Estudiante Becado</cp:lastModifiedBy>
  <cp:lastPrinted>2009-10-05T00:00:35Z</cp:lastPrinted>
  <dcterms:created xsi:type="dcterms:W3CDTF">2009-07-02T22:27:30Z</dcterms:created>
  <dcterms:modified xsi:type="dcterms:W3CDTF">2014-10-21T03:27:38Z</dcterms:modified>
</cp:coreProperties>
</file>